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8415" windowHeight="6750" activeTab="2"/>
  </bookViews>
  <sheets>
    <sheet name="10 показатели " sheetId="1" r:id="rId1"/>
    <sheet name="11 средства по кодам" sheetId="13" r:id="rId2"/>
    <sheet name="12 средства бюджет" sheetId="12" r:id="rId3"/>
    <sheet name="13 КАИП" sheetId="6" r:id="rId4"/>
    <sheet name="Лист1" sheetId="14" r:id="rId5"/>
  </sheets>
  <definedNames>
    <definedName name="_xlnm.Print_Area" localSheetId="0">'10 показатели '!$A$1:$R$260</definedName>
    <definedName name="_xlnm.Print_Area" localSheetId="1">'11 средства по кодам'!$A$1:$U$450</definedName>
    <definedName name="_xlnm.Print_Area" localSheetId="2">'12 средства бюджет'!$B$1:$R$1405</definedName>
    <definedName name="_xlnm.Print_Area" localSheetId="3">'13 КАИП'!$A$1:$P$23</definedName>
  </definedNames>
  <calcPr calcId="124519"/>
</workbook>
</file>

<file path=xl/calcChain.xml><?xml version="1.0" encoding="utf-8"?>
<calcChain xmlns="http://schemas.openxmlformats.org/spreadsheetml/2006/main">
  <c r="P1394" i="12"/>
  <c r="P1392" s="1"/>
  <c r="Q1394"/>
  <c r="Q1392" s="1"/>
  <c r="P1395"/>
  <c r="Q1395"/>
  <c r="P1396"/>
  <c r="Q1396"/>
  <c r="P1397"/>
  <c r="Q1397"/>
  <c r="T119" i="13"/>
  <c r="Q176" i="12"/>
  <c r="P176"/>
  <c r="Q192"/>
  <c r="P192"/>
  <c r="O192"/>
  <c r="N192"/>
  <c r="M192"/>
  <c r="L192"/>
  <c r="K192"/>
  <c r="J192"/>
  <c r="I192"/>
  <c r="H192"/>
  <c r="G192"/>
  <c r="F192"/>
  <c r="Q185"/>
  <c r="P185"/>
  <c r="O185"/>
  <c r="N185"/>
  <c r="M185"/>
  <c r="L185"/>
  <c r="K185"/>
  <c r="J185"/>
  <c r="I185"/>
  <c r="H185"/>
  <c r="G185"/>
  <c r="F185"/>
  <c r="F201"/>
  <c r="F199" s="1"/>
  <c r="G201"/>
  <c r="G199" s="1"/>
  <c r="H201"/>
  <c r="H199" s="1"/>
  <c r="I201"/>
  <c r="I199" s="1"/>
  <c r="J201"/>
  <c r="J199" s="1"/>
  <c r="K201"/>
  <c r="K199" s="1"/>
  <c r="L201"/>
  <c r="L199" s="1"/>
  <c r="M201"/>
  <c r="M199" s="1"/>
  <c r="N201"/>
  <c r="N199" s="1"/>
  <c r="O201"/>
  <c r="O199" s="1"/>
  <c r="P201"/>
  <c r="P199" s="1"/>
  <c r="Q201"/>
  <c r="Q199" s="1"/>
  <c r="F202"/>
  <c r="G202"/>
  <c r="H202"/>
  <c r="I202"/>
  <c r="J202"/>
  <c r="K202"/>
  <c r="L202"/>
  <c r="M202"/>
  <c r="N202"/>
  <c r="O202"/>
  <c r="P202"/>
  <c r="Q202"/>
  <c r="F203"/>
  <c r="G203"/>
  <c r="H203"/>
  <c r="I203"/>
  <c r="J203"/>
  <c r="K203"/>
  <c r="L203"/>
  <c r="M203"/>
  <c r="N203"/>
  <c r="O203"/>
  <c r="P203"/>
  <c r="Q203"/>
  <c r="F204"/>
  <c r="G204"/>
  <c r="H204"/>
  <c r="I204"/>
  <c r="J204"/>
  <c r="K204"/>
  <c r="L204"/>
  <c r="M204"/>
  <c r="N204"/>
  <c r="O204"/>
  <c r="P204"/>
  <c r="Q204"/>
  <c r="F205"/>
  <c r="G205"/>
  <c r="H205"/>
  <c r="I205"/>
  <c r="J205"/>
  <c r="K205"/>
  <c r="L205"/>
  <c r="M205"/>
  <c r="N205"/>
  <c r="O205"/>
  <c r="P205"/>
  <c r="Q205"/>
  <c r="T55" i="13"/>
  <c r="S55"/>
  <c r="S39"/>
  <c r="O467" i="12"/>
  <c r="O465" s="1"/>
  <c r="O468"/>
  <c r="O470"/>
  <c r="Q1174"/>
  <c r="P1174"/>
  <c r="O1174"/>
  <c r="N1174"/>
  <c r="M1174"/>
  <c r="L1174"/>
  <c r="K1174"/>
  <c r="J1174"/>
  <c r="I1174"/>
  <c r="H1174"/>
  <c r="G1174"/>
  <c r="F1174"/>
  <c r="Q1173"/>
  <c r="O1173"/>
  <c r="N1173"/>
  <c r="M1173"/>
  <c r="L1173"/>
  <c r="K1173"/>
  <c r="J1173"/>
  <c r="I1173"/>
  <c r="H1173"/>
  <c r="G1173"/>
  <c r="F1173"/>
  <c r="Q1172"/>
  <c r="P1172"/>
  <c r="O1172"/>
  <c r="N1172"/>
  <c r="M1172"/>
  <c r="L1172"/>
  <c r="K1172"/>
  <c r="J1172"/>
  <c r="I1172"/>
  <c r="H1172"/>
  <c r="G1172"/>
  <c r="F1172"/>
  <c r="Q1171"/>
  <c r="P1171"/>
  <c r="O1171"/>
  <c r="N1171"/>
  <c r="M1171"/>
  <c r="L1171"/>
  <c r="K1171"/>
  <c r="J1171"/>
  <c r="I1171"/>
  <c r="H1171"/>
  <c r="G1171"/>
  <c r="F1171"/>
  <c r="Q1170"/>
  <c r="P1170"/>
  <c r="O1170"/>
  <c r="N1170"/>
  <c r="M1170"/>
  <c r="L1170"/>
  <c r="K1170"/>
  <c r="J1170"/>
  <c r="I1170"/>
  <c r="H1170"/>
  <c r="G1170"/>
  <c r="F1170"/>
  <c r="Q1168"/>
  <c r="O1168"/>
  <c r="N1168"/>
  <c r="M1168"/>
  <c r="L1168"/>
  <c r="K1168"/>
  <c r="J1168"/>
  <c r="I1168"/>
  <c r="H1168"/>
  <c r="G1168"/>
  <c r="F1168"/>
  <c r="Q1385" l="1"/>
  <c r="P1385"/>
  <c r="Q1378"/>
  <c r="P1378"/>
  <c r="Q1371"/>
  <c r="P1371"/>
  <c r="Q1364"/>
  <c r="P1364"/>
  <c r="Q1315"/>
  <c r="P1315"/>
  <c r="Q1308"/>
  <c r="P1308"/>
  <c r="Q1301"/>
  <c r="P1301"/>
  <c r="Q1273"/>
  <c r="P1273"/>
  <c r="Q668"/>
  <c r="P668"/>
  <c r="Q661"/>
  <c r="P661"/>
  <c r="Q654"/>
  <c r="P654"/>
  <c r="Q647"/>
  <c r="P647"/>
  <c r="Q640"/>
  <c r="P640"/>
  <c r="Q633"/>
  <c r="P633"/>
  <c r="Q626"/>
  <c r="P626"/>
  <c r="Q612"/>
  <c r="P612"/>
  <c r="Q605"/>
  <c r="P605"/>
  <c r="Q549"/>
  <c r="P549"/>
  <c r="Q542"/>
  <c r="P542"/>
  <c r="Q458"/>
  <c r="P458"/>
  <c r="Q451"/>
  <c r="P451"/>
  <c r="Q444"/>
  <c r="P444"/>
  <c r="Q374"/>
  <c r="P374"/>
  <c r="Q367"/>
  <c r="P367"/>
  <c r="Q360"/>
  <c r="P360"/>
  <c r="Q297"/>
  <c r="P297"/>
  <c r="Q290"/>
  <c r="P290"/>
  <c r="Q283"/>
  <c r="P283"/>
  <c r="Q136"/>
  <c r="P136"/>
  <c r="Q129"/>
  <c r="P129"/>
  <c r="S11" i="13" l="1"/>
  <c r="T11"/>
  <c r="S23"/>
  <c r="T23"/>
  <c r="S27"/>
  <c r="T27"/>
  <c r="S41"/>
  <c r="T41"/>
  <c r="S63"/>
  <c r="T63"/>
  <c r="S75"/>
  <c r="T75"/>
  <c r="S121"/>
  <c r="T121"/>
  <c r="S137"/>
  <c r="T137"/>
  <c r="S147"/>
  <c r="T147"/>
  <c r="S151"/>
  <c r="T151"/>
  <c r="S161"/>
  <c r="T161"/>
  <c r="S181"/>
  <c r="T181"/>
  <c r="S187"/>
  <c r="T187"/>
  <c r="S199"/>
  <c r="T199"/>
  <c r="S211"/>
  <c r="T211"/>
  <c r="S241"/>
  <c r="T241"/>
  <c r="S244"/>
  <c r="T244"/>
  <c r="S249"/>
  <c r="T249"/>
  <c r="S331"/>
  <c r="T331"/>
  <c r="S382"/>
  <c r="S380" s="1"/>
  <c r="T382"/>
  <c r="T380" s="1"/>
  <c r="S390"/>
  <c r="T390"/>
  <c r="S394"/>
  <c r="T394"/>
  <c r="S408"/>
  <c r="T408"/>
  <c r="S412"/>
  <c r="T412"/>
  <c r="S416"/>
  <c r="T416"/>
  <c r="S430"/>
  <c r="T430"/>
  <c r="S434"/>
  <c r="T434"/>
  <c r="O749" i="12"/>
  <c r="O750"/>
  <c r="O751"/>
  <c r="O752"/>
  <c r="O753"/>
  <c r="N750"/>
  <c r="N751"/>
  <c r="N752"/>
  <c r="N753"/>
  <c r="N749"/>
  <c r="Q999"/>
  <c r="P999"/>
  <c r="O999"/>
  <c r="N999"/>
  <c r="M999"/>
  <c r="L999"/>
  <c r="K999"/>
  <c r="J999"/>
  <c r="I999"/>
  <c r="H999"/>
  <c r="G999"/>
  <c r="F999"/>
  <c r="R249" i="13"/>
  <c r="Q249"/>
  <c r="O1008" i="12"/>
  <c r="O1009"/>
  <c r="O1010"/>
  <c r="O1011"/>
  <c r="O1012"/>
  <c r="N1009"/>
  <c r="N1010"/>
  <c r="N1011"/>
  <c r="N1012"/>
  <c r="N1008"/>
  <c r="Q1161"/>
  <c r="P1161"/>
  <c r="O1161"/>
  <c r="N1161"/>
  <c r="M1161"/>
  <c r="L1161"/>
  <c r="K1161"/>
  <c r="J1161"/>
  <c r="I1161"/>
  <c r="H1161"/>
  <c r="G1161"/>
  <c r="F1161"/>
  <c r="Q1153"/>
  <c r="P1153"/>
  <c r="O1153"/>
  <c r="N1153"/>
  <c r="M1153"/>
  <c r="L1153"/>
  <c r="K1153"/>
  <c r="J1153"/>
  <c r="I1153"/>
  <c r="H1153"/>
  <c r="G1153"/>
  <c r="F1153"/>
  <c r="L1069"/>
  <c r="M1069"/>
  <c r="L1076"/>
  <c r="M1076"/>
  <c r="L1083"/>
  <c r="M1083"/>
  <c r="L1090"/>
  <c r="M1090"/>
  <c r="L1097"/>
  <c r="M1097"/>
  <c r="L1104"/>
  <c r="M1104"/>
  <c r="L1111"/>
  <c r="M1111"/>
  <c r="L1118"/>
  <c r="M1118"/>
  <c r="L1125"/>
  <c r="M1125"/>
  <c r="L1132"/>
  <c r="M1132"/>
  <c r="L1139"/>
  <c r="M1139"/>
  <c r="L1146"/>
  <c r="M1146"/>
  <c r="R331" i="13"/>
  <c r="Q331"/>
  <c r="O124" i="12"/>
  <c r="O125"/>
  <c r="O126"/>
  <c r="O127"/>
  <c r="O128"/>
  <c r="O243"/>
  <c r="O244"/>
  <c r="O245"/>
  <c r="O246"/>
  <c r="O247"/>
  <c r="N244"/>
  <c r="N245"/>
  <c r="N246"/>
  <c r="N247"/>
  <c r="N243"/>
  <c r="N241" s="1"/>
  <c r="Q339"/>
  <c r="P339"/>
  <c r="O339"/>
  <c r="N339"/>
  <c r="M339"/>
  <c r="L339"/>
  <c r="K339"/>
  <c r="J339"/>
  <c r="I339"/>
  <c r="H339"/>
  <c r="G339"/>
  <c r="F339"/>
  <c r="O241"/>
  <c r="Q75" i="13"/>
  <c r="Q41"/>
  <c r="R41"/>
  <c r="R75"/>
  <c r="G173" i="12"/>
  <c r="H173"/>
  <c r="I173"/>
  <c r="J173"/>
  <c r="K173"/>
  <c r="L173"/>
  <c r="M173"/>
  <c r="N173"/>
  <c r="O173"/>
  <c r="P173"/>
  <c r="Q173"/>
  <c r="G174"/>
  <c r="H174"/>
  <c r="I174"/>
  <c r="J174"/>
  <c r="K174"/>
  <c r="L174"/>
  <c r="M174"/>
  <c r="N174"/>
  <c r="O174"/>
  <c r="P174"/>
  <c r="Q174"/>
  <c r="G175"/>
  <c r="H175"/>
  <c r="I175"/>
  <c r="J175"/>
  <c r="K175"/>
  <c r="L175"/>
  <c r="M175"/>
  <c r="N175"/>
  <c r="O175"/>
  <c r="P175"/>
  <c r="Q175"/>
  <c r="G176"/>
  <c r="H176"/>
  <c r="I176"/>
  <c r="J176"/>
  <c r="K176"/>
  <c r="L176"/>
  <c r="M176"/>
  <c r="N176"/>
  <c r="O176"/>
  <c r="G177"/>
  <c r="H177"/>
  <c r="I177"/>
  <c r="J177"/>
  <c r="K177"/>
  <c r="L177"/>
  <c r="M177"/>
  <c r="N177"/>
  <c r="O177"/>
  <c r="P177"/>
  <c r="Q177"/>
  <c r="F174"/>
  <c r="F175"/>
  <c r="F176"/>
  <c r="F177"/>
  <c r="F173"/>
  <c r="R63" i="13"/>
  <c r="J55"/>
  <c r="K55"/>
  <c r="L55"/>
  <c r="M55"/>
  <c r="N55"/>
  <c r="O55"/>
  <c r="P55"/>
  <c r="Q55"/>
  <c r="R55"/>
  <c r="R39" s="1"/>
  <c r="I55"/>
  <c r="O1282" i="12"/>
  <c r="O1283"/>
  <c r="O1285"/>
  <c r="R412" i="13"/>
  <c r="O516" i="12"/>
  <c r="O517"/>
  <c r="O519"/>
  <c r="Q161" i="13"/>
  <c r="R161"/>
  <c r="O355" i="12"/>
  <c r="O356"/>
  <c r="O357"/>
  <c r="O358"/>
  <c r="O359"/>
  <c r="O404"/>
  <c r="O405"/>
  <c r="O407"/>
  <c r="N409"/>
  <c r="O409"/>
  <c r="G719"/>
  <c r="H719"/>
  <c r="I719"/>
  <c r="J719"/>
  <c r="K719"/>
  <c r="L719"/>
  <c r="M719"/>
  <c r="N719"/>
  <c r="O719"/>
  <c r="P719"/>
  <c r="Q719"/>
  <c r="G720"/>
  <c r="H720"/>
  <c r="I720"/>
  <c r="J720"/>
  <c r="K720"/>
  <c r="L720"/>
  <c r="M720"/>
  <c r="N720"/>
  <c r="O720"/>
  <c r="P720"/>
  <c r="Q720"/>
  <c r="G721"/>
  <c r="H721"/>
  <c r="I721"/>
  <c r="J721"/>
  <c r="K721"/>
  <c r="L721"/>
  <c r="M721"/>
  <c r="N721"/>
  <c r="O721"/>
  <c r="P721"/>
  <c r="Q721"/>
  <c r="G722"/>
  <c r="H722"/>
  <c r="I722"/>
  <c r="J722"/>
  <c r="K722"/>
  <c r="L722"/>
  <c r="M722"/>
  <c r="N722"/>
  <c r="O722"/>
  <c r="P722"/>
  <c r="Q722"/>
  <c r="G723"/>
  <c r="H723"/>
  <c r="I723"/>
  <c r="J723"/>
  <c r="K723"/>
  <c r="L723"/>
  <c r="M723"/>
  <c r="N723"/>
  <c r="O723"/>
  <c r="P723"/>
  <c r="Q723"/>
  <c r="F720"/>
  <c r="F721"/>
  <c r="F722"/>
  <c r="F723"/>
  <c r="F719"/>
  <c r="J244" i="13"/>
  <c r="K244"/>
  <c r="L244"/>
  <c r="M244"/>
  <c r="N244"/>
  <c r="O244"/>
  <c r="P244"/>
  <c r="Q244"/>
  <c r="R244"/>
  <c r="I244"/>
  <c r="O439" i="12"/>
  <c r="O440"/>
  <c r="O442"/>
  <c r="O430"/>
  <c r="N430"/>
  <c r="Q211" i="13"/>
  <c r="O689" i="12"/>
  <c r="O696"/>
  <c r="O710"/>
  <c r="S406" i="13" l="1"/>
  <c r="T406"/>
  <c r="S247"/>
  <c r="T247"/>
  <c r="T239"/>
  <c r="S239"/>
  <c r="S185"/>
  <c r="T185"/>
  <c r="S159"/>
  <c r="T159"/>
  <c r="S145"/>
  <c r="T145"/>
  <c r="S119"/>
  <c r="T39"/>
  <c r="S9"/>
  <c r="S444" s="1"/>
  <c r="T9"/>
  <c r="O349" i="12"/>
  <c r="O514"/>
  <c r="O1280"/>
  <c r="O348"/>
  <c r="O402"/>
  <c r="O351"/>
  <c r="O353"/>
  <c r="T444" i="13" l="1"/>
  <c r="O346" i="12"/>
  <c r="O591" l="1"/>
  <c r="N591"/>
  <c r="O584"/>
  <c r="N584"/>
  <c r="O563"/>
  <c r="O542"/>
  <c r="O549"/>
  <c r="O61"/>
  <c r="O62"/>
  <c r="O64"/>
  <c r="O20"/>
  <c r="N20"/>
  <c r="O52"/>
  <c r="N52"/>
  <c r="M52"/>
  <c r="L52"/>
  <c r="K52"/>
  <c r="J52"/>
  <c r="I52"/>
  <c r="H52"/>
  <c r="G52"/>
  <c r="F52"/>
  <c r="R11" i="13"/>
  <c r="O45" i="12"/>
  <c r="N45"/>
  <c r="O19"/>
  <c r="O22"/>
  <c r="R430" i="13"/>
  <c r="O1371" i="12"/>
  <c r="O1378"/>
  <c r="O1385"/>
  <c r="R394" i="13"/>
  <c r="O1222" i="12"/>
  <c r="R382" i="13"/>
  <c r="R390"/>
  <c r="R408"/>
  <c r="P121"/>
  <c r="Q124" i="12"/>
  <c r="Q125"/>
  <c r="Q126"/>
  <c r="Q127"/>
  <c r="Q128"/>
  <c r="L749"/>
  <c r="M749"/>
  <c r="L750"/>
  <c r="M750"/>
  <c r="L751"/>
  <c r="M751"/>
  <c r="L752"/>
  <c r="M752"/>
  <c r="L753"/>
  <c r="M753"/>
  <c r="O1268"/>
  <c r="P1268"/>
  <c r="Q1268"/>
  <c r="O1269"/>
  <c r="P1269"/>
  <c r="Q1269"/>
  <c r="O1271"/>
  <c r="P1271"/>
  <c r="Q1271"/>
  <c r="N124"/>
  <c r="N125"/>
  <c r="N126"/>
  <c r="N127"/>
  <c r="N128"/>
  <c r="P749"/>
  <c r="Q749"/>
  <c r="P750"/>
  <c r="Q750"/>
  <c r="P751"/>
  <c r="Q751"/>
  <c r="P752"/>
  <c r="Q752"/>
  <c r="P753"/>
  <c r="Q753"/>
  <c r="P243"/>
  <c r="Q243"/>
  <c r="P244"/>
  <c r="Q244"/>
  <c r="P245"/>
  <c r="Q245"/>
  <c r="P246"/>
  <c r="Q246"/>
  <c r="P247"/>
  <c r="Q247"/>
  <c r="N311"/>
  <c r="P124"/>
  <c r="P125"/>
  <c r="P126"/>
  <c r="P127"/>
  <c r="P128"/>
  <c r="O117"/>
  <c r="O1394" s="1"/>
  <c r="O118"/>
  <c r="O1395" s="1"/>
  <c r="O119"/>
  <c r="O1396" s="1"/>
  <c r="O120"/>
  <c r="O1397" s="1"/>
  <c r="O121"/>
  <c r="Q234"/>
  <c r="P234"/>
  <c r="O234"/>
  <c r="N234"/>
  <c r="M234"/>
  <c r="L234"/>
  <c r="K234"/>
  <c r="J234"/>
  <c r="I234"/>
  <c r="H234"/>
  <c r="G234"/>
  <c r="F234"/>
  <c r="Q63" i="13"/>
  <c r="Q39" s="1"/>
  <c r="P1008" i="12"/>
  <c r="Q1008"/>
  <c r="P1009"/>
  <c r="Q1009"/>
  <c r="P1010"/>
  <c r="Q1010"/>
  <c r="P1011"/>
  <c r="Q1011"/>
  <c r="P1012"/>
  <c r="Q1012"/>
  <c r="Q11" i="13"/>
  <c r="N537" i="12"/>
  <c r="N538"/>
  <c r="N539"/>
  <c r="N540"/>
  <c r="N563"/>
  <c r="N542"/>
  <c r="N549"/>
  <c r="Q187" i="13"/>
  <c r="Q199"/>
  <c r="R199"/>
  <c r="R187"/>
  <c r="R211"/>
  <c r="N696" i="12"/>
  <c r="N689"/>
  <c r="N710"/>
  <c r="N633"/>
  <c r="O633"/>
  <c r="N626"/>
  <c r="O626"/>
  <c r="N605"/>
  <c r="O605"/>
  <c r="L605"/>
  <c r="M605"/>
  <c r="N474"/>
  <c r="O474"/>
  <c r="P474"/>
  <c r="Q474"/>
  <c r="N475"/>
  <c r="O475"/>
  <c r="P475"/>
  <c r="Q475"/>
  <c r="N476"/>
  <c r="O476"/>
  <c r="P476"/>
  <c r="Q476"/>
  <c r="N477"/>
  <c r="O477"/>
  <c r="P477"/>
  <c r="Q477"/>
  <c r="N478"/>
  <c r="O478"/>
  <c r="P478"/>
  <c r="Q478"/>
  <c r="N425"/>
  <c r="O425"/>
  <c r="O418" s="1"/>
  <c r="P425"/>
  <c r="Q425"/>
  <c r="N426"/>
  <c r="O426"/>
  <c r="O419" s="1"/>
  <c r="P426"/>
  <c r="Q426"/>
  <c r="N427"/>
  <c r="N420" s="1"/>
  <c r="O427"/>
  <c r="O420" s="1"/>
  <c r="P427"/>
  <c r="P420" s="1"/>
  <c r="Q427"/>
  <c r="Q420" s="1"/>
  <c r="N428"/>
  <c r="O428"/>
  <c r="O421" s="1"/>
  <c r="P428"/>
  <c r="Q428"/>
  <c r="N429"/>
  <c r="N422" s="1"/>
  <c r="O429"/>
  <c r="O422" s="1"/>
  <c r="P429"/>
  <c r="P422" s="1"/>
  <c r="Q429"/>
  <c r="Q422" s="1"/>
  <c r="Q121" i="13"/>
  <c r="R121"/>
  <c r="N355" i="12"/>
  <c r="N356"/>
  <c r="N357"/>
  <c r="N358"/>
  <c r="N359"/>
  <c r="N404"/>
  <c r="N360"/>
  <c r="N367"/>
  <c r="N374"/>
  <c r="N381"/>
  <c r="N388"/>
  <c r="N395"/>
  <c r="P249" i="13"/>
  <c r="N1146" i="12"/>
  <c r="O249" i="13"/>
  <c r="Q1222" i="12"/>
  <c r="P1222"/>
  <c r="Q394" i="13"/>
  <c r="N1222" i="12"/>
  <c r="P1182"/>
  <c r="Q1182"/>
  <c r="N1182"/>
  <c r="O1182"/>
  <c r="O1359"/>
  <c r="O1360"/>
  <c r="O1362"/>
  <c r="O1345"/>
  <c r="O1346"/>
  <c r="O1348"/>
  <c r="L355"/>
  <c r="L356"/>
  <c r="L357"/>
  <c r="L358"/>
  <c r="L359"/>
  <c r="L404"/>
  <c r="L405"/>
  <c r="L407"/>
  <c r="O1392" l="1"/>
  <c r="N121"/>
  <c r="N119"/>
  <c r="N1396" s="1"/>
  <c r="N117"/>
  <c r="N120"/>
  <c r="N118"/>
  <c r="R247" i="13"/>
  <c r="R380"/>
  <c r="O416" i="12"/>
  <c r="L348"/>
  <c r="P745"/>
  <c r="N744"/>
  <c r="P743"/>
  <c r="Q247" i="13"/>
  <c r="Q185"/>
  <c r="R185"/>
  <c r="P744" i="12"/>
  <c r="N742"/>
  <c r="Q745"/>
  <c r="O745"/>
  <c r="Q744"/>
  <c r="O744"/>
  <c r="Q743"/>
  <c r="O743"/>
  <c r="P1266"/>
  <c r="O17"/>
  <c r="P423"/>
  <c r="N423"/>
  <c r="P472"/>
  <c r="N472"/>
  <c r="N745"/>
  <c r="N743"/>
  <c r="P747"/>
  <c r="P742"/>
  <c r="Q1266"/>
  <c r="O1266"/>
  <c r="N353"/>
  <c r="Q423"/>
  <c r="O423"/>
  <c r="Q472"/>
  <c r="O472"/>
  <c r="Q747"/>
  <c r="O747"/>
  <c r="Q742"/>
  <c r="O742"/>
  <c r="N747"/>
  <c r="N535"/>
  <c r="O1357"/>
  <c r="L351"/>
  <c r="L402"/>
  <c r="L349"/>
  <c r="L353"/>
  <c r="M124"/>
  <c r="M125"/>
  <c r="M126"/>
  <c r="M127"/>
  <c r="M128"/>
  <c r="L125"/>
  <c r="L126"/>
  <c r="L127"/>
  <c r="L128"/>
  <c r="L131"/>
  <c r="L124" s="1"/>
  <c r="M243"/>
  <c r="M244"/>
  <c r="M245"/>
  <c r="M246"/>
  <c r="L244"/>
  <c r="L245"/>
  <c r="L246"/>
  <c r="L243"/>
  <c r="M122"/>
  <c r="M150"/>
  <c r="M136"/>
  <c r="M129"/>
  <c r="Q164"/>
  <c r="P164"/>
  <c r="O164"/>
  <c r="N164"/>
  <c r="M164"/>
  <c r="L164"/>
  <c r="K164"/>
  <c r="J164"/>
  <c r="I164"/>
  <c r="H164"/>
  <c r="G164"/>
  <c r="F164"/>
  <c r="O41" i="13"/>
  <c r="P75"/>
  <c r="O75"/>
  <c r="P63"/>
  <c r="O63"/>
  <c r="P41"/>
  <c r="M1008" i="12"/>
  <c r="M1009"/>
  <c r="M1010"/>
  <c r="M1011"/>
  <c r="M1012"/>
  <c r="L1009"/>
  <c r="L1010"/>
  <c r="L1011"/>
  <c r="L1012"/>
  <c r="L1008"/>
  <c r="P331" i="13"/>
  <c r="O331"/>
  <c r="O247" s="1"/>
  <c r="M331"/>
  <c r="N331"/>
  <c r="L331"/>
  <c r="K331"/>
  <c r="J331"/>
  <c r="I331"/>
  <c r="Q740" i="12" l="1"/>
  <c r="P740"/>
  <c r="N115"/>
  <c r="L241"/>
  <c r="N740"/>
  <c r="M241"/>
  <c r="O740"/>
  <c r="L122"/>
  <c r="M1006"/>
  <c r="P247" i="13"/>
  <c r="M747" i="12"/>
  <c r="Q992"/>
  <c r="P992"/>
  <c r="O992"/>
  <c r="N992"/>
  <c r="M992"/>
  <c r="L992"/>
  <c r="K992"/>
  <c r="J992"/>
  <c r="I992"/>
  <c r="H992"/>
  <c r="G992"/>
  <c r="F992"/>
  <c r="Q985"/>
  <c r="P985"/>
  <c r="O985"/>
  <c r="N985"/>
  <c r="M985"/>
  <c r="L985"/>
  <c r="K985"/>
  <c r="J985"/>
  <c r="I985"/>
  <c r="H985"/>
  <c r="G985"/>
  <c r="F985"/>
  <c r="Q978"/>
  <c r="P978"/>
  <c r="O978"/>
  <c r="N978"/>
  <c r="M978"/>
  <c r="L978"/>
  <c r="K978"/>
  <c r="J978"/>
  <c r="I978"/>
  <c r="H978"/>
  <c r="G978"/>
  <c r="F978"/>
  <c r="Q971"/>
  <c r="P971"/>
  <c r="O971"/>
  <c r="N971"/>
  <c r="M971"/>
  <c r="L971"/>
  <c r="K971"/>
  <c r="J971"/>
  <c r="I971"/>
  <c r="H971"/>
  <c r="G971"/>
  <c r="F971"/>
  <c r="Q964"/>
  <c r="P964"/>
  <c r="O964"/>
  <c r="N964"/>
  <c r="M964"/>
  <c r="L964"/>
  <c r="K964"/>
  <c r="J964"/>
  <c r="I964"/>
  <c r="H964"/>
  <c r="G964"/>
  <c r="F964"/>
  <c r="F1008"/>
  <c r="G1008"/>
  <c r="H1008"/>
  <c r="I1008"/>
  <c r="J1008"/>
  <c r="K1008"/>
  <c r="F1009"/>
  <c r="G1009"/>
  <c r="H1009"/>
  <c r="I1009"/>
  <c r="J1009"/>
  <c r="K1009"/>
  <c r="F1010"/>
  <c r="G1010"/>
  <c r="H1010"/>
  <c r="I1010"/>
  <c r="J1010"/>
  <c r="K1010"/>
  <c r="F1011"/>
  <c r="G1011"/>
  <c r="H1011"/>
  <c r="I1011"/>
  <c r="J1011"/>
  <c r="K1011"/>
  <c r="F1012"/>
  <c r="G1012"/>
  <c r="H1012"/>
  <c r="I1012"/>
  <c r="J1012"/>
  <c r="K1012"/>
  <c r="M768"/>
  <c r="M754"/>
  <c r="L810"/>
  <c r="M810"/>
  <c r="P161" i="13"/>
  <c r="O161"/>
  <c r="L474" i="12"/>
  <c r="L476"/>
  <c r="L477"/>
  <c r="L478"/>
  <c r="L479"/>
  <c r="K474"/>
  <c r="M474"/>
  <c r="K475"/>
  <c r="L475"/>
  <c r="M475"/>
  <c r="K476"/>
  <c r="M476"/>
  <c r="K477"/>
  <c r="M477"/>
  <c r="K478"/>
  <c r="M478"/>
  <c r="L486"/>
  <c r="M486"/>
  <c r="M493"/>
  <c r="L493"/>
  <c r="M500"/>
  <c r="L500"/>
  <c r="M507"/>
  <c r="L507"/>
  <c r="L516"/>
  <c r="L467" s="1"/>
  <c r="M516"/>
  <c r="L517"/>
  <c r="M517"/>
  <c r="L519"/>
  <c r="L470" s="1"/>
  <c r="M519"/>
  <c r="M521"/>
  <c r="L521"/>
  <c r="L570"/>
  <c r="M570"/>
  <c r="L563"/>
  <c r="M563"/>
  <c r="O187" i="13"/>
  <c r="O199"/>
  <c r="P211"/>
  <c r="O211"/>
  <c r="P199"/>
  <c r="L612" i="12"/>
  <c r="M612"/>
  <c r="L598"/>
  <c r="M598"/>
  <c r="L584"/>
  <c r="M584"/>
  <c r="L591"/>
  <c r="M591"/>
  <c r="L542"/>
  <c r="M542"/>
  <c r="L710"/>
  <c r="M710"/>
  <c r="L696"/>
  <c r="M696"/>
  <c r="L689"/>
  <c r="M689"/>
  <c r="L633"/>
  <c r="M633"/>
  <c r="L549"/>
  <c r="M549"/>
  <c r="M355"/>
  <c r="M356"/>
  <c r="M357"/>
  <c r="M358"/>
  <c r="M359"/>
  <c r="M404"/>
  <c r="M405"/>
  <c r="M407"/>
  <c r="M409"/>
  <c r="L409"/>
  <c r="O121" i="13"/>
  <c r="L395" i="12"/>
  <c r="M395"/>
  <c r="Q395"/>
  <c r="P395"/>
  <c r="O395"/>
  <c r="K395"/>
  <c r="J395"/>
  <c r="I395"/>
  <c r="H395"/>
  <c r="G395"/>
  <c r="F395"/>
  <c r="O430" i="13"/>
  <c r="P430"/>
  <c r="L430" i="12"/>
  <c r="M430"/>
  <c r="P11" i="13"/>
  <c r="O11"/>
  <c r="O23"/>
  <c r="O27"/>
  <c r="L22" i="12"/>
  <c r="M22"/>
  <c r="L19"/>
  <c r="M19"/>
  <c r="L20"/>
  <c r="M20"/>
  <c r="L45"/>
  <c r="M45"/>
  <c r="L62"/>
  <c r="M62"/>
  <c r="M1222"/>
  <c r="L1222"/>
  <c r="O390" i="13"/>
  <c r="P390"/>
  <c r="O382"/>
  <c r="P382"/>
  <c r="L1180" i="12"/>
  <c r="M1180"/>
  <c r="L1178"/>
  <c r="M1178"/>
  <c r="L1189"/>
  <c r="M1189"/>
  <c r="L1182"/>
  <c r="M1182"/>
  <c r="M1348"/>
  <c r="M1345"/>
  <c r="M1346"/>
  <c r="O412" i="13"/>
  <c r="P412"/>
  <c r="O9" l="1"/>
  <c r="M17" i="12"/>
  <c r="L346"/>
  <c r="M402"/>
  <c r="M351"/>
  <c r="M348"/>
  <c r="M349"/>
  <c r="M470"/>
  <c r="M468"/>
  <c r="M514"/>
  <c r="L468"/>
  <c r="L465" s="1"/>
  <c r="M467"/>
  <c r="P1006"/>
  <c r="N1006"/>
  <c r="L1006"/>
  <c r="J1006"/>
  <c r="H1006"/>
  <c r="F1006"/>
  <c r="M353"/>
  <c r="Q1006"/>
  <c r="O1006"/>
  <c r="K1006"/>
  <c r="I1006"/>
  <c r="G1006"/>
  <c r="L514"/>
  <c r="L17"/>
  <c r="J474"/>
  <c r="J477"/>
  <c r="J507"/>
  <c r="K124"/>
  <c r="K125"/>
  <c r="K126"/>
  <c r="K127"/>
  <c r="K128"/>
  <c r="J125"/>
  <c r="J126"/>
  <c r="J127"/>
  <c r="J128"/>
  <c r="J124"/>
  <c r="K243"/>
  <c r="K244"/>
  <c r="K245"/>
  <c r="K246"/>
  <c r="K247"/>
  <c r="J244"/>
  <c r="J245"/>
  <c r="J246"/>
  <c r="J247"/>
  <c r="J243"/>
  <c r="N41" i="13"/>
  <c r="M41"/>
  <c r="N75"/>
  <c r="M75"/>
  <c r="M346" i="12" l="1"/>
  <c r="M465"/>
  <c r="J475"/>
  <c r="J476"/>
  <c r="J478"/>
  <c r="K1125"/>
  <c r="K796"/>
  <c r="K789"/>
  <c r="K1118"/>
  <c r="K1104"/>
  <c r="K1097"/>
  <c r="K1090"/>
  <c r="K1083"/>
  <c r="K1076"/>
  <c r="K1069"/>
  <c r="K1062"/>
  <c r="K1055"/>
  <c r="K1048"/>
  <c r="K1041"/>
  <c r="K761"/>
  <c r="J761"/>
  <c r="J754"/>
  <c r="K754"/>
  <c r="N249" i="13"/>
  <c r="J749" i="12"/>
  <c r="J750"/>
  <c r="J751"/>
  <c r="J752"/>
  <c r="J753"/>
  <c r="K750"/>
  <c r="K751"/>
  <c r="K752"/>
  <c r="K753"/>
  <c r="K749"/>
  <c r="M249" i="13"/>
  <c r="Q957" i="12"/>
  <c r="P957"/>
  <c r="O957"/>
  <c r="N957"/>
  <c r="M957"/>
  <c r="L957"/>
  <c r="K957"/>
  <c r="J957"/>
  <c r="I957"/>
  <c r="H957"/>
  <c r="G957"/>
  <c r="F957"/>
  <c r="Q950"/>
  <c r="P950"/>
  <c r="O950"/>
  <c r="N950"/>
  <c r="M950"/>
  <c r="L950"/>
  <c r="K950"/>
  <c r="J950"/>
  <c r="I950"/>
  <c r="H950"/>
  <c r="G950"/>
  <c r="F950"/>
  <c r="Q943"/>
  <c r="P943"/>
  <c r="O943"/>
  <c r="N943"/>
  <c r="M943"/>
  <c r="L943"/>
  <c r="K943"/>
  <c r="J943"/>
  <c r="I943"/>
  <c r="H943"/>
  <c r="G943"/>
  <c r="F943"/>
  <c r="Q1034"/>
  <c r="P1034"/>
  <c r="O1034"/>
  <c r="N1034"/>
  <c r="M1034"/>
  <c r="L1034"/>
  <c r="K1034"/>
  <c r="J1034"/>
  <c r="I1034"/>
  <c r="H1034"/>
  <c r="G1034"/>
  <c r="F1034"/>
  <c r="F1041"/>
  <c r="G1041"/>
  <c r="H1041"/>
  <c r="I1041"/>
  <c r="J1041"/>
  <c r="L1041"/>
  <c r="M1041"/>
  <c r="N1041"/>
  <c r="O1041"/>
  <c r="P1041"/>
  <c r="Q1041"/>
  <c r="Q1146"/>
  <c r="P1146"/>
  <c r="O1146"/>
  <c r="K1146"/>
  <c r="J1146"/>
  <c r="I1146"/>
  <c r="H1146"/>
  <c r="G1146"/>
  <c r="F1146"/>
  <c r="Q227" l="1"/>
  <c r="P227"/>
  <c r="O227"/>
  <c r="N227"/>
  <c r="M227"/>
  <c r="L227"/>
  <c r="K227"/>
  <c r="J227"/>
  <c r="I227"/>
  <c r="H227"/>
  <c r="G227"/>
  <c r="F227"/>
  <c r="Q220"/>
  <c r="P220"/>
  <c r="O220"/>
  <c r="N220"/>
  <c r="M220"/>
  <c r="L220"/>
  <c r="K220"/>
  <c r="J220"/>
  <c r="I220"/>
  <c r="H220"/>
  <c r="G220"/>
  <c r="F220"/>
  <c r="F243"/>
  <c r="G243"/>
  <c r="F244"/>
  <c r="G244"/>
  <c r="F245"/>
  <c r="G245"/>
  <c r="F246"/>
  <c r="G246"/>
  <c r="F247"/>
  <c r="G247"/>
  <c r="I243"/>
  <c r="I244"/>
  <c r="I245"/>
  <c r="I246"/>
  <c r="I247"/>
  <c r="L247"/>
  <c r="M247"/>
  <c r="H244"/>
  <c r="H245"/>
  <c r="H246"/>
  <c r="H247"/>
  <c r="H243"/>
  <c r="M63" i="13"/>
  <c r="Q325" i="12"/>
  <c r="P325"/>
  <c r="O325"/>
  <c r="N325"/>
  <c r="M325"/>
  <c r="L325"/>
  <c r="K325"/>
  <c r="J325"/>
  <c r="I325"/>
  <c r="H325"/>
  <c r="G325"/>
  <c r="F325"/>
  <c r="K241" l="1"/>
  <c r="J241"/>
  <c r="Q157"/>
  <c r="P157"/>
  <c r="O157"/>
  <c r="N157"/>
  <c r="M157"/>
  <c r="L157"/>
  <c r="K157"/>
  <c r="J157"/>
  <c r="I157"/>
  <c r="H157"/>
  <c r="G157"/>
  <c r="F157"/>
  <c r="F171"/>
  <c r="G171"/>
  <c r="Q117"/>
  <c r="Q118"/>
  <c r="Q119"/>
  <c r="Q120"/>
  <c r="Q121"/>
  <c r="Q332"/>
  <c r="P332"/>
  <c r="O332"/>
  <c r="N332"/>
  <c r="M332"/>
  <c r="L332"/>
  <c r="K332"/>
  <c r="J332"/>
  <c r="I332"/>
  <c r="H332"/>
  <c r="G332"/>
  <c r="F332"/>
  <c r="N63" i="13"/>
  <c r="I75"/>
  <c r="J75"/>
  <c r="K75"/>
  <c r="L75"/>
  <c r="I121"/>
  <c r="J121"/>
  <c r="K121"/>
  <c r="L121"/>
  <c r="M121"/>
  <c r="N121"/>
  <c r="Q318" i="12"/>
  <c r="P318"/>
  <c r="O318"/>
  <c r="N318"/>
  <c r="M318"/>
  <c r="L318"/>
  <c r="K318"/>
  <c r="J318"/>
  <c r="I318"/>
  <c r="H318"/>
  <c r="G318"/>
  <c r="F318"/>
  <c r="J178"/>
  <c r="K178"/>
  <c r="N161" i="13"/>
  <c r="M161"/>
  <c r="Q507" i="12"/>
  <c r="P507"/>
  <c r="O507"/>
  <c r="N507"/>
  <c r="K507"/>
  <c r="I507"/>
  <c r="H507"/>
  <c r="G507"/>
  <c r="F507"/>
  <c r="Q500"/>
  <c r="P500"/>
  <c r="O500"/>
  <c r="N500"/>
  <c r="K500"/>
  <c r="J500"/>
  <c r="I500"/>
  <c r="H500"/>
  <c r="G500"/>
  <c r="F500"/>
  <c r="Q493"/>
  <c r="P493"/>
  <c r="O493"/>
  <c r="N493"/>
  <c r="K493"/>
  <c r="J493"/>
  <c r="I493"/>
  <c r="H493"/>
  <c r="G493"/>
  <c r="F493"/>
  <c r="N211" i="13"/>
  <c r="M211"/>
  <c r="K710" i="12"/>
  <c r="J710"/>
  <c r="K696"/>
  <c r="J696"/>
  <c r="K689"/>
  <c r="J689"/>
  <c r="K633"/>
  <c r="J633"/>
  <c r="K549"/>
  <c r="J549"/>
  <c r="K542"/>
  <c r="J542"/>
  <c r="K570"/>
  <c r="J570"/>
  <c r="J563"/>
  <c r="K563"/>
  <c r="I584"/>
  <c r="J584"/>
  <c r="K584"/>
  <c r="H584"/>
  <c r="I591"/>
  <c r="J591"/>
  <c r="K591"/>
  <c r="I598"/>
  <c r="J598"/>
  <c r="K598"/>
  <c r="I605"/>
  <c r="J605"/>
  <c r="K605"/>
  <c r="I612"/>
  <c r="J612"/>
  <c r="K612"/>
  <c r="M199" i="13"/>
  <c r="N199"/>
  <c r="H45" i="12"/>
  <c r="I45"/>
  <c r="J45"/>
  <c r="K45"/>
  <c r="J19"/>
  <c r="K19"/>
  <c r="J20"/>
  <c r="K20"/>
  <c r="J22"/>
  <c r="K22"/>
  <c r="J61"/>
  <c r="K61"/>
  <c r="J62"/>
  <c r="K62"/>
  <c r="J64"/>
  <c r="K64"/>
  <c r="K358"/>
  <c r="J358"/>
  <c r="O367"/>
  <c r="M367"/>
  <c r="L367"/>
  <c r="K367"/>
  <c r="J367"/>
  <c r="I367"/>
  <c r="H367"/>
  <c r="J355"/>
  <c r="K355"/>
  <c r="J356"/>
  <c r="K356"/>
  <c r="J357"/>
  <c r="K357"/>
  <c r="J359"/>
  <c r="K359"/>
  <c r="J404"/>
  <c r="K404"/>
  <c r="J405"/>
  <c r="K405"/>
  <c r="J407"/>
  <c r="K407"/>
  <c r="K430"/>
  <c r="J430"/>
  <c r="J516"/>
  <c r="K516"/>
  <c r="K467" s="1"/>
  <c r="J517"/>
  <c r="K517"/>
  <c r="K468" s="1"/>
  <c r="J519"/>
  <c r="K519"/>
  <c r="K470" s="1"/>
  <c r="M382" i="13"/>
  <c r="N382"/>
  <c r="J1219" i="12"/>
  <c r="I1219"/>
  <c r="K1219"/>
  <c r="I1220"/>
  <c r="J1220"/>
  <c r="K1220"/>
  <c r="I1221"/>
  <c r="J1221"/>
  <c r="K1221"/>
  <c r="I1222"/>
  <c r="J1222"/>
  <c r="K1222"/>
  <c r="I1223"/>
  <c r="J1223"/>
  <c r="K1223"/>
  <c r="H1220"/>
  <c r="H1221"/>
  <c r="H1222"/>
  <c r="H1223"/>
  <c r="H1219"/>
  <c r="Q1231"/>
  <c r="P1231"/>
  <c r="O1231"/>
  <c r="N1231"/>
  <c r="M1231"/>
  <c r="L1231"/>
  <c r="K1231"/>
  <c r="J1231"/>
  <c r="I1231"/>
  <c r="H1231"/>
  <c r="G1231"/>
  <c r="F1231"/>
  <c r="M394" i="13"/>
  <c r="N394"/>
  <c r="O394"/>
  <c r="O380" s="1"/>
  <c r="P394"/>
  <c r="P380" s="1"/>
  <c r="M390"/>
  <c r="N390"/>
  <c r="I1182" i="12"/>
  <c r="J1182"/>
  <c r="K1182"/>
  <c r="H1182"/>
  <c r="I1189"/>
  <c r="J1189"/>
  <c r="K1189"/>
  <c r="H1189"/>
  <c r="J1282"/>
  <c r="K1282"/>
  <c r="L1282"/>
  <c r="M1282"/>
  <c r="J1283"/>
  <c r="K1283"/>
  <c r="L1283"/>
  <c r="M1283"/>
  <c r="J1285"/>
  <c r="K1285"/>
  <c r="L1285"/>
  <c r="M1285"/>
  <c r="J1268"/>
  <c r="K1268"/>
  <c r="L1268"/>
  <c r="M1268"/>
  <c r="J1269"/>
  <c r="K1269"/>
  <c r="L1269"/>
  <c r="M1269"/>
  <c r="J1271"/>
  <c r="K1271"/>
  <c r="L1271"/>
  <c r="M1271"/>
  <c r="M412" i="13"/>
  <c r="N412"/>
  <c r="M408"/>
  <c r="N408"/>
  <c r="O408"/>
  <c r="P408"/>
  <c r="J1345" i="12"/>
  <c r="K1345"/>
  <c r="L1345"/>
  <c r="J1346"/>
  <c r="K1346"/>
  <c r="L1346"/>
  <c r="J1348"/>
  <c r="K1348"/>
  <c r="L1348"/>
  <c r="J1362"/>
  <c r="K1362"/>
  <c r="L1362"/>
  <c r="M1362"/>
  <c r="J1360"/>
  <c r="K1360"/>
  <c r="L1360"/>
  <c r="M1360"/>
  <c r="J1359"/>
  <c r="K1359"/>
  <c r="K1357" s="1"/>
  <c r="L1359"/>
  <c r="M1359"/>
  <c r="M1357" s="1"/>
  <c r="M430" i="13"/>
  <c r="N430"/>
  <c r="Q304" i="12"/>
  <c r="P304"/>
  <c r="O304"/>
  <c r="N304"/>
  <c r="M304"/>
  <c r="L304"/>
  <c r="K304"/>
  <c r="J304"/>
  <c r="I304"/>
  <c r="H304"/>
  <c r="G304"/>
  <c r="F304"/>
  <c r="L394" i="13"/>
  <c r="K394"/>
  <c r="F124" i="12"/>
  <c r="F117" s="1"/>
  <c r="G124"/>
  <c r="G117" s="1"/>
  <c r="F125"/>
  <c r="F118" s="1"/>
  <c r="G125"/>
  <c r="G118" s="1"/>
  <c r="F126"/>
  <c r="F119" s="1"/>
  <c r="G126"/>
  <c r="G119" s="1"/>
  <c r="F127"/>
  <c r="F120" s="1"/>
  <c r="G127"/>
  <c r="G120" s="1"/>
  <c r="F128"/>
  <c r="F121" s="1"/>
  <c r="G128"/>
  <c r="G121" s="1"/>
  <c r="I124"/>
  <c r="I125"/>
  <c r="I126"/>
  <c r="I127"/>
  <c r="I128"/>
  <c r="H125"/>
  <c r="H126"/>
  <c r="H127"/>
  <c r="H128"/>
  <c r="H124"/>
  <c r="L41" i="13"/>
  <c r="I41"/>
  <c r="J41"/>
  <c r="K41"/>
  <c r="H633" i="12"/>
  <c r="I633"/>
  <c r="H612"/>
  <c r="H605"/>
  <c r="H598"/>
  <c r="H591"/>
  <c r="H556"/>
  <c r="H542"/>
  <c r="G563"/>
  <c r="H563"/>
  <c r="I563"/>
  <c r="I570"/>
  <c r="H570"/>
  <c r="I549"/>
  <c r="H540"/>
  <c r="H549"/>
  <c r="Q311"/>
  <c r="P311"/>
  <c r="O311"/>
  <c r="M311"/>
  <c r="L311"/>
  <c r="K311"/>
  <c r="J311"/>
  <c r="I311"/>
  <c r="H311"/>
  <c r="G311"/>
  <c r="F311"/>
  <c r="H407"/>
  <c r="K249" i="13"/>
  <c r="G621" i="12"/>
  <c r="H621"/>
  <c r="I621"/>
  <c r="J621"/>
  <c r="K621"/>
  <c r="L621"/>
  <c r="M621"/>
  <c r="N621"/>
  <c r="O621"/>
  <c r="P621"/>
  <c r="Q621"/>
  <c r="G622"/>
  <c r="H622"/>
  <c r="I622"/>
  <c r="J622"/>
  <c r="K622"/>
  <c r="L622"/>
  <c r="M622"/>
  <c r="N622"/>
  <c r="O622"/>
  <c r="P622"/>
  <c r="Q622"/>
  <c r="G623"/>
  <c r="H623"/>
  <c r="I623"/>
  <c r="J623"/>
  <c r="K623"/>
  <c r="L623"/>
  <c r="M623"/>
  <c r="N623"/>
  <c r="O623"/>
  <c r="P623"/>
  <c r="Q623"/>
  <c r="G624"/>
  <c r="H624"/>
  <c r="I624"/>
  <c r="J624"/>
  <c r="K624"/>
  <c r="L624"/>
  <c r="M624"/>
  <c r="N624"/>
  <c r="O624"/>
  <c r="O619" s="1"/>
  <c r="P624"/>
  <c r="Q624"/>
  <c r="G625"/>
  <c r="H625"/>
  <c r="I625"/>
  <c r="J625"/>
  <c r="K625"/>
  <c r="L625"/>
  <c r="M625"/>
  <c r="N625"/>
  <c r="O625"/>
  <c r="P625"/>
  <c r="Q625"/>
  <c r="F622"/>
  <c r="F623"/>
  <c r="F624"/>
  <c r="F625"/>
  <c r="F621"/>
  <c r="L211" i="13"/>
  <c r="K211"/>
  <c r="H703" i="12"/>
  <c r="I703"/>
  <c r="J703"/>
  <c r="K703"/>
  <c r="L703"/>
  <c r="M703"/>
  <c r="N703"/>
  <c r="O703"/>
  <c r="P703"/>
  <c r="Q703"/>
  <c r="H668"/>
  <c r="I668"/>
  <c r="J668"/>
  <c r="K668"/>
  <c r="L668"/>
  <c r="M668"/>
  <c r="N668"/>
  <c r="O668"/>
  <c r="H661"/>
  <c r="I661"/>
  <c r="J661"/>
  <c r="K661"/>
  <c r="L661"/>
  <c r="M661"/>
  <c r="N661"/>
  <c r="O661"/>
  <c r="H356"/>
  <c r="H357"/>
  <c r="H358"/>
  <c r="H355"/>
  <c r="G749"/>
  <c r="H749"/>
  <c r="I749"/>
  <c r="G750"/>
  <c r="H750"/>
  <c r="I750"/>
  <c r="G751"/>
  <c r="H751"/>
  <c r="I751"/>
  <c r="G752"/>
  <c r="H752"/>
  <c r="I752"/>
  <c r="G753"/>
  <c r="H753"/>
  <c r="I753"/>
  <c r="F750"/>
  <c r="F751"/>
  <c r="F752"/>
  <c r="F753"/>
  <c r="F749"/>
  <c r="G901"/>
  <c r="H901"/>
  <c r="I901"/>
  <c r="J901"/>
  <c r="K901"/>
  <c r="L901"/>
  <c r="M901"/>
  <c r="N901"/>
  <c r="O901"/>
  <c r="P901"/>
  <c r="Q901"/>
  <c r="F901"/>
  <c r="L249" i="13"/>
  <c r="K1385" i="12"/>
  <c r="K1378"/>
  <c r="K1371"/>
  <c r="K1364"/>
  <c r="I1299"/>
  <c r="I619"/>
  <c r="Q682"/>
  <c r="P682"/>
  <c r="O682"/>
  <c r="N682"/>
  <c r="M682"/>
  <c r="L682"/>
  <c r="K682"/>
  <c r="J682"/>
  <c r="I682"/>
  <c r="H682"/>
  <c r="G682"/>
  <c r="F682"/>
  <c r="G654"/>
  <c r="H654"/>
  <c r="I654"/>
  <c r="J654"/>
  <c r="K654"/>
  <c r="L654"/>
  <c r="M654"/>
  <c r="N654"/>
  <c r="O654"/>
  <c r="G640"/>
  <c r="H640"/>
  <c r="I640"/>
  <c r="J640"/>
  <c r="K640"/>
  <c r="L640"/>
  <c r="M640"/>
  <c r="N640"/>
  <c r="O640"/>
  <c r="G626"/>
  <c r="H626"/>
  <c r="I626"/>
  <c r="J626"/>
  <c r="K626"/>
  <c r="L626"/>
  <c r="M626"/>
  <c r="G647"/>
  <c r="H647"/>
  <c r="I647"/>
  <c r="J647"/>
  <c r="K647"/>
  <c r="L647"/>
  <c r="M647"/>
  <c r="N647"/>
  <c r="O647"/>
  <c r="G474"/>
  <c r="H474"/>
  <c r="I474"/>
  <c r="J467"/>
  <c r="G475"/>
  <c r="H475"/>
  <c r="I475"/>
  <c r="J468"/>
  <c r="G476"/>
  <c r="H476"/>
  <c r="I476"/>
  <c r="G477"/>
  <c r="H477"/>
  <c r="I477"/>
  <c r="J470"/>
  <c r="G478"/>
  <c r="H478"/>
  <c r="I478"/>
  <c r="F475"/>
  <c r="F476"/>
  <c r="F477"/>
  <c r="F478"/>
  <c r="F474"/>
  <c r="I356"/>
  <c r="I357"/>
  <c r="I358"/>
  <c r="I359"/>
  <c r="I355"/>
  <c r="G675"/>
  <c r="H675"/>
  <c r="I675"/>
  <c r="J675"/>
  <c r="K675"/>
  <c r="L675"/>
  <c r="M675"/>
  <c r="N675"/>
  <c r="O675"/>
  <c r="P675"/>
  <c r="Q675"/>
  <c r="F675"/>
  <c r="G710"/>
  <c r="F710"/>
  <c r="G703"/>
  <c r="F703"/>
  <c r="G696"/>
  <c r="F696"/>
  <c r="G689"/>
  <c r="F689"/>
  <c r="G668"/>
  <c r="F668"/>
  <c r="G661"/>
  <c r="F661"/>
  <c r="F654"/>
  <c r="F647"/>
  <c r="F640"/>
  <c r="G633"/>
  <c r="F633"/>
  <c r="F626"/>
  <c r="G579"/>
  <c r="H579"/>
  <c r="I579"/>
  <c r="J579"/>
  <c r="K579"/>
  <c r="L579"/>
  <c r="M579"/>
  <c r="N579"/>
  <c r="O579"/>
  <c r="P579"/>
  <c r="Q579"/>
  <c r="G580"/>
  <c r="H580"/>
  <c r="I580"/>
  <c r="J580"/>
  <c r="K580"/>
  <c r="L580"/>
  <c r="M580"/>
  <c r="N580"/>
  <c r="O580"/>
  <c r="P580"/>
  <c r="Q580"/>
  <c r="G581"/>
  <c r="H581"/>
  <c r="I581"/>
  <c r="J581"/>
  <c r="K581"/>
  <c r="L581"/>
  <c r="M581"/>
  <c r="N581"/>
  <c r="O581"/>
  <c r="P581"/>
  <c r="Q581"/>
  <c r="G582"/>
  <c r="H582"/>
  <c r="I582"/>
  <c r="J582"/>
  <c r="K582"/>
  <c r="L582"/>
  <c r="M582"/>
  <c r="N582"/>
  <c r="O582"/>
  <c r="P582"/>
  <c r="Q582"/>
  <c r="G583"/>
  <c r="H583"/>
  <c r="I583"/>
  <c r="J583"/>
  <c r="K583"/>
  <c r="L583"/>
  <c r="M583"/>
  <c r="N583"/>
  <c r="O583"/>
  <c r="P583"/>
  <c r="Q583"/>
  <c r="F580"/>
  <c r="F581"/>
  <c r="F582"/>
  <c r="F583"/>
  <c r="F579"/>
  <c r="G537"/>
  <c r="H537"/>
  <c r="I537"/>
  <c r="J537"/>
  <c r="J530" s="1"/>
  <c r="K537"/>
  <c r="K530" s="1"/>
  <c r="L537"/>
  <c r="L530" s="1"/>
  <c r="M537"/>
  <c r="M530" s="1"/>
  <c r="O537"/>
  <c r="O530" s="1"/>
  <c r="P537"/>
  <c r="Q537"/>
  <c r="G538"/>
  <c r="H538"/>
  <c r="I538"/>
  <c r="J538"/>
  <c r="K538"/>
  <c r="L538"/>
  <c r="M538"/>
  <c r="O538"/>
  <c r="O531" s="1"/>
  <c r="P538"/>
  <c r="Q538"/>
  <c r="G539"/>
  <c r="H539"/>
  <c r="I539"/>
  <c r="J539"/>
  <c r="K539"/>
  <c r="L539"/>
  <c r="M539"/>
  <c r="O539"/>
  <c r="P539"/>
  <c r="Q539"/>
  <c r="G540"/>
  <c r="I540"/>
  <c r="J540"/>
  <c r="K540"/>
  <c r="L540"/>
  <c r="M540"/>
  <c r="O540"/>
  <c r="O533" s="1"/>
  <c r="P540"/>
  <c r="Q540"/>
  <c r="F538"/>
  <c r="F539"/>
  <c r="F540"/>
  <c r="F537"/>
  <c r="G612"/>
  <c r="F612"/>
  <c r="G605"/>
  <c r="F605"/>
  <c r="G598"/>
  <c r="F598"/>
  <c r="G591"/>
  <c r="F591"/>
  <c r="G584"/>
  <c r="F584"/>
  <c r="G570"/>
  <c r="F570"/>
  <c r="F563"/>
  <c r="G556"/>
  <c r="F556"/>
  <c r="G549"/>
  <c r="F549"/>
  <c r="F725"/>
  <c r="F724" s="1"/>
  <c r="G725"/>
  <c r="G724" s="1"/>
  <c r="G75"/>
  <c r="H75"/>
  <c r="I75"/>
  <c r="J75"/>
  <c r="K75"/>
  <c r="L75"/>
  <c r="M75"/>
  <c r="N75"/>
  <c r="O75"/>
  <c r="O12" s="1"/>
  <c r="P75"/>
  <c r="Q75"/>
  <c r="G76"/>
  <c r="H76"/>
  <c r="I76"/>
  <c r="J76"/>
  <c r="K76"/>
  <c r="L76"/>
  <c r="M76"/>
  <c r="N76"/>
  <c r="O76"/>
  <c r="O13" s="1"/>
  <c r="P76"/>
  <c r="Q76"/>
  <c r="G77"/>
  <c r="H77"/>
  <c r="I77"/>
  <c r="J77"/>
  <c r="K77"/>
  <c r="L77"/>
  <c r="M77"/>
  <c r="N77"/>
  <c r="O77"/>
  <c r="P77"/>
  <c r="Q77"/>
  <c r="G78"/>
  <c r="H78"/>
  <c r="I78"/>
  <c r="J78"/>
  <c r="K78"/>
  <c r="L78"/>
  <c r="M78"/>
  <c r="N78"/>
  <c r="O78"/>
  <c r="O15" s="1"/>
  <c r="P78"/>
  <c r="Q78"/>
  <c r="F76"/>
  <c r="F77"/>
  <c r="F78"/>
  <c r="F75"/>
  <c r="F24"/>
  <c r="J211" i="13"/>
  <c r="I211"/>
  <c r="J187"/>
  <c r="K187"/>
  <c r="L187"/>
  <c r="M187"/>
  <c r="M185" s="1"/>
  <c r="N187"/>
  <c r="N185" s="1"/>
  <c r="P187"/>
  <c r="I187"/>
  <c r="G521" i="12"/>
  <c r="H521"/>
  <c r="I521"/>
  <c r="J521"/>
  <c r="K521"/>
  <c r="N521"/>
  <c r="O521"/>
  <c r="P521"/>
  <c r="Q521"/>
  <c r="F521"/>
  <c r="G486"/>
  <c r="H486"/>
  <c r="I486"/>
  <c r="J486"/>
  <c r="K486"/>
  <c r="N486"/>
  <c r="O486"/>
  <c r="P486"/>
  <c r="Q486"/>
  <c r="F486"/>
  <c r="G479"/>
  <c r="H479"/>
  <c r="I479"/>
  <c r="J479"/>
  <c r="K479"/>
  <c r="M479"/>
  <c r="N479"/>
  <c r="O479"/>
  <c r="P479"/>
  <c r="Q479"/>
  <c r="F479"/>
  <c r="J181" i="13"/>
  <c r="K181"/>
  <c r="L181"/>
  <c r="M181"/>
  <c r="N181"/>
  <c r="O181"/>
  <c r="P181"/>
  <c r="Q181"/>
  <c r="Q159" s="1"/>
  <c r="R181"/>
  <c r="R159" s="1"/>
  <c r="I181"/>
  <c r="J161"/>
  <c r="K161"/>
  <c r="K159" s="1"/>
  <c r="L161"/>
  <c r="O159"/>
  <c r="I161"/>
  <c r="Q388" i="12"/>
  <c r="P388"/>
  <c r="O388"/>
  <c r="M388"/>
  <c r="L388"/>
  <c r="K388"/>
  <c r="J388"/>
  <c r="I388"/>
  <c r="H388"/>
  <c r="G388"/>
  <c r="F388"/>
  <c r="G381"/>
  <c r="H381"/>
  <c r="I381"/>
  <c r="J381"/>
  <c r="K381"/>
  <c r="L381"/>
  <c r="M381"/>
  <c r="O381"/>
  <c r="P381"/>
  <c r="Q381"/>
  <c r="F381"/>
  <c r="G374"/>
  <c r="H374"/>
  <c r="I374"/>
  <c r="J374"/>
  <c r="K374"/>
  <c r="L374"/>
  <c r="M374"/>
  <c r="O374"/>
  <c r="F374"/>
  <c r="G360"/>
  <c r="H360"/>
  <c r="I360"/>
  <c r="J360"/>
  <c r="K360"/>
  <c r="L360"/>
  <c r="M360"/>
  <c r="O360"/>
  <c r="F360"/>
  <c r="G409"/>
  <c r="F409"/>
  <c r="J137" i="13"/>
  <c r="K137"/>
  <c r="L137"/>
  <c r="M137"/>
  <c r="N137"/>
  <c r="O137"/>
  <c r="P137"/>
  <c r="P119" s="1"/>
  <c r="Q137"/>
  <c r="Q119" s="1"/>
  <c r="R137"/>
  <c r="R119" s="1"/>
  <c r="I137"/>
  <c r="H409" i="12"/>
  <c r="I409"/>
  <c r="J409"/>
  <c r="K409"/>
  <c r="P409"/>
  <c r="Q409"/>
  <c r="O528" l="1"/>
  <c r="I159" i="13"/>
  <c r="I185"/>
  <c r="M531" i="12"/>
  <c r="K531"/>
  <c r="O10"/>
  <c r="L531"/>
  <c r="J531"/>
  <c r="M619"/>
  <c r="K619"/>
  <c r="L619"/>
  <c r="J619"/>
  <c r="K533"/>
  <c r="K528" s="1"/>
  <c r="K351"/>
  <c r="K465"/>
  <c r="M472"/>
  <c r="L472"/>
  <c r="M533"/>
  <c r="O185" i="13"/>
  <c r="P185"/>
  <c r="J351" i="12"/>
  <c r="O119" i="13"/>
  <c r="M119"/>
  <c r="K119"/>
  <c r="I119"/>
  <c r="N119"/>
  <c r="L119"/>
  <c r="J119"/>
  <c r="L533" i="12"/>
  <c r="J533"/>
  <c r="L528"/>
  <c r="J465"/>
  <c r="J171"/>
  <c r="P171"/>
  <c r="N171"/>
  <c r="L171"/>
  <c r="H171"/>
  <c r="Q171"/>
  <c r="O171"/>
  <c r="M171"/>
  <c r="K171"/>
  <c r="I171"/>
  <c r="M380" i="13"/>
  <c r="J402" i="12"/>
  <c r="J348"/>
  <c r="K402"/>
  <c r="K348"/>
  <c r="F577"/>
  <c r="L1266"/>
  <c r="L1280"/>
  <c r="J472"/>
  <c r="J349"/>
  <c r="J59"/>
  <c r="M1266"/>
  <c r="M1280"/>
  <c r="K472"/>
  <c r="K349"/>
  <c r="K59"/>
  <c r="K17"/>
  <c r="J17"/>
  <c r="J353"/>
  <c r="K353"/>
  <c r="K514"/>
  <c r="J514"/>
  <c r="N380" i="13"/>
  <c r="K1280" i="12"/>
  <c r="J1280"/>
  <c r="K1266"/>
  <c r="J1266"/>
  <c r="J1357"/>
  <c r="L1357"/>
  <c r="K1343"/>
  <c r="L1343"/>
  <c r="J1343"/>
  <c r="F535"/>
  <c r="I535"/>
  <c r="Q535"/>
  <c r="O535"/>
  <c r="M535"/>
  <c r="K535"/>
  <c r="G535"/>
  <c r="Q577"/>
  <c r="O577"/>
  <c r="M577"/>
  <c r="K577"/>
  <c r="I577"/>
  <c r="G577"/>
  <c r="P535"/>
  <c r="L535"/>
  <c r="J535"/>
  <c r="H535"/>
  <c r="P577"/>
  <c r="N577"/>
  <c r="L577"/>
  <c r="J577"/>
  <c r="H577"/>
  <c r="G717"/>
  <c r="F717"/>
  <c r="J159" i="13"/>
  <c r="M159"/>
  <c r="P159"/>
  <c r="N159"/>
  <c r="L159"/>
  <c r="G297" i="12"/>
  <c r="H297"/>
  <c r="I297"/>
  <c r="J297"/>
  <c r="K297"/>
  <c r="L297"/>
  <c r="M297"/>
  <c r="N297"/>
  <c r="O297"/>
  <c r="F297"/>
  <c r="G269"/>
  <c r="H269"/>
  <c r="I269"/>
  <c r="J269"/>
  <c r="K269"/>
  <c r="L269"/>
  <c r="M269"/>
  <c r="N269"/>
  <c r="O269"/>
  <c r="P269"/>
  <c r="Q269"/>
  <c r="F269"/>
  <c r="O290"/>
  <c r="N290"/>
  <c r="M290"/>
  <c r="L290"/>
  <c r="K290"/>
  <c r="J290"/>
  <c r="I290"/>
  <c r="H290"/>
  <c r="G290"/>
  <c r="F290"/>
  <c r="Q276"/>
  <c r="P276"/>
  <c r="O276"/>
  <c r="N276"/>
  <c r="M276"/>
  <c r="L276"/>
  <c r="K276"/>
  <c r="J276"/>
  <c r="I276"/>
  <c r="H276"/>
  <c r="G276"/>
  <c r="F276"/>
  <c r="O283"/>
  <c r="N283"/>
  <c r="M283"/>
  <c r="L283"/>
  <c r="K283"/>
  <c r="J283"/>
  <c r="I283"/>
  <c r="H283"/>
  <c r="G283"/>
  <c r="F283"/>
  <c r="G262"/>
  <c r="H262"/>
  <c r="I262"/>
  <c r="J262"/>
  <c r="K262"/>
  <c r="L262"/>
  <c r="M262"/>
  <c r="N262"/>
  <c r="O262"/>
  <c r="P262"/>
  <c r="Q262"/>
  <c r="F262"/>
  <c r="G255"/>
  <c r="H255"/>
  <c r="I255"/>
  <c r="J255"/>
  <c r="K255"/>
  <c r="L255"/>
  <c r="M255"/>
  <c r="N255"/>
  <c r="O255"/>
  <c r="P255"/>
  <c r="Q255"/>
  <c r="F255"/>
  <c r="G248"/>
  <c r="H248"/>
  <c r="I248"/>
  <c r="J248"/>
  <c r="K248"/>
  <c r="L248"/>
  <c r="M248"/>
  <c r="N248"/>
  <c r="O248"/>
  <c r="P248"/>
  <c r="Q248"/>
  <c r="F248"/>
  <c r="G206"/>
  <c r="H206"/>
  <c r="I206"/>
  <c r="J206"/>
  <c r="K206"/>
  <c r="L206"/>
  <c r="M206"/>
  <c r="N206"/>
  <c r="O206"/>
  <c r="P206"/>
  <c r="Q206"/>
  <c r="F206"/>
  <c r="G213"/>
  <c r="H213"/>
  <c r="I213"/>
  <c r="J213"/>
  <c r="K213"/>
  <c r="L213"/>
  <c r="M213"/>
  <c r="N213"/>
  <c r="O213"/>
  <c r="P213"/>
  <c r="Q213"/>
  <c r="F213"/>
  <c r="H118"/>
  <c r="I118"/>
  <c r="J118"/>
  <c r="K118"/>
  <c r="L118"/>
  <c r="M118"/>
  <c r="P118"/>
  <c r="G178"/>
  <c r="H178"/>
  <c r="I178"/>
  <c r="L178"/>
  <c r="M178"/>
  <c r="N178"/>
  <c r="O178"/>
  <c r="P178"/>
  <c r="Q178"/>
  <c r="F178"/>
  <c r="G150"/>
  <c r="H150"/>
  <c r="I150"/>
  <c r="J150"/>
  <c r="K150"/>
  <c r="L150"/>
  <c r="N150"/>
  <c r="O150"/>
  <c r="P150"/>
  <c r="Q150"/>
  <c r="F150"/>
  <c r="G143"/>
  <c r="H143"/>
  <c r="I143"/>
  <c r="J143"/>
  <c r="K143"/>
  <c r="L143"/>
  <c r="M143"/>
  <c r="N143"/>
  <c r="O143"/>
  <c r="P143"/>
  <c r="Q143"/>
  <c r="F143"/>
  <c r="G136"/>
  <c r="H136"/>
  <c r="I136"/>
  <c r="J136"/>
  <c r="K136"/>
  <c r="L136"/>
  <c r="N136"/>
  <c r="O136"/>
  <c r="F136"/>
  <c r="G129"/>
  <c r="H129"/>
  <c r="I129"/>
  <c r="J129"/>
  <c r="K129"/>
  <c r="L129"/>
  <c r="N129"/>
  <c r="O129"/>
  <c r="F129"/>
  <c r="J63" i="13"/>
  <c r="K63"/>
  <c r="L63"/>
  <c r="I63"/>
  <c r="P39"/>
  <c r="N39"/>
  <c r="G1385" i="12"/>
  <c r="H1385"/>
  <c r="I1385"/>
  <c r="J1385"/>
  <c r="L1385"/>
  <c r="M1385"/>
  <c r="N1385"/>
  <c r="F1385"/>
  <c r="G1378"/>
  <c r="H1378"/>
  <c r="I1378"/>
  <c r="J1378"/>
  <c r="L1378"/>
  <c r="M1378"/>
  <c r="N1378"/>
  <c r="F1378"/>
  <c r="G1371"/>
  <c r="H1371"/>
  <c r="I1371"/>
  <c r="J1371"/>
  <c r="L1371"/>
  <c r="M1371"/>
  <c r="N1371"/>
  <c r="F1371"/>
  <c r="G1364"/>
  <c r="H1364"/>
  <c r="I1364"/>
  <c r="J1364"/>
  <c r="L1364"/>
  <c r="M1364"/>
  <c r="N1364"/>
  <c r="O1364"/>
  <c r="F1364"/>
  <c r="J434" i="13"/>
  <c r="K434"/>
  <c r="L434"/>
  <c r="M434"/>
  <c r="N434"/>
  <c r="O434"/>
  <c r="P434"/>
  <c r="Q434"/>
  <c r="R434"/>
  <c r="I434"/>
  <c r="J528" i="12" l="1"/>
  <c r="J346"/>
  <c r="M528"/>
  <c r="J39" i="13"/>
  <c r="K346" i="12"/>
  <c r="P121"/>
  <c r="L121"/>
  <c r="J121"/>
  <c r="H121"/>
  <c r="M120"/>
  <c r="K120"/>
  <c r="I120"/>
  <c r="P119"/>
  <c r="L119"/>
  <c r="J119"/>
  <c r="H119"/>
  <c r="J117"/>
  <c r="H117"/>
  <c r="F122"/>
  <c r="Q122"/>
  <c r="O122"/>
  <c r="M117"/>
  <c r="K122"/>
  <c r="K117"/>
  <c r="M121"/>
  <c r="K121"/>
  <c r="I121"/>
  <c r="L120"/>
  <c r="J120"/>
  <c r="M119"/>
  <c r="K119"/>
  <c r="I119"/>
  <c r="I117"/>
  <c r="G122"/>
  <c r="P122"/>
  <c r="P117"/>
  <c r="N122"/>
  <c r="L117"/>
  <c r="I122"/>
  <c r="H120"/>
  <c r="O39" i="13"/>
  <c r="H122" i="12"/>
  <c r="M39" i="13"/>
  <c r="J122" i="12"/>
  <c r="I39" i="13"/>
  <c r="J249"/>
  <c r="I249"/>
  <c r="G1125" i="12"/>
  <c r="H1125"/>
  <c r="I1125"/>
  <c r="J1125"/>
  <c r="N1125"/>
  <c r="O1125"/>
  <c r="P1125"/>
  <c r="Q1125"/>
  <c r="F1125"/>
  <c r="G744"/>
  <c r="H744"/>
  <c r="I744"/>
  <c r="J744"/>
  <c r="K744"/>
  <c r="L744"/>
  <c r="M744"/>
  <c r="G1083"/>
  <c r="H1083"/>
  <c r="I1083"/>
  <c r="J1083"/>
  <c r="N1083"/>
  <c r="O1083"/>
  <c r="P1083"/>
  <c r="Q1083"/>
  <c r="F1083"/>
  <c r="G1090"/>
  <c r="H1090"/>
  <c r="I1090"/>
  <c r="J1090"/>
  <c r="N1090"/>
  <c r="O1090"/>
  <c r="P1090"/>
  <c r="Q1090"/>
  <c r="F1090"/>
  <c r="G1097"/>
  <c r="H1097"/>
  <c r="I1097"/>
  <c r="J1097"/>
  <c r="N1097"/>
  <c r="O1097"/>
  <c r="P1097"/>
  <c r="Q1097"/>
  <c r="F1097"/>
  <c r="G1104"/>
  <c r="H1104"/>
  <c r="I1104"/>
  <c r="J1104"/>
  <c r="N1104"/>
  <c r="O1104"/>
  <c r="P1104"/>
  <c r="Q1104"/>
  <c r="F1104"/>
  <c r="G1111"/>
  <c r="H1111"/>
  <c r="I1111"/>
  <c r="J1111"/>
  <c r="K1111"/>
  <c r="N1111"/>
  <c r="O1111"/>
  <c r="P1111"/>
  <c r="Q1111"/>
  <c r="F1111"/>
  <c r="G1118"/>
  <c r="H1118"/>
  <c r="I1118"/>
  <c r="J1118"/>
  <c r="N1118"/>
  <c r="O1118"/>
  <c r="P1118"/>
  <c r="Q1118"/>
  <c r="F1118"/>
  <c r="G1132"/>
  <c r="H1132"/>
  <c r="I1132"/>
  <c r="J1132"/>
  <c r="K1132"/>
  <c r="N1132"/>
  <c r="O1132"/>
  <c r="P1132"/>
  <c r="Q1132"/>
  <c r="F1132"/>
  <c r="G1139"/>
  <c r="H1139"/>
  <c r="I1139"/>
  <c r="J1139"/>
  <c r="K1139"/>
  <c r="N1139"/>
  <c r="O1139"/>
  <c r="P1139"/>
  <c r="Q1139"/>
  <c r="F1139"/>
  <c r="G1013"/>
  <c r="H1013"/>
  <c r="I1013"/>
  <c r="J1013"/>
  <c r="K1013"/>
  <c r="L1013"/>
  <c r="M1013"/>
  <c r="N1013"/>
  <c r="O1013"/>
  <c r="P1013"/>
  <c r="Q1013"/>
  <c r="F1013"/>
  <c r="G1020"/>
  <c r="H1020"/>
  <c r="I1020"/>
  <c r="J1020"/>
  <c r="K1020"/>
  <c r="L1020"/>
  <c r="M1020"/>
  <c r="N1020"/>
  <c r="O1020"/>
  <c r="P1020"/>
  <c r="Q1020"/>
  <c r="F1020"/>
  <c r="G1027"/>
  <c r="H1027"/>
  <c r="I1027"/>
  <c r="J1027"/>
  <c r="K1027"/>
  <c r="L1027"/>
  <c r="M1027"/>
  <c r="N1027"/>
  <c r="O1027"/>
  <c r="P1027"/>
  <c r="Q1027"/>
  <c r="F1027"/>
  <c r="G1048"/>
  <c r="H1048"/>
  <c r="I1048"/>
  <c r="J1048"/>
  <c r="L1048"/>
  <c r="M1048"/>
  <c r="N1048"/>
  <c r="O1048"/>
  <c r="P1048"/>
  <c r="Q1048"/>
  <c r="F1048"/>
  <c r="G1055"/>
  <c r="H1055"/>
  <c r="I1055"/>
  <c r="J1055"/>
  <c r="L1055"/>
  <c r="M1055"/>
  <c r="N1055"/>
  <c r="O1055"/>
  <c r="P1055"/>
  <c r="Q1055"/>
  <c r="F1055"/>
  <c r="G1062"/>
  <c r="H1062"/>
  <c r="I1062"/>
  <c r="J1062"/>
  <c r="L1062"/>
  <c r="M1062"/>
  <c r="N1062"/>
  <c r="O1062"/>
  <c r="P1062"/>
  <c r="Q1062"/>
  <c r="F1062"/>
  <c r="G1069"/>
  <c r="H1069"/>
  <c r="I1069"/>
  <c r="J1069"/>
  <c r="N1069"/>
  <c r="O1069"/>
  <c r="P1069"/>
  <c r="Q1069"/>
  <c r="F1069"/>
  <c r="G1076"/>
  <c r="H1076"/>
  <c r="I1076"/>
  <c r="J1076"/>
  <c r="N1076"/>
  <c r="O1076"/>
  <c r="P1076"/>
  <c r="Q1076"/>
  <c r="F1076"/>
  <c r="G745"/>
  <c r="H745"/>
  <c r="I745"/>
  <c r="J745"/>
  <c r="K745"/>
  <c r="L745"/>
  <c r="M745"/>
  <c r="G743"/>
  <c r="H743"/>
  <c r="I743"/>
  <c r="J743"/>
  <c r="K743"/>
  <c r="L743"/>
  <c r="M743"/>
  <c r="G747"/>
  <c r="H742"/>
  <c r="I742"/>
  <c r="J742"/>
  <c r="K747"/>
  <c r="L742"/>
  <c r="M742"/>
  <c r="I747"/>
  <c r="F743"/>
  <c r="F744"/>
  <c r="F745"/>
  <c r="Q936"/>
  <c r="P936"/>
  <c r="O936"/>
  <c r="N936"/>
  <c r="M936"/>
  <c r="L936"/>
  <c r="K936"/>
  <c r="J936"/>
  <c r="I936"/>
  <c r="H936"/>
  <c r="G936"/>
  <c r="F936"/>
  <c r="Q929"/>
  <c r="P929"/>
  <c r="O929"/>
  <c r="N929"/>
  <c r="M929"/>
  <c r="L929"/>
  <c r="K929"/>
  <c r="J929"/>
  <c r="I929"/>
  <c r="H929"/>
  <c r="G929"/>
  <c r="F929"/>
  <c r="Q922"/>
  <c r="P922"/>
  <c r="O922"/>
  <c r="N922"/>
  <c r="M922"/>
  <c r="L922"/>
  <c r="K922"/>
  <c r="J922"/>
  <c r="I922"/>
  <c r="H922"/>
  <c r="G922"/>
  <c r="F922"/>
  <c r="Q915"/>
  <c r="P915"/>
  <c r="O915"/>
  <c r="N915"/>
  <c r="M915"/>
  <c r="L915"/>
  <c r="K915"/>
  <c r="J915"/>
  <c r="I915"/>
  <c r="H915"/>
  <c r="G915"/>
  <c r="F915"/>
  <c r="Q908"/>
  <c r="P908"/>
  <c r="O908"/>
  <c r="N908"/>
  <c r="M908"/>
  <c r="L908"/>
  <c r="K908"/>
  <c r="J908"/>
  <c r="I908"/>
  <c r="H908"/>
  <c r="G908"/>
  <c r="F908"/>
  <c r="Q894"/>
  <c r="P894"/>
  <c r="O894"/>
  <c r="N894"/>
  <c r="M894"/>
  <c r="L894"/>
  <c r="K894"/>
  <c r="J894"/>
  <c r="I894"/>
  <c r="H894"/>
  <c r="G894"/>
  <c r="F894"/>
  <c r="G880"/>
  <c r="H880"/>
  <c r="I880"/>
  <c r="J880"/>
  <c r="K880"/>
  <c r="L880"/>
  <c r="M880"/>
  <c r="N880"/>
  <c r="O880"/>
  <c r="P880"/>
  <c r="Q880"/>
  <c r="F880"/>
  <c r="G824"/>
  <c r="H824"/>
  <c r="I824"/>
  <c r="J824"/>
  <c r="K824"/>
  <c r="L824"/>
  <c r="M824"/>
  <c r="N824"/>
  <c r="O824"/>
  <c r="P824"/>
  <c r="Q824"/>
  <c r="F824"/>
  <c r="Q845"/>
  <c r="P845"/>
  <c r="O845"/>
  <c r="N845"/>
  <c r="M845"/>
  <c r="L845"/>
  <c r="K845"/>
  <c r="J845"/>
  <c r="I845"/>
  <c r="H845"/>
  <c r="G845"/>
  <c r="F845"/>
  <c r="G873"/>
  <c r="H873"/>
  <c r="I873"/>
  <c r="J873"/>
  <c r="K873"/>
  <c r="L873"/>
  <c r="M873"/>
  <c r="N873"/>
  <c r="O873"/>
  <c r="P873"/>
  <c r="Q873"/>
  <c r="F873"/>
  <c r="Q817"/>
  <c r="P817"/>
  <c r="O817"/>
  <c r="N817"/>
  <c r="M817"/>
  <c r="L817"/>
  <c r="K817"/>
  <c r="J817"/>
  <c r="I817"/>
  <c r="H817"/>
  <c r="G817"/>
  <c r="F817"/>
  <c r="Q810"/>
  <c r="P810"/>
  <c r="O810"/>
  <c r="N810"/>
  <c r="K810"/>
  <c r="J810"/>
  <c r="I810"/>
  <c r="H810"/>
  <c r="G810"/>
  <c r="F810"/>
  <c r="F831"/>
  <c r="G831"/>
  <c r="H831"/>
  <c r="I831"/>
  <c r="J831"/>
  <c r="K831"/>
  <c r="L831"/>
  <c r="M831"/>
  <c r="N831"/>
  <c r="O831"/>
  <c r="P831"/>
  <c r="Q831"/>
  <c r="Q803"/>
  <c r="P803"/>
  <c r="O803"/>
  <c r="N803"/>
  <c r="M803"/>
  <c r="L803"/>
  <c r="K803"/>
  <c r="J803"/>
  <c r="I803"/>
  <c r="H803"/>
  <c r="G803"/>
  <c r="F803"/>
  <c r="Q796"/>
  <c r="P796"/>
  <c r="O796"/>
  <c r="N796"/>
  <c r="M796"/>
  <c r="L796"/>
  <c r="J796"/>
  <c r="I796"/>
  <c r="H796"/>
  <c r="G796"/>
  <c r="F796"/>
  <c r="Q789"/>
  <c r="P789"/>
  <c r="O789"/>
  <c r="N789"/>
  <c r="M789"/>
  <c r="L789"/>
  <c r="J789"/>
  <c r="I789"/>
  <c r="H789"/>
  <c r="G789"/>
  <c r="F789"/>
  <c r="Q782"/>
  <c r="P782"/>
  <c r="O782"/>
  <c r="N782"/>
  <c r="M782"/>
  <c r="L782"/>
  <c r="K782"/>
  <c r="J782"/>
  <c r="I782"/>
  <c r="H782"/>
  <c r="G782"/>
  <c r="F782"/>
  <c r="G866"/>
  <c r="H866"/>
  <c r="I866"/>
  <c r="J866"/>
  <c r="K866"/>
  <c r="L866"/>
  <c r="M866"/>
  <c r="N866"/>
  <c r="O866"/>
  <c r="P866"/>
  <c r="Q866"/>
  <c r="F866"/>
  <c r="Q859"/>
  <c r="P859"/>
  <c r="O859"/>
  <c r="N859"/>
  <c r="M859"/>
  <c r="L859"/>
  <c r="K859"/>
  <c r="J859"/>
  <c r="I859"/>
  <c r="H859"/>
  <c r="G859"/>
  <c r="F859"/>
  <c r="G838"/>
  <c r="H838"/>
  <c r="I838"/>
  <c r="J838"/>
  <c r="K838"/>
  <c r="L838"/>
  <c r="M838"/>
  <c r="N838"/>
  <c r="O838"/>
  <c r="P838"/>
  <c r="Q838"/>
  <c r="F838"/>
  <c r="G761"/>
  <c r="H761"/>
  <c r="I761"/>
  <c r="L761"/>
  <c r="M761"/>
  <c r="N761"/>
  <c r="O761"/>
  <c r="P761"/>
  <c r="Q761"/>
  <c r="F761"/>
  <c r="G754"/>
  <c r="H754"/>
  <c r="I754"/>
  <c r="L754"/>
  <c r="N754"/>
  <c r="O754"/>
  <c r="P754"/>
  <c r="Q754"/>
  <c r="F754"/>
  <c r="G775"/>
  <c r="H775"/>
  <c r="I775"/>
  <c r="J775"/>
  <c r="K775"/>
  <c r="L775"/>
  <c r="M775"/>
  <c r="N775"/>
  <c r="O775"/>
  <c r="P775"/>
  <c r="Q775"/>
  <c r="F775"/>
  <c r="G768"/>
  <c r="H768"/>
  <c r="I768"/>
  <c r="J768"/>
  <c r="K768"/>
  <c r="L768"/>
  <c r="N768"/>
  <c r="O768"/>
  <c r="P768"/>
  <c r="Q768"/>
  <c r="F768"/>
  <c r="J852"/>
  <c r="K852"/>
  <c r="L852"/>
  <c r="M852"/>
  <c r="N852"/>
  <c r="O852"/>
  <c r="P852"/>
  <c r="Q852"/>
  <c r="G852"/>
  <c r="H852"/>
  <c r="I852"/>
  <c r="F852"/>
  <c r="G887"/>
  <c r="H887"/>
  <c r="I887"/>
  <c r="J887"/>
  <c r="K887"/>
  <c r="L887"/>
  <c r="M887"/>
  <c r="N887"/>
  <c r="O887"/>
  <c r="P887"/>
  <c r="Q887"/>
  <c r="F887"/>
  <c r="O115" l="1"/>
  <c r="M115"/>
  <c r="J115"/>
  <c r="H115"/>
  <c r="G115"/>
  <c r="I115"/>
  <c r="K115"/>
  <c r="L115"/>
  <c r="M740"/>
  <c r="I740"/>
  <c r="F747"/>
  <c r="L740"/>
  <c r="J740"/>
  <c r="H740"/>
  <c r="I247" i="13"/>
  <c r="M247"/>
  <c r="K247"/>
  <c r="N247"/>
  <c r="L247"/>
  <c r="J247"/>
  <c r="F742" i="12"/>
  <c r="K742"/>
  <c r="K740" s="1"/>
  <c r="G742"/>
  <c r="G740" s="1"/>
  <c r="L747"/>
  <c r="J747"/>
  <c r="H747"/>
  <c r="G108"/>
  <c r="F108"/>
  <c r="G101"/>
  <c r="F101"/>
  <c r="G94"/>
  <c r="F94"/>
  <c r="G87"/>
  <c r="F87"/>
  <c r="G80"/>
  <c r="F80"/>
  <c r="G45"/>
  <c r="F45"/>
  <c r="G38"/>
  <c r="G31"/>
  <c r="F31"/>
  <c r="G24"/>
  <c r="Q14" l="1"/>
  <c r="Q16"/>
  <c r="P14"/>
  <c r="Q108"/>
  <c r="P108"/>
  <c r="O108"/>
  <c r="N108"/>
  <c r="M108"/>
  <c r="L108"/>
  <c r="K108"/>
  <c r="J108"/>
  <c r="I108"/>
  <c r="H108"/>
  <c r="Q101"/>
  <c r="P101"/>
  <c r="O101"/>
  <c r="N101"/>
  <c r="M101"/>
  <c r="L101"/>
  <c r="K101"/>
  <c r="J101"/>
  <c r="I101"/>
  <c r="H101"/>
  <c r="Q94"/>
  <c r="P94"/>
  <c r="O94"/>
  <c r="N94"/>
  <c r="M94"/>
  <c r="L94"/>
  <c r="K94"/>
  <c r="J94"/>
  <c r="I94"/>
  <c r="H94"/>
  <c r="Q87"/>
  <c r="P87"/>
  <c r="O87"/>
  <c r="N87"/>
  <c r="M87"/>
  <c r="L87"/>
  <c r="K87"/>
  <c r="J87"/>
  <c r="I87"/>
  <c r="H87"/>
  <c r="Q80"/>
  <c r="P80"/>
  <c r="O80"/>
  <c r="N80"/>
  <c r="M80"/>
  <c r="L80"/>
  <c r="K80"/>
  <c r="J80"/>
  <c r="I80"/>
  <c r="H80"/>
  <c r="N73"/>
  <c r="H73"/>
  <c r="G73"/>
  <c r="F73"/>
  <c r="Q73"/>
  <c r="O73"/>
  <c r="M73"/>
  <c r="L73"/>
  <c r="K73"/>
  <c r="J73"/>
  <c r="I73"/>
  <c r="Q66"/>
  <c r="P66"/>
  <c r="O66"/>
  <c r="N66"/>
  <c r="M66"/>
  <c r="L66"/>
  <c r="K66"/>
  <c r="J66"/>
  <c r="I66"/>
  <c r="H66"/>
  <c r="G66"/>
  <c r="F66"/>
  <c r="Q64"/>
  <c r="P64"/>
  <c r="N64"/>
  <c r="I64"/>
  <c r="H64"/>
  <c r="G64"/>
  <c r="F64"/>
  <c r="Q62"/>
  <c r="P62"/>
  <c r="N62"/>
  <c r="I62"/>
  <c r="H62"/>
  <c r="F62"/>
  <c r="Q61"/>
  <c r="P61"/>
  <c r="N61"/>
  <c r="I61"/>
  <c r="H61"/>
  <c r="G61"/>
  <c r="F61"/>
  <c r="O59"/>
  <c r="M59"/>
  <c r="L59"/>
  <c r="Q38"/>
  <c r="P38"/>
  <c r="O38"/>
  <c r="N38"/>
  <c r="M38"/>
  <c r="L38"/>
  <c r="K38"/>
  <c r="J38"/>
  <c r="I38"/>
  <c r="H38"/>
  <c r="Q31"/>
  <c r="P31"/>
  <c r="O31"/>
  <c r="N31"/>
  <c r="M31"/>
  <c r="L31"/>
  <c r="K31"/>
  <c r="J31"/>
  <c r="I31"/>
  <c r="H31"/>
  <c r="Q24"/>
  <c r="P24"/>
  <c r="O24"/>
  <c r="N24"/>
  <c r="M24"/>
  <c r="L24"/>
  <c r="K24"/>
  <c r="J24"/>
  <c r="I24"/>
  <c r="H24"/>
  <c r="Q59" l="1"/>
  <c r="I59"/>
  <c r="P73"/>
  <c r="G59"/>
  <c r="P59"/>
  <c r="F59"/>
  <c r="H59"/>
  <c r="N59"/>
  <c r="H1245"/>
  <c r="I1245"/>
  <c r="J1245"/>
  <c r="K1245"/>
  <c r="L1245"/>
  <c r="M1245"/>
  <c r="N1245"/>
  <c r="O1245"/>
  <c r="P1245"/>
  <c r="Q1245"/>
  <c r="H1238"/>
  <c r="I1238"/>
  <c r="J1238"/>
  <c r="K1238"/>
  <c r="L1238"/>
  <c r="M1238"/>
  <c r="N1238"/>
  <c r="O1238"/>
  <c r="P1238"/>
  <c r="Q1238"/>
  <c r="G1252"/>
  <c r="H1252"/>
  <c r="I1252"/>
  <c r="J1252"/>
  <c r="K1252"/>
  <c r="L1252"/>
  <c r="M1252"/>
  <c r="N1252"/>
  <c r="O1252"/>
  <c r="P1252"/>
  <c r="Q1252"/>
  <c r="F1252"/>
  <c r="G1245"/>
  <c r="F1245"/>
  <c r="G1238"/>
  <c r="F1238"/>
  <c r="G1224"/>
  <c r="H1224"/>
  <c r="I1224"/>
  <c r="J1224"/>
  <c r="K1224"/>
  <c r="L1224"/>
  <c r="M1224"/>
  <c r="N1224"/>
  <c r="O1224"/>
  <c r="P1224"/>
  <c r="Q1224"/>
  <c r="F1224"/>
  <c r="G1219"/>
  <c r="L1219"/>
  <c r="M1219"/>
  <c r="N1219"/>
  <c r="O1219"/>
  <c r="P1219"/>
  <c r="Q1219"/>
  <c r="G1220"/>
  <c r="L1220"/>
  <c r="M1220"/>
  <c r="N1220"/>
  <c r="O1220"/>
  <c r="P1220"/>
  <c r="Q1220"/>
  <c r="G1221"/>
  <c r="L1221"/>
  <c r="M1221"/>
  <c r="N1221"/>
  <c r="O1221"/>
  <c r="P1221"/>
  <c r="Q1221"/>
  <c r="G1222"/>
  <c r="G1223"/>
  <c r="L1223"/>
  <c r="M1223"/>
  <c r="N1223"/>
  <c r="O1223"/>
  <c r="P1223"/>
  <c r="Q1223"/>
  <c r="F1220"/>
  <c r="F1221"/>
  <c r="F1222"/>
  <c r="F1223"/>
  <c r="F1219"/>
  <c r="G1208"/>
  <c r="G1203" s="1"/>
  <c r="H1208"/>
  <c r="H1203" s="1"/>
  <c r="I1208"/>
  <c r="I1203" s="1"/>
  <c r="J1208"/>
  <c r="J1203" s="1"/>
  <c r="K1208"/>
  <c r="K1203" s="1"/>
  <c r="L1208"/>
  <c r="M1208"/>
  <c r="N1208"/>
  <c r="N1203" s="1"/>
  <c r="O1208"/>
  <c r="O1203" s="1"/>
  <c r="P1208"/>
  <c r="Q1208"/>
  <c r="Q1203" s="1"/>
  <c r="M1203"/>
  <c r="F1208"/>
  <c r="F1203" s="1"/>
  <c r="G1180"/>
  <c r="H1180"/>
  <c r="I1180"/>
  <c r="J1180"/>
  <c r="K1180"/>
  <c r="N1180"/>
  <c r="O1180"/>
  <c r="P1180"/>
  <c r="Q1180"/>
  <c r="G1178"/>
  <c r="H1178"/>
  <c r="I1178"/>
  <c r="J1178"/>
  <c r="K1178"/>
  <c r="N1178"/>
  <c r="O1178"/>
  <c r="P1178"/>
  <c r="Q1178"/>
  <c r="F1180"/>
  <c r="F1178"/>
  <c r="F1196"/>
  <c r="G1196"/>
  <c r="H1196"/>
  <c r="I1196"/>
  <c r="J1196"/>
  <c r="K1196"/>
  <c r="L1196"/>
  <c r="M1196"/>
  <c r="N1196"/>
  <c r="O1196"/>
  <c r="P1196"/>
  <c r="Q1196"/>
  <c r="G1182"/>
  <c r="F1182"/>
  <c r="H1210"/>
  <c r="I1210"/>
  <c r="J1210"/>
  <c r="K1210"/>
  <c r="L1210"/>
  <c r="M1210"/>
  <c r="N1210"/>
  <c r="O1210"/>
  <c r="P1210"/>
  <c r="Q1210"/>
  <c r="G1210"/>
  <c r="F1210"/>
  <c r="J390" i="13"/>
  <c r="K390"/>
  <c r="L390"/>
  <c r="I390"/>
  <c r="J15" i="12"/>
  <c r="K15"/>
  <c r="L15"/>
  <c r="M15"/>
  <c r="J13"/>
  <c r="K13"/>
  <c r="L13"/>
  <c r="M13"/>
  <c r="J12"/>
  <c r="K12"/>
  <c r="L12"/>
  <c r="M12"/>
  <c r="L10"/>
  <c r="G14"/>
  <c r="G13"/>
  <c r="J27" i="13"/>
  <c r="K27"/>
  <c r="L27"/>
  <c r="M27"/>
  <c r="N27"/>
  <c r="P27"/>
  <c r="Q27"/>
  <c r="R27"/>
  <c r="R9" s="1"/>
  <c r="I27"/>
  <c r="J23"/>
  <c r="K23"/>
  <c r="L23"/>
  <c r="M23"/>
  <c r="N23"/>
  <c r="P23"/>
  <c r="Q23"/>
  <c r="R23"/>
  <c r="I23"/>
  <c r="J11"/>
  <c r="K11"/>
  <c r="L11"/>
  <c r="M11"/>
  <c r="N11"/>
  <c r="I11"/>
  <c r="O1322" i="12"/>
  <c r="G1322"/>
  <c r="H1322"/>
  <c r="I1322"/>
  <c r="J1322"/>
  <c r="K1322"/>
  <c r="L1322"/>
  <c r="M1322"/>
  <c r="N1322"/>
  <c r="P1322"/>
  <c r="Q1322"/>
  <c r="H1336"/>
  <c r="I1336"/>
  <c r="J1336"/>
  <c r="K1336"/>
  <c r="L1336"/>
  <c r="M1336"/>
  <c r="N1336"/>
  <c r="O1336"/>
  <c r="P1336"/>
  <c r="Q1336"/>
  <c r="H1329"/>
  <c r="I1329"/>
  <c r="J1329"/>
  <c r="K1329"/>
  <c r="L1329"/>
  <c r="M1329"/>
  <c r="N1329"/>
  <c r="O1329"/>
  <c r="P1329"/>
  <c r="Q1329"/>
  <c r="H1315"/>
  <c r="I1315"/>
  <c r="J1315"/>
  <c r="K1315"/>
  <c r="L1315"/>
  <c r="M1315"/>
  <c r="N1315"/>
  <c r="O1315"/>
  <c r="H1308"/>
  <c r="I1308"/>
  <c r="J1308"/>
  <c r="K1308"/>
  <c r="L1308"/>
  <c r="M1308"/>
  <c r="N1308"/>
  <c r="O1308"/>
  <c r="H1301"/>
  <c r="I1301"/>
  <c r="J1301"/>
  <c r="K1301"/>
  <c r="L1301"/>
  <c r="M1301"/>
  <c r="N1301"/>
  <c r="O1301"/>
  <c r="G1296"/>
  <c r="G1261" s="1"/>
  <c r="H1296"/>
  <c r="I1296"/>
  <c r="J1296"/>
  <c r="J1261" s="1"/>
  <c r="K1296"/>
  <c r="K1261" s="1"/>
  <c r="L1296"/>
  <c r="L1261" s="1"/>
  <c r="M1296"/>
  <c r="M1261" s="1"/>
  <c r="N1296"/>
  <c r="O1296"/>
  <c r="O1261" s="1"/>
  <c r="P1296"/>
  <c r="Q1296"/>
  <c r="G1297"/>
  <c r="G1262" s="1"/>
  <c r="H1297"/>
  <c r="I1297"/>
  <c r="J1297"/>
  <c r="J1262" s="1"/>
  <c r="K1297"/>
  <c r="K1262" s="1"/>
  <c r="L1297"/>
  <c r="L1262" s="1"/>
  <c r="M1297"/>
  <c r="M1262" s="1"/>
  <c r="N1297"/>
  <c r="O1297"/>
  <c r="O1262" s="1"/>
  <c r="P1297"/>
  <c r="Q1297"/>
  <c r="G1298"/>
  <c r="G1263" s="1"/>
  <c r="H1298"/>
  <c r="H1263" s="1"/>
  <c r="I1298"/>
  <c r="I1263" s="1"/>
  <c r="J1298"/>
  <c r="J1263" s="1"/>
  <c r="K1298"/>
  <c r="K1263" s="1"/>
  <c r="L1298"/>
  <c r="L1263" s="1"/>
  <c r="M1298"/>
  <c r="M1263" s="1"/>
  <c r="N1298"/>
  <c r="N1263" s="1"/>
  <c r="O1298"/>
  <c r="O1263" s="1"/>
  <c r="P1298"/>
  <c r="P1263" s="1"/>
  <c r="Q1298"/>
  <c r="Q1263" s="1"/>
  <c r="G1299"/>
  <c r="G1264" s="1"/>
  <c r="H1299"/>
  <c r="J1299"/>
  <c r="J1264" s="1"/>
  <c r="K1299"/>
  <c r="K1264" s="1"/>
  <c r="L1299"/>
  <c r="L1264" s="1"/>
  <c r="M1299"/>
  <c r="M1264" s="1"/>
  <c r="N1299"/>
  <c r="O1299"/>
  <c r="O1264" s="1"/>
  <c r="P1299"/>
  <c r="Q1299"/>
  <c r="G1300"/>
  <c r="G1265" s="1"/>
  <c r="H1300"/>
  <c r="I1300"/>
  <c r="J1300"/>
  <c r="K1300"/>
  <c r="L1300"/>
  <c r="M1300"/>
  <c r="N1300"/>
  <c r="O1300"/>
  <c r="P1300"/>
  <c r="Q1300"/>
  <c r="F1297"/>
  <c r="F1262" s="1"/>
  <c r="F1298"/>
  <c r="F1263" s="1"/>
  <c r="F1299"/>
  <c r="F1300"/>
  <c r="F1265" s="1"/>
  <c r="F1296"/>
  <c r="F1261" s="1"/>
  <c r="G1336"/>
  <c r="F1336"/>
  <c r="G1329"/>
  <c r="F1329"/>
  <c r="F1322"/>
  <c r="G1315"/>
  <c r="F1315"/>
  <c r="G1308"/>
  <c r="F1308"/>
  <c r="G1301"/>
  <c r="F1301"/>
  <c r="M1343"/>
  <c r="O1343"/>
  <c r="H1345"/>
  <c r="I1345"/>
  <c r="N1345"/>
  <c r="P1345"/>
  <c r="Q1345"/>
  <c r="H1346"/>
  <c r="I1346"/>
  <c r="N1346"/>
  <c r="P1346"/>
  <c r="Q1346"/>
  <c r="H1348"/>
  <c r="I1348"/>
  <c r="N1348"/>
  <c r="P1348"/>
  <c r="Q1348"/>
  <c r="G1287"/>
  <c r="H1287"/>
  <c r="I1287"/>
  <c r="J1287"/>
  <c r="K1287"/>
  <c r="L1287"/>
  <c r="M1287"/>
  <c r="N1287"/>
  <c r="O1287"/>
  <c r="P1287"/>
  <c r="Q1287"/>
  <c r="F1285"/>
  <c r="F1287"/>
  <c r="H1273"/>
  <c r="I1273"/>
  <c r="J1273"/>
  <c r="K1273"/>
  <c r="L1273"/>
  <c r="M1273"/>
  <c r="N1273"/>
  <c r="O1273"/>
  <c r="G1273"/>
  <c r="F1273"/>
  <c r="J416" i="13"/>
  <c r="K416"/>
  <c r="L416"/>
  <c r="M416"/>
  <c r="M406" s="1"/>
  <c r="N416"/>
  <c r="N406" s="1"/>
  <c r="O416"/>
  <c r="O406" s="1"/>
  <c r="P416"/>
  <c r="P406" s="1"/>
  <c r="Q416"/>
  <c r="R416"/>
  <c r="R406" s="1"/>
  <c r="I416"/>
  <c r="K430"/>
  <c r="L430"/>
  <c r="Q430"/>
  <c r="I408"/>
  <c r="J408"/>
  <c r="I412"/>
  <c r="J412"/>
  <c r="P1203" i="12" l="1"/>
  <c r="P1173"/>
  <c r="P1168" s="1"/>
  <c r="O1259"/>
  <c r="L1203"/>
  <c r="N1217"/>
  <c r="J406" i="13"/>
  <c r="I406"/>
  <c r="M1259" i="12"/>
  <c r="L1259"/>
  <c r="F1280"/>
  <c r="F1264"/>
  <c r="J1217"/>
  <c r="J1259"/>
  <c r="K1259"/>
  <c r="K1175"/>
  <c r="Q1217"/>
  <c r="O1217"/>
  <c r="M1217"/>
  <c r="K1217"/>
  <c r="F1175"/>
  <c r="I1217"/>
  <c r="G1217"/>
  <c r="P1217"/>
  <c r="L1217"/>
  <c r="H1217"/>
  <c r="P1294"/>
  <c r="N1294"/>
  <c r="L1294"/>
  <c r="J1294"/>
  <c r="O1175"/>
  <c r="G1175"/>
  <c r="N9" i="13"/>
  <c r="P9"/>
  <c r="J10" i="12"/>
  <c r="Q1175"/>
  <c r="M1175"/>
  <c r="I1175"/>
  <c r="F1217"/>
  <c r="P1175"/>
  <c r="N1175"/>
  <c r="L1175"/>
  <c r="J1175"/>
  <c r="H1175"/>
  <c r="M10"/>
  <c r="K10"/>
  <c r="O1294"/>
  <c r="M1294"/>
  <c r="K1294"/>
  <c r="Q1343"/>
  <c r="P1343"/>
  <c r="I1343"/>
  <c r="F1294"/>
  <c r="Q1294"/>
  <c r="I1294"/>
  <c r="G1294"/>
  <c r="N1343"/>
  <c r="H1343"/>
  <c r="M9" i="13"/>
  <c r="H1294" i="12"/>
  <c r="G425" l="1"/>
  <c r="H425"/>
  <c r="I425"/>
  <c r="J425"/>
  <c r="K425"/>
  <c r="L425"/>
  <c r="M425"/>
  <c r="G426"/>
  <c r="H426"/>
  <c r="I426"/>
  <c r="J426"/>
  <c r="K426"/>
  <c r="L426"/>
  <c r="M426"/>
  <c r="G427"/>
  <c r="H427"/>
  <c r="H420" s="1"/>
  <c r="I427"/>
  <c r="I420" s="1"/>
  <c r="J427"/>
  <c r="J420" s="1"/>
  <c r="K427"/>
  <c r="K420" s="1"/>
  <c r="L427"/>
  <c r="L420" s="1"/>
  <c r="M427"/>
  <c r="M420" s="1"/>
  <c r="G428"/>
  <c r="H428"/>
  <c r="I428"/>
  <c r="J428"/>
  <c r="K428"/>
  <c r="L428"/>
  <c r="M428"/>
  <c r="G429"/>
  <c r="H429"/>
  <c r="H422" s="1"/>
  <c r="I429"/>
  <c r="I422" s="1"/>
  <c r="J429"/>
  <c r="J422" s="1"/>
  <c r="K429"/>
  <c r="K422" s="1"/>
  <c r="L429"/>
  <c r="L422" s="1"/>
  <c r="M429"/>
  <c r="M422" s="1"/>
  <c r="F426"/>
  <c r="F427"/>
  <c r="F428"/>
  <c r="F429"/>
  <c r="F425"/>
  <c r="O437"/>
  <c r="G458"/>
  <c r="H458"/>
  <c r="I458"/>
  <c r="J458"/>
  <c r="K458"/>
  <c r="L458"/>
  <c r="M458"/>
  <c r="N458"/>
  <c r="O458"/>
  <c r="G451"/>
  <c r="H451"/>
  <c r="I451"/>
  <c r="J451"/>
  <c r="K451"/>
  <c r="L451"/>
  <c r="M451"/>
  <c r="N451"/>
  <c r="O451"/>
  <c r="G444"/>
  <c r="H444"/>
  <c r="I444"/>
  <c r="J444"/>
  <c r="K444"/>
  <c r="L444"/>
  <c r="M444"/>
  <c r="N444"/>
  <c r="O444"/>
  <c r="G442"/>
  <c r="H442"/>
  <c r="I442"/>
  <c r="J442"/>
  <c r="K442"/>
  <c r="L442"/>
  <c r="M442"/>
  <c r="N442"/>
  <c r="N421" s="1"/>
  <c r="G440"/>
  <c r="H440"/>
  <c r="I440"/>
  <c r="J440"/>
  <c r="K440"/>
  <c r="L440"/>
  <c r="M440"/>
  <c r="N440"/>
  <c r="N419" s="1"/>
  <c r="G439"/>
  <c r="H439"/>
  <c r="I439"/>
  <c r="I437" s="1"/>
  <c r="J439"/>
  <c r="K439"/>
  <c r="K437" s="1"/>
  <c r="L439"/>
  <c r="M439"/>
  <c r="M437" s="1"/>
  <c r="N439"/>
  <c r="F440"/>
  <c r="F441"/>
  <c r="G441"/>
  <c r="F442"/>
  <c r="F443"/>
  <c r="G443"/>
  <c r="F439"/>
  <c r="F458"/>
  <c r="F451"/>
  <c r="F444"/>
  <c r="G430"/>
  <c r="F430"/>
  <c r="L151" i="13"/>
  <c r="M151"/>
  <c r="N151"/>
  <c r="O151"/>
  <c r="P151"/>
  <c r="Q151"/>
  <c r="R151"/>
  <c r="K151"/>
  <c r="J151"/>
  <c r="J147"/>
  <c r="J145" s="1"/>
  <c r="K147"/>
  <c r="L147"/>
  <c r="L145" s="1"/>
  <c r="M147"/>
  <c r="N147"/>
  <c r="N145" s="1"/>
  <c r="O147"/>
  <c r="P147"/>
  <c r="P145" s="1"/>
  <c r="Q147"/>
  <c r="R147"/>
  <c r="I147"/>
  <c r="I151"/>
  <c r="O145" l="1"/>
  <c r="M145"/>
  <c r="N437" i="12"/>
  <c r="N418"/>
  <c r="N416" s="1"/>
  <c r="F422"/>
  <c r="F420"/>
  <c r="G422"/>
  <c r="L421"/>
  <c r="J421"/>
  <c r="H421"/>
  <c r="G420"/>
  <c r="L419"/>
  <c r="J419"/>
  <c r="H419"/>
  <c r="M418"/>
  <c r="K418"/>
  <c r="I418"/>
  <c r="G418"/>
  <c r="F418"/>
  <c r="F421"/>
  <c r="F419"/>
  <c r="M421"/>
  <c r="K421"/>
  <c r="I421"/>
  <c r="G421"/>
  <c r="M419"/>
  <c r="K419"/>
  <c r="I419"/>
  <c r="G419"/>
  <c r="L418"/>
  <c r="J418"/>
  <c r="H418"/>
  <c r="I145" i="13"/>
  <c r="K145"/>
  <c r="R145"/>
  <c r="Q145"/>
  <c r="L437" i="12"/>
  <c r="J437"/>
  <c r="H437"/>
  <c r="G437"/>
  <c r="F437"/>
  <c r="F423"/>
  <c r="L423"/>
  <c r="J423"/>
  <c r="H423"/>
  <c r="M423"/>
  <c r="K423"/>
  <c r="I423"/>
  <c r="G423"/>
  <c r="I1350"/>
  <c r="J1350"/>
  <c r="K1350"/>
  <c r="L1350"/>
  <c r="M1350"/>
  <c r="N1350"/>
  <c r="O1350"/>
  <c r="P1350"/>
  <c r="Q1350"/>
  <c r="H1350"/>
  <c r="H725"/>
  <c r="H724" s="1"/>
  <c r="I725"/>
  <c r="I724" s="1"/>
  <c r="J725"/>
  <c r="J724" s="1"/>
  <c r="K725"/>
  <c r="K724" s="1"/>
  <c r="L725"/>
  <c r="L724" s="1"/>
  <c r="M725"/>
  <c r="M724" s="1"/>
  <c r="N725"/>
  <c r="N724" s="1"/>
  <c r="O725"/>
  <c r="O724" s="1"/>
  <c r="P725"/>
  <c r="P724" s="1"/>
  <c r="Q725"/>
  <c r="Q724" s="1"/>
  <c r="L1394"/>
  <c r="M1394"/>
  <c r="J1395"/>
  <c r="K1395"/>
  <c r="M1395"/>
  <c r="H1396"/>
  <c r="I1396"/>
  <c r="J1396"/>
  <c r="K1396"/>
  <c r="L1396"/>
  <c r="M1396"/>
  <c r="J1397"/>
  <c r="K1397"/>
  <c r="M1397"/>
  <c r="H1398"/>
  <c r="I1398"/>
  <c r="J1398"/>
  <c r="K1398"/>
  <c r="G732"/>
  <c r="H732"/>
  <c r="I732"/>
  <c r="J732"/>
  <c r="K732"/>
  <c r="L732"/>
  <c r="M732"/>
  <c r="N732"/>
  <c r="O732"/>
  <c r="P732"/>
  <c r="Q732"/>
  <c r="F732"/>
  <c r="I241" i="13"/>
  <c r="J241"/>
  <c r="L241"/>
  <c r="M241"/>
  <c r="M239" s="1"/>
  <c r="M444" s="1"/>
  <c r="N241"/>
  <c r="O241"/>
  <c r="O239" s="1"/>
  <c r="O444" s="1"/>
  <c r="P241"/>
  <c r="P239" s="1"/>
  <c r="P444" s="1"/>
  <c r="Q241"/>
  <c r="Q239" s="1"/>
  <c r="R241"/>
  <c r="K241"/>
  <c r="K239" s="1"/>
  <c r="I1359" i="12"/>
  <c r="N1359"/>
  <c r="P1359"/>
  <c r="Q1359"/>
  <c r="I1360"/>
  <c r="N1360"/>
  <c r="P1360"/>
  <c r="Q1360"/>
  <c r="I1362"/>
  <c r="N1362"/>
  <c r="P1362"/>
  <c r="Q1362"/>
  <c r="H1362"/>
  <c r="H1360"/>
  <c r="H1359"/>
  <c r="I1282"/>
  <c r="N1282"/>
  <c r="P1282"/>
  <c r="P1261" s="1"/>
  <c r="Q1282"/>
  <c r="Q1261" s="1"/>
  <c r="I1283"/>
  <c r="N1283"/>
  <c r="P1283"/>
  <c r="P1262" s="1"/>
  <c r="Q1283"/>
  <c r="Q1262" s="1"/>
  <c r="I1285"/>
  <c r="N1285"/>
  <c r="P1285"/>
  <c r="P1264" s="1"/>
  <c r="Q1285"/>
  <c r="Q1264" s="1"/>
  <c r="H1285"/>
  <c r="H1283"/>
  <c r="H1282"/>
  <c r="I1268"/>
  <c r="N1268"/>
  <c r="I1269"/>
  <c r="N1269"/>
  <c r="I1271"/>
  <c r="N1271"/>
  <c r="H1271"/>
  <c r="H1269"/>
  <c r="H1268"/>
  <c r="I516"/>
  <c r="N516"/>
  <c r="P516"/>
  <c r="Q516"/>
  <c r="I517"/>
  <c r="N517"/>
  <c r="P517"/>
  <c r="Q517"/>
  <c r="I519"/>
  <c r="N519"/>
  <c r="P519"/>
  <c r="Q519"/>
  <c r="H519"/>
  <c r="H517"/>
  <c r="H516"/>
  <c r="P439"/>
  <c r="P418" s="1"/>
  <c r="Q439"/>
  <c r="Q418" s="1"/>
  <c r="P440"/>
  <c r="P419" s="1"/>
  <c r="Q440"/>
  <c r="Q419" s="1"/>
  <c r="P442"/>
  <c r="P421" s="1"/>
  <c r="Q442"/>
  <c r="Q421" s="1"/>
  <c r="I404"/>
  <c r="P404"/>
  <c r="Q404"/>
  <c r="I405"/>
  <c r="N405"/>
  <c r="P405"/>
  <c r="Q405"/>
  <c r="I407"/>
  <c r="N407"/>
  <c r="P407"/>
  <c r="Q407"/>
  <c r="H405"/>
  <c r="H404"/>
  <c r="P355"/>
  <c r="Q355"/>
  <c r="P356"/>
  <c r="Q356"/>
  <c r="P358"/>
  <c r="Q358"/>
  <c r="P120"/>
  <c r="Q115"/>
  <c r="I19"/>
  <c r="N19"/>
  <c r="P19"/>
  <c r="P12" s="1"/>
  <c r="Q19"/>
  <c r="Q12" s="1"/>
  <c r="I20"/>
  <c r="P20"/>
  <c r="P13" s="1"/>
  <c r="Q20"/>
  <c r="Q13" s="1"/>
  <c r="I22"/>
  <c r="N22"/>
  <c r="P22"/>
  <c r="P15" s="1"/>
  <c r="Q22"/>
  <c r="Q15" s="1"/>
  <c r="H22"/>
  <c r="H20"/>
  <c r="H19"/>
  <c r="P115" l="1"/>
  <c r="H416"/>
  <c r="L416"/>
  <c r="Q416"/>
  <c r="G416"/>
  <c r="K416"/>
  <c r="P416"/>
  <c r="L1397"/>
  <c r="L1395"/>
  <c r="J1394"/>
  <c r="I416"/>
  <c r="M416"/>
  <c r="J416"/>
  <c r="R239" i="13"/>
  <c r="R444" s="1"/>
  <c r="N239"/>
  <c r="N444" s="1"/>
  <c r="H1262" i="12"/>
  <c r="N1264"/>
  <c r="N1262"/>
  <c r="N1261"/>
  <c r="L239" i="13"/>
  <c r="H1261" i="12"/>
  <c r="H1264"/>
  <c r="I1264"/>
  <c r="I1262"/>
  <c r="I1261"/>
  <c r="K1394"/>
  <c r="M1392"/>
  <c r="J1392"/>
  <c r="J239" i="13"/>
  <c r="J444" s="1"/>
  <c r="H12" i="12"/>
  <c r="H15"/>
  <c r="I15"/>
  <c r="I13"/>
  <c r="I12"/>
  <c r="H13"/>
  <c r="N15"/>
  <c r="N13"/>
  <c r="N12"/>
  <c r="P437"/>
  <c r="Q437"/>
  <c r="I239" i="13"/>
  <c r="I444" s="1"/>
  <c r="P717" i="12"/>
  <c r="N717"/>
  <c r="L717"/>
  <c r="H717"/>
  <c r="H1357"/>
  <c r="Q717"/>
  <c r="I717"/>
  <c r="K717"/>
  <c r="O717"/>
  <c r="M717"/>
  <c r="J717"/>
  <c r="P1259"/>
  <c r="P1357"/>
  <c r="I1357"/>
  <c r="N1357"/>
  <c r="Q1357"/>
  <c r="H1266"/>
  <c r="H1280"/>
  <c r="I1266"/>
  <c r="P1280"/>
  <c r="I1280"/>
  <c r="N1266"/>
  <c r="N1280"/>
  <c r="Q1280"/>
  <c r="H530"/>
  <c r="H533"/>
  <c r="P533"/>
  <c r="I533"/>
  <c r="P531"/>
  <c r="I531"/>
  <c r="P530"/>
  <c r="I530"/>
  <c r="I528" s="1"/>
  <c r="Q533"/>
  <c r="N533"/>
  <c r="Q531"/>
  <c r="N531"/>
  <c r="Q530"/>
  <c r="N530"/>
  <c r="N528" s="1"/>
  <c r="H619"/>
  <c r="N619"/>
  <c r="H468"/>
  <c r="H514"/>
  <c r="H531"/>
  <c r="H467"/>
  <c r="H470"/>
  <c r="P470"/>
  <c r="I470"/>
  <c r="I468"/>
  <c r="P467"/>
  <c r="Q470"/>
  <c r="N470"/>
  <c r="Q468"/>
  <c r="N467"/>
  <c r="H353"/>
  <c r="H351"/>
  <c r="P351"/>
  <c r="I351"/>
  <c r="P349"/>
  <c r="I349"/>
  <c r="P348"/>
  <c r="P346" s="1"/>
  <c r="I348"/>
  <c r="H402"/>
  <c r="H472"/>
  <c r="I472"/>
  <c r="I514"/>
  <c r="P514"/>
  <c r="P468"/>
  <c r="I467"/>
  <c r="Q514"/>
  <c r="N514"/>
  <c r="N468"/>
  <c r="Q467"/>
  <c r="H349"/>
  <c r="Q351"/>
  <c r="N351"/>
  <c r="N1397" s="1"/>
  <c r="Q349"/>
  <c r="N349"/>
  <c r="N1395" s="1"/>
  <c r="Q348"/>
  <c r="N348"/>
  <c r="N1394" s="1"/>
  <c r="P402"/>
  <c r="I402"/>
  <c r="N402"/>
  <c r="Q402"/>
  <c r="H348"/>
  <c r="P353"/>
  <c r="I353"/>
  <c r="Q353"/>
  <c r="H241"/>
  <c r="P241"/>
  <c r="I241"/>
  <c r="Q241"/>
  <c r="H17"/>
  <c r="N17"/>
  <c r="Q17"/>
  <c r="P17"/>
  <c r="I17"/>
  <c r="L412" i="13"/>
  <c r="Q412"/>
  <c r="K412"/>
  <c r="L408"/>
  <c r="Q408"/>
  <c r="K408"/>
  <c r="Q390"/>
  <c r="L382"/>
  <c r="Q382"/>
  <c r="Q380" s="1"/>
  <c r="K382"/>
  <c r="L199"/>
  <c r="K199"/>
  <c r="L39"/>
  <c r="K39"/>
  <c r="L9"/>
  <c r="Q9"/>
  <c r="K9"/>
  <c r="Q346" i="12" l="1"/>
  <c r="N1392"/>
  <c r="P528"/>
  <c r="Q406" i="13"/>
  <c r="L1392" i="12"/>
  <c r="Q465"/>
  <c r="Q1259"/>
  <c r="Q528"/>
  <c r="K1392"/>
  <c r="I10"/>
  <c r="K406" i="13"/>
  <c r="L406"/>
  <c r="H1259" i="12"/>
  <c r="I1259"/>
  <c r="I1397"/>
  <c r="I1395"/>
  <c r="H1397"/>
  <c r="H1395"/>
  <c r="I346"/>
  <c r="N465"/>
  <c r="I1394"/>
  <c r="H10"/>
  <c r="N10"/>
  <c r="Q10"/>
  <c r="N1259"/>
  <c r="K185" i="13"/>
  <c r="L185"/>
  <c r="Q444"/>
  <c r="K380"/>
  <c r="L380"/>
  <c r="H1394" i="12"/>
  <c r="I465"/>
  <c r="H528"/>
  <c r="N346"/>
  <c r="H346"/>
  <c r="P465"/>
  <c r="H465"/>
  <c r="P10"/>
  <c r="G1259"/>
  <c r="F1259"/>
  <c r="G530"/>
  <c r="F530"/>
  <c r="F465"/>
  <c r="G465"/>
  <c r="G15"/>
  <c r="G12"/>
  <c r="K444" i="13" l="1"/>
  <c r="L444"/>
  <c r="I1392" i="12"/>
  <c r="H1392"/>
  <c r="G528"/>
  <c r="G346"/>
  <c r="G1395"/>
  <c r="F1395"/>
  <c r="F740"/>
  <c r="F528"/>
  <c r="F346"/>
  <c r="G10" l="1"/>
  <c r="G1394"/>
  <c r="G1392" s="1"/>
  <c r="F1394"/>
  <c r="F416"/>
  <c r="F115"/>
  <c r="F10"/>
  <c r="F1397"/>
  <c r="F1392" l="1"/>
</calcChain>
</file>

<file path=xl/sharedStrings.xml><?xml version="1.0" encoding="utf-8"?>
<sst xmlns="http://schemas.openxmlformats.org/spreadsheetml/2006/main" count="3950" uniqueCount="911">
  <si>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</si>
  <si>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</si>
  <si>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</si>
  <si>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</si>
  <si>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</si>
  <si>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январь - март</t>
  </si>
  <si>
    <t>Задача 1</t>
  </si>
  <si>
    <t>Задача 2</t>
  </si>
  <si>
    <t>тыс. рублей</t>
  </si>
  <si>
    <t>Руководитель</t>
  </si>
  <si>
    <t>Ед. измере-ния</t>
  </si>
  <si>
    <t>январь - июнь</t>
  </si>
  <si>
    <t>январь-сентябрь</t>
  </si>
  <si>
    <t>Отчетный период (два предшествующих года)</t>
  </si>
  <si>
    <t>значение на конец года</t>
  </si>
  <si>
    <t xml:space="preserve">Итого 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</si>
  <si>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</si>
  <si>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</si>
  <si>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</si>
  <si>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</si>
  <si>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</si>
  <si>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</si>
  <si>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</si>
  <si>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</si>
  <si>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</si>
  <si>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</si>
  <si>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</si>
  <si>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</si>
  <si>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 xml:space="preserve">федеральный бюджет </t>
  </si>
  <si>
    <t>Приложение № 10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</si>
  <si>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</si>
  <si>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</si>
  <si>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</si>
  <si>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</si>
  <si>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</si>
  <si>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Приложение № 11</t>
  </si>
  <si>
    <t>№  п/п</t>
  </si>
  <si>
    <t>Наименование объекта</t>
  </si>
  <si>
    <t>Ед.
измерения</t>
  </si>
  <si>
    <t>План на  201___год</t>
  </si>
  <si>
    <t>по ПСД (в ценах        ___г.)</t>
  </si>
  <si>
    <t>в ценах контракта</t>
  </si>
  <si>
    <t xml:space="preserve">по ПСД (в ценах__г.) </t>
  </si>
  <si>
    <t>аванс</t>
  </si>
  <si>
    <t>ввод в действие (квартал)</t>
  </si>
  <si>
    <t>всего, в том числе</t>
  </si>
  <si>
    <t>Наименовние ГРБС</t>
  </si>
  <si>
    <t>в том числе по ГРБС:</t>
  </si>
  <si>
    <t>(подпись)</t>
  </si>
  <si>
    <t>(ФИО)</t>
  </si>
  <si>
    <t>__________________</t>
  </si>
  <si>
    <t>январь - сентябрь</t>
  </si>
  <si>
    <t xml:space="preserve">за январь   -  ________  20___ г. (нарастающим итогом)                                                                                                                                                                                                            </t>
  </si>
  <si>
    <t>Сметная стоимость  по утвержден-ной ПСД  ( в ценах        ___г.)</t>
  </si>
  <si>
    <t>Остаток сметной стоимости на 01.01 текущего года</t>
  </si>
  <si>
    <t>в ценах контрак-та, всего, в том числе</t>
  </si>
  <si>
    <t>_______________</t>
  </si>
  <si>
    <t>Примечание (оценка рисков невыполнения показателей по программе, причины                       невыполнения, выбор действий по преодолению)</t>
  </si>
  <si>
    <t>плановый период</t>
  </si>
  <si>
    <t>(месяц)</t>
  </si>
  <si>
    <t xml:space="preserve">Финансирование за январь -           _______   201__г. </t>
  </si>
  <si>
    <t xml:space="preserve">   (месяц)</t>
  </si>
  <si>
    <t>Мощность</t>
  </si>
  <si>
    <t>Информация о целевых показателях и показателях результативности муниципальной программы Березовского района  Красноярского края</t>
  </si>
  <si>
    <t>к Порядку принятия решений о разработке муниципальных программ Березовского района Красноярского края, их формировании и реализации</t>
  </si>
  <si>
    <t xml:space="preserve">Информация об использовании бюджетных ассигнований районного бюджета и иных средств на реализацию программы с указанием плановых и фактических значений </t>
  </si>
  <si>
    <t>Наименование муниципальной программы, подпрограммы муниципальной программы</t>
  </si>
  <si>
    <t>местный бюджет</t>
  </si>
  <si>
    <r>
      <t>Информация об использовании бюджетных ассигнований районного бюджета и иных средств на реализацию отдельных мероприятий программы и подпрограмм с указанием плановых и фактических значений</t>
    </r>
    <r>
      <rPr>
        <b/>
        <sz val="12"/>
        <color indexed="8"/>
        <rFont val="Times New Roman"/>
        <family val="1"/>
        <charset val="204"/>
      </rPr>
      <t xml:space="preserve"> (с расшифровкой по главным распорядителям средств районного бюджета, подпрограммам, отдельным мероприятиям программы, а также по годам реализации программы)</t>
    </r>
  </si>
  <si>
    <t>Статус (муниципальная программа, подпрограмма)</t>
  </si>
  <si>
    <t>муниципальная программа</t>
  </si>
  <si>
    <t>к Порядку принятия решений о разработке муниципальных программ Красноярского края, их формировании и реализации</t>
  </si>
  <si>
    <t>Расшифровка финансирования по объектам капитального строительства,муниципальной собственности Березовского района Красноярского края</t>
  </si>
  <si>
    <t>краевой  бюджет</t>
  </si>
  <si>
    <t>краевой бюджет</t>
  </si>
  <si>
    <t>х</t>
  </si>
  <si>
    <t>%</t>
  </si>
  <si>
    <t>Задача 3</t>
  </si>
  <si>
    <t>Задача 4</t>
  </si>
  <si>
    <t>основное мероприятие 2</t>
  </si>
  <si>
    <t>основное мероприятие 3</t>
  </si>
  <si>
    <t>основное мероприятие 4</t>
  </si>
  <si>
    <t>основное мероприятие 5</t>
  </si>
  <si>
    <t>основное мероприятие 6</t>
  </si>
  <si>
    <t>0501</t>
  </si>
  <si>
    <t>Цель</t>
  </si>
  <si>
    <t>чел</t>
  </si>
  <si>
    <t>чел.</t>
  </si>
  <si>
    <t>Сохранение культурного наследия</t>
  </si>
  <si>
    <t>0801</t>
  </si>
  <si>
    <t>0804</t>
  </si>
  <si>
    <t>мероприятие 1</t>
  </si>
  <si>
    <t>подпрограмма 2</t>
  </si>
  <si>
    <t>цель</t>
  </si>
  <si>
    <t>задача 2</t>
  </si>
  <si>
    <t>задача 1</t>
  </si>
  <si>
    <t>основное мероприятие 1</t>
  </si>
  <si>
    <t>1006</t>
  </si>
  <si>
    <t>1102</t>
  </si>
  <si>
    <t xml:space="preserve">муниципальная программа </t>
  </si>
  <si>
    <t>подпрограмма 1</t>
  </si>
  <si>
    <t>ед</t>
  </si>
  <si>
    <t>Поддержка искусства и народного творчества</t>
  </si>
  <si>
    <t>шт</t>
  </si>
  <si>
    <t xml:space="preserve">Задача 1 </t>
  </si>
  <si>
    <t>0104</t>
  </si>
  <si>
    <t>611</t>
  </si>
  <si>
    <t>612</t>
  </si>
  <si>
    <t>1.1.</t>
  </si>
  <si>
    <t>1.2.</t>
  </si>
  <si>
    <t>1.3.</t>
  </si>
  <si>
    <t>2.1.</t>
  </si>
  <si>
    <t>2.2.</t>
  </si>
  <si>
    <t>2.3.</t>
  </si>
  <si>
    <t>2.4.</t>
  </si>
  <si>
    <t>3.1.</t>
  </si>
  <si>
    <t>3.2.</t>
  </si>
  <si>
    <t>подпрограмма 3</t>
  </si>
  <si>
    <t>руб</t>
  </si>
  <si>
    <t>подпрограмма 4</t>
  </si>
  <si>
    <t>показатель - удельный вес детей-инвалидов проживающих в семьях, получивших реабилитационные услуги в муниц.учреждениях соц.обслуживания населения, к общему числу детей-инвалидов, проживающих на территории района</t>
  </si>
  <si>
    <t>показатель - удельный вес обосновательнных жалоб на качествопредоставления услуг муниц.учреждениями</t>
  </si>
  <si>
    <t>показатель - уровень удовлетворенности граждан качеством предоставления услуг</t>
  </si>
  <si>
    <t>Обеспечение реализации муниципальной программы и прочие мероприятия</t>
  </si>
  <si>
    <t>задача</t>
  </si>
  <si>
    <t>показатель - уровень исполнения субвенций на реализацию переданных полномочий края</t>
  </si>
  <si>
    <t>показатель - удельный вес обоснованных жалоб к числу граждан, которым предоставлены муниц.услуги</t>
  </si>
  <si>
    <t>не более 0,1</t>
  </si>
  <si>
    <t>147</t>
  </si>
  <si>
    <t>1003</t>
  </si>
  <si>
    <t>321</t>
  </si>
  <si>
    <t>244</t>
  </si>
  <si>
    <t>проезд к месту оздоровительных лагерей</t>
  </si>
  <si>
    <t>831</t>
  </si>
  <si>
    <t>121</t>
  </si>
  <si>
    <t>122</t>
  </si>
  <si>
    <t>Почетный гражданин Березовского района</t>
  </si>
  <si>
    <t>062</t>
  </si>
  <si>
    <t>Задача</t>
  </si>
  <si>
    <t>Обеспечение условий реализации муниципальной программы</t>
  </si>
  <si>
    <t>0702</t>
  </si>
  <si>
    <t>руководство и управление в сфере установленных функциональных органов</t>
  </si>
  <si>
    <t>Патриотическое воспитание и вовлечение молодежи Березовского района</t>
  </si>
  <si>
    <t>обеспечение деятельности МБУ МЦ Созвездие</t>
  </si>
  <si>
    <t>0707</t>
  </si>
  <si>
    <t>мероприятие подпрограммы 2</t>
  </si>
  <si>
    <t>мероприятие подпрограммы 3</t>
  </si>
  <si>
    <t>проведение мероприятий в области культуры</t>
  </si>
  <si>
    <t>Обеспечение условий реализации муниципальной программы и прочие мероприятия</t>
  </si>
  <si>
    <t>мероприятие подпрограммы 1</t>
  </si>
  <si>
    <t>мероприятие подпрограммы 4</t>
  </si>
  <si>
    <t>мероприятие подпрограммы 5</t>
  </si>
  <si>
    <t>мероприятие подпрограммы 6</t>
  </si>
  <si>
    <t>обеспечение деятельности МБУ МЦ "Созвездие"</t>
  </si>
  <si>
    <t>№</t>
  </si>
  <si>
    <t>Создание благоприятных условий в сельских территориях</t>
  </si>
  <si>
    <t>предупреждение возникновения и распростронения заболеваний, опасных для человека и животных</t>
  </si>
  <si>
    <t>показатель - снижение количества обращений граждан с укусами безнадзорных животных</t>
  </si>
  <si>
    <t>показатель - доля исполнительных бюджетных ассигнований, предусмотренных в программном виде</t>
  </si>
  <si>
    <t>предоставление социальных выплат молодым семьям на приобретение (строительство) жилья</t>
  </si>
  <si>
    <t>организация проведения мероприятия по отлову, учету, содержанию и иному обращению с безнадзорными животными</t>
  </si>
  <si>
    <t>Обеспечение реализации муниципальной программы и прочие мероприятие</t>
  </si>
  <si>
    <t>субвенция на выполнение отдельных гос.полномочий по решению вопросов поддержки сельскохозяйственного производства</t>
  </si>
  <si>
    <t>Развитие массовой физической культуры и спорта</t>
  </si>
  <si>
    <t>показатель - численность лиц, систематически занимающихся физической культурой и спортом</t>
  </si>
  <si>
    <t>показатель - количество участников официальных физкультурных мероприятий и спортивных соревнований на территории Березовского района и Красноярского края, согласно календарным планам официальных физкультурных мероприятий и спортивных соревнований, проводимых на территории Березовского района Красноярского края</t>
  </si>
  <si>
    <t>8.1.</t>
  </si>
  <si>
    <t>8.2.</t>
  </si>
  <si>
    <t>5.1.</t>
  </si>
  <si>
    <t>5.2.</t>
  </si>
  <si>
    <t>4.1.</t>
  </si>
  <si>
    <t>4.2.</t>
  </si>
  <si>
    <t>115</t>
  </si>
  <si>
    <t>руководство и управление в сфере установленных функций органов мун.власти (зарплата)</t>
  </si>
  <si>
    <t>передача полномочий по муниципальному земельному контролю</t>
  </si>
  <si>
    <t>0412</t>
  </si>
  <si>
    <t>инвентаризация объектов недвижимости</t>
  </si>
  <si>
    <t>оценка муниципального имущества</t>
  </si>
  <si>
    <t>Развитие земельно-имущественных отношений в Березовском районе</t>
  </si>
  <si>
    <t>показатель - оборот малых и средних предприятий</t>
  </si>
  <si>
    <t>млн.     руб.</t>
  </si>
  <si>
    <t>показатель - количество субъектов малого и среднего предпринимательства получивших муниципальную поддержку</t>
  </si>
  <si>
    <t>показатель - количество созданных рабочих мест (включая вновь зарегистрированных индивидуальных предпринимателей) в секторе малого и среднего предпринимательства</t>
  </si>
  <si>
    <t>показатель - объем привлеченных инвестиций</t>
  </si>
  <si>
    <t>тыс.   руб.</t>
  </si>
  <si>
    <t>Обеспечение функционирования информационной системы, позволяющей облегчить доступ субъектов малого и (или) среднего предпринимательства района к информационно-консультационным ресурсам, в том числе обеспечение деятельности Центра содействия малому предпринимательству Березовского района, работающего по принципу «одно окно»</t>
  </si>
  <si>
    <t>Поддержка субъектов малого и среднего предпринимательства в Березовском районе</t>
  </si>
  <si>
    <t>обеспечение высокого качества образования, соответствующего потребностям граждан и перспективным задачам развития экономики Березовского района Красноярского края, отдых и оздоровление детей в летний период</t>
  </si>
  <si>
    <t>показатель - удельный вес численности населения в возрасте 5-18 лет, охваченного образованием, в общей численности населения в возрасте 5-18 лет</t>
  </si>
  <si>
    <t>показатель - отношение среднего балла ЕГЭ (в расчете на 1 предмет) в 10% школ Красноярского края с лучшими показателями ЕГЭ к среднему баллу ЕГЭ (в расчете на 1 предмет) в 10% школ Красноярского края с худшими результатами ЕГЭ</t>
  </si>
  <si>
    <t>показатель - доля государственных (муниципальных) общеобразовательных организаций, соответствующих современным требованиям обучения, в общем количестве государственных (муниципальных) общеобразовательных организаций</t>
  </si>
  <si>
    <t>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отдыха, оздоровления детей в летний период</t>
  </si>
  <si>
    <t>Развитие дошкольного, общего и дополнительного образования детей</t>
  </si>
  <si>
    <t>обеспечить доступность дошкольного образования, соответствующего единому стандарту качества дошкольного образования</t>
  </si>
  <si>
    <t>показатель - количество мест в дошкольных образовательных учреждениях муниципальной формы собственности, включая количество дошкольных мест в начальных школах-детских садах, филиалах дошкольных и общеобразовательных учреждений, в группах дошкольного образования при школах</t>
  </si>
  <si>
    <t>показатель - доля детей в возрасте от 1 до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от 1 до 6 лет</t>
  </si>
  <si>
    <t>показатель - удельный вес численности детей дошкольного возраста, посещающих негосударственные организации дошкольного образования, расположенных на территории Берёзовского района, предоставляющих услуги дошкольного образования, в общей численности детей, посещающих образовательные организации дошкольного образования, расположенные на территории Берёзовского района</t>
  </si>
  <si>
    <t>показатель - численность детей от 1 до 6 лет, состоящих на учете для определения в муниципальные дошкольные образовательные учреждения, на конец отчетного периода</t>
  </si>
  <si>
    <t>показатель - доля дневных общеобразовательных учреждений муниципальной формы собственности, здания которых находятся в аварийном состоянии или требуют капитального ремонта, в общем количестве дневных общеобразовательных учреждений муниципальной формы собственности</t>
  </si>
  <si>
    <t>показатель - доля дневных общеобразовательных учреждений муниципальной формы собственности, соответствующих современным требованиям обучения, в общей количестве дневных общеобразовательных учреждений муниципальной формы собственности</t>
  </si>
  <si>
    <t>показатель - доля общеобразовательных учреждений (с числом обучающихся более 50), в которых действуют управляющие советы</t>
  </si>
  <si>
    <t>показатель - доля выпускников государственных (муниципальных)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</t>
  </si>
  <si>
    <t>показатель - 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общеобразовательных организаций</t>
  </si>
  <si>
    <t>показатель - доля детей первой и второй групп здоровья в общей численности обучающихся в муниципальных общеобразовательных учреждениях</t>
  </si>
  <si>
    <t>показатель - доля выпускников дневных общеобразовательных учреждений муниципальной формы собственности, сдавших единый государственный экзамен по русскому языку и математике, в общей численности выпускников общеобразовательных учреждений муниципальной формы собственности, сдававших единый государственном экзамене по данным предметам</t>
  </si>
  <si>
    <t>Обеспечить поступательное развитие районной системы дополнительного образования, в том числе  за счет разработки и реализации современных образовательных программ, дистанционных и сетевых форм их реализации</t>
  </si>
  <si>
    <t>показатель - 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</si>
  <si>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>показатель - удельный вес муниципальных образований Красноярского края, в которых оценка деятельности организаций дополнительного образования детей,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организаций дополнительного образования детей, не менее чем 80 %  муниципальных образований Красноярского края</t>
  </si>
  <si>
    <t>показатель - 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</t>
  </si>
  <si>
    <t>показатель - доля оздоровленных детей школьного возраста</t>
  </si>
  <si>
    <t>Создание условий для эффективного управления отраслью</t>
  </si>
  <si>
    <t>«Обеспечение реализации муниципальной программы и прочие мероприятия»</t>
  </si>
  <si>
    <t>показатель - своевременное доведение Главным распорядителем лимитов бюджетных обязательств до подведомственных учреждений, предусмотренных законом о бюджете за отчетный год в первоначальной редакции</t>
  </si>
  <si>
    <t>показатель - соблюдение сроков предоставления годовой бюджетной отчетности</t>
  </si>
  <si>
    <t>балл</t>
  </si>
  <si>
    <t>показатель - своевременность утверждения планов финансово-хозяйственной деятельности подведомственных Главному распорядителю учреждений на текущий финансовый год и плановый период в соответствии со  сроками, утвержденными органами исполнительной власти Березовского района, осуществляющими функции и полномочия учредителя</t>
  </si>
  <si>
    <t>подпрограмм 2</t>
  </si>
  <si>
    <t>обеспечение долгосрочной сбалансированности и устойчивости бюджетной системы Березовского района, повышение качества и прозрачности управления муниципальными финансами</t>
  </si>
  <si>
    <t xml:space="preserve">показатель - минимальный размер бюджетной обеспеченности поселений Березовского района после выравнивания </t>
  </si>
  <si>
    <t>показатель - доля расходов обслуживания муниципального долга Березовского района в объеме расходов районного бюджета, за исключением объема расходов, которые осуществляются за счет субвенций, предоставляемых из бюджетов системы РФ</t>
  </si>
  <si>
    <t>показатель - доля расходов районного бюджета, формируемых в рамках муниципальных программ Березовского района</t>
  </si>
  <si>
    <t>Обеспечение равных условий для устойчивого и эффективного исполнения расходных обязательств муниципальных образований, обеспечение сбалансированности и повышение финансовой самостоятельности местных бюджетов</t>
  </si>
  <si>
    <t>показатель - минимальный размер бюджетной обеспеченности поселений Березовского района после выравнивания</t>
  </si>
  <si>
    <t>показатель - количество муниципальных образований района, достигших суммарной оценки качества управления муниципальными финансами от 50 до 100 баллов (В соответствии с постановлением администрации Березовского района от 02.07.2013 № 1359 «Об утверждении порядка проведения мониторинга и оценки качества финансового менеджмента главных распорядителей бюджетных средств администрации Березовского района и методики оценки качества финансового менеджмента главных распорядителей бюджетных средств»)</t>
  </si>
  <si>
    <t>показатель - отсутствие в местных бюджетах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</t>
  </si>
  <si>
    <t>эффективное управление муниципальным долгом Березовского района</t>
  </si>
  <si>
    <t>показатель - отношение муниципального долга Березовского района к доходам районного бюджета за исключением безвозмездных поступлений</t>
  </si>
  <si>
    <t>показатель - отношение годовой суммы платежей на погашение и обслуживание муниципального долга Березовского района к доходам районного бюджета</t>
  </si>
  <si>
    <t xml:space="preserve">показатель - просроченная задолженность по долговым 
обязательствам Березовского района
</t>
  </si>
  <si>
    <t xml:space="preserve">подпрограмма 3 </t>
  </si>
  <si>
    <t>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полномочий, а также оптимизации и повышения эффективности расходов районного бюджета и обеспечение контроля за соблюдением законодательства в финансово-бюджетной сфере района</t>
  </si>
  <si>
    <t>показатель - обеспечение исполнения расходных обязательств района (за исключением безвозмездных поступлений)</t>
  </si>
  <si>
    <t>показатель - соотношение количества фактически проведенных контрольных мероприятий к количеству запланированных</t>
  </si>
  <si>
    <t>показатель - соотношение количества вступивших в законную силу решений суда о признании предписания Финансового управления администрации Березовского района об устранении выявленных нарушений, в том числе о возмещении бюджетных средств, недействительными, к общему количеству предписаний, вынесенных по результатам контрольных мероприятий</t>
  </si>
  <si>
    <t>показатель - соотношение поступившей суммы администрируемых доходов районного бюджета в части денежных взысканий, налагаемых в возмещение ущерба, причиненного в результате незаконного или нецелевого использования бюджетных средств к плановому значению</t>
  </si>
  <si>
    <t>показатель - доля полученных заключений районного Совета депутатов, осуществляющего проведение внешней проверки проектов решений, касающихся принятия районного бюджета, а также утверждения отчета об его исполнении, подготавливаемых Финансовым управлением  (100% ежегодно)</t>
  </si>
  <si>
    <t>показатель - доля рассмотренных на постоянной комиссии районного Совета по финансам, бюджету, собственности, экономической и налоговой политики проектов решений, касающихся принятия районного бюджета, внесение в него изменений, а также утверждения отчета об его исполнении  (100% ежегодно)</t>
  </si>
  <si>
    <t>показатель - размещение на официальном сайте администрации Березовского района решения о районном бюджете на очередной финансовый год и плановый период  и  отчета об его исполнении</t>
  </si>
  <si>
    <t>Создание условий для эффективного и ответственного управления мун.финансами, повышения устойчивости бюджетов мун.образований Березовского района</t>
  </si>
  <si>
    <t>субвенции бюджетам мун.районов на реализацию гос.полномочий по расчету и предоставлению дотаций поселениям, входящим в состав мун.района</t>
  </si>
  <si>
    <t>1401</t>
  </si>
  <si>
    <t>891</t>
  </si>
  <si>
    <t>Управление муниципальным долгом Березовского района</t>
  </si>
  <si>
    <t>уплата процентов по кредитам из бюджета другого уровня</t>
  </si>
  <si>
    <t>1301</t>
  </si>
  <si>
    <t>730</t>
  </si>
  <si>
    <t>0106</t>
  </si>
  <si>
    <t>иные выплаты персоналу мун.органов, за исключением фонда оплаты труда</t>
  </si>
  <si>
    <t>прочая закупка товаров, работ и услуг для обеспечения мун.нужд</t>
  </si>
  <si>
    <t>дотации бюджетам поселений за счет средств</t>
  </si>
  <si>
    <t>ИТОГО</t>
  </si>
  <si>
    <t>9.1.</t>
  </si>
  <si>
    <t>9.2.</t>
  </si>
  <si>
    <t>9.3.</t>
  </si>
  <si>
    <t xml:space="preserve">показатель - доведение уровня возмещения населением затрат на предоставление жилищно-коммунальных услуг по установленным для населения тарифам </t>
  </si>
  <si>
    <t>задача 4</t>
  </si>
  <si>
    <t>10.1.</t>
  </si>
  <si>
    <t>10.2.</t>
  </si>
  <si>
    <t>10.3.</t>
  </si>
  <si>
    <t>10.4.</t>
  </si>
  <si>
    <t>10.5.</t>
  </si>
  <si>
    <t xml:space="preserve">ИТОГО: </t>
  </si>
  <si>
    <t>муниципальная программма</t>
  </si>
  <si>
    <t>Обеспечение жильем молодых семей в Березовском районе</t>
  </si>
  <si>
    <t>муниципальная подпрограмма 2</t>
  </si>
  <si>
    <t>012</t>
  </si>
  <si>
    <t>0405</t>
  </si>
  <si>
    <t>322</t>
  </si>
  <si>
    <t>133</t>
  </si>
  <si>
    <t>1002</t>
  </si>
  <si>
    <t>Обеспечение деятельности (оказание услуг подведомственных учреждений) музей</t>
  </si>
  <si>
    <t>Обеспечение деятельности (оказание услуг подведомственных учреждений) библиотека</t>
  </si>
  <si>
    <t>111</t>
  </si>
  <si>
    <t>040</t>
  </si>
  <si>
    <t>0701</t>
  </si>
  <si>
    <t>0200000</t>
  </si>
  <si>
    <t>0709</t>
  </si>
  <si>
    <t>обеспечение деятельности (оказание услуг) подведомственных учреждений (детские сады)</t>
  </si>
  <si>
    <t>1004</t>
  </si>
  <si>
    <t>субвенции на осуществление гос.полномочий по осуществлению деятельности  опеки и попечительства</t>
  </si>
  <si>
    <t>руководство и управление в сфере установленных функций органов мун.власти</t>
  </si>
  <si>
    <t>112</t>
  </si>
  <si>
    <t>0113</t>
  </si>
  <si>
    <t>обеспечение деятельности (оказание услуг) подведеомственных учреждений (библиотека)</t>
  </si>
  <si>
    <t>субсидия на реализацию временных мер поддержки населения в целях обеспечения доступности коммунальных услуг</t>
  </si>
  <si>
    <t>0502</t>
  </si>
  <si>
    <t>СОГЛАСОВАНО:</t>
  </si>
  <si>
    <t>8 (39175) 2-10-53</t>
  </si>
  <si>
    <t>312</t>
  </si>
  <si>
    <t>пенсии за выслугу лет муниц.служащим</t>
  </si>
  <si>
    <t>субсидия бюджетным учреждениям</t>
  </si>
  <si>
    <t>обеспечение деятельности подвед.учреждений</t>
  </si>
  <si>
    <t>1000</t>
  </si>
  <si>
    <t>0800</t>
  </si>
  <si>
    <t>Цель программы</t>
  </si>
  <si>
    <t>показатель - количество экземпляров новых поступлений в библиотечные фонды общедоступных библиотек на 1 тыс. человек населения</t>
  </si>
  <si>
    <t>экз</t>
  </si>
  <si>
    <t xml:space="preserve">показатель - среднее число книговыдач в расчёте на 1 тыс. человек населения </t>
  </si>
  <si>
    <t xml:space="preserve">показатель - ежегодная выплата Почетным гражданам района </t>
  </si>
  <si>
    <t xml:space="preserve">показатель - единовременная выплата гражданам в день присвоения гражданам </t>
  </si>
  <si>
    <t>показатель - выплата на погребение в случае смерти Почётного гражданина</t>
  </si>
  <si>
    <t>показатель - количество посетителей культурно-досуговых учреждений</t>
  </si>
  <si>
    <t xml:space="preserve">показатель - число участников клубных формирований </t>
  </si>
  <si>
    <t>показатель - доля библиотек, подключенных к сети Интернет, в общем количестве общедоступных библиотек</t>
  </si>
  <si>
    <t>показатель - соблюдение сроков представления главным распорядителем  годовой бюджетной отчетности</t>
  </si>
  <si>
    <t>показатель - своевременность и качество  подготовленных  законопроектов (изменений в законопроекты),  проектов нормативных правовых актов, обусловленных изменениями федерального и регионального законодательства</t>
  </si>
  <si>
    <t>к порядку принятия решений о разработке муниципальных программ Березовского района, их формировании и реализации</t>
  </si>
  <si>
    <t>360</t>
  </si>
  <si>
    <t>1001</t>
  </si>
  <si>
    <t>не менее 95</t>
  </si>
  <si>
    <t>возмещение затрат пассажирских перевозок между населенными пунктами</t>
  </si>
  <si>
    <t>субсидия бюджетам на поддержку молодежного центра "Созвездие"</t>
  </si>
  <si>
    <t>повышение качества и доступности предоставления услуг по социальному обслуживанию</t>
  </si>
  <si>
    <t>целевой показатель 2 - доля граждан получивших услуги в учреждениях социального обслуживания населения, в общем числе граждан, обратившихся за их получением</t>
  </si>
  <si>
    <t>капитальный ремонт муниципального жилищного фонда</t>
  </si>
  <si>
    <t>целевой показатель - удельный вес молодых граждан, проживающих в Березовском районе, вовлеченных в реализацию социально-экономических проектов Березовского района</t>
  </si>
  <si>
    <t>создание доступных условий для развития массовой физической культуры и спорта на территории Березовского района</t>
  </si>
  <si>
    <t>"Развитие массовой физической культуры спорта"</t>
  </si>
  <si>
    <t>Развитие адаптивной физической культуры и спорта</t>
  </si>
  <si>
    <t>повышение эффективности функционирования и развития земельно-имущественных отношений в Березовском районе</t>
  </si>
  <si>
    <t>целевой показатель - увеличение неналоговых доходов в районный бюджет от использования муниципального имущества</t>
  </si>
  <si>
    <t>Развитие имущественных отношений в березовском районе</t>
  </si>
  <si>
    <t>показатель - оформление прав муниципальной собственности на объекты недвижимости, прошедших государственную регистрацию, для проведения торгов</t>
  </si>
  <si>
    <t>создание условий для повышения эффективности управления и распоряжеия земельными участками, относящихся к муниципальной собственности Березовского района, а также земельными участками, государственная собственнойсть на которые не разграничена</t>
  </si>
  <si>
    <t>Развитие земельных отношений в Березовском районе</t>
  </si>
  <si>
    <t>показатель - количество сформированных земельных участков</t>
  </si>
  <si>
    <t>задача 3</t>
  </si>
  <si>
    <t>обеспчение реализации мероприятий муниципальной программы в соответствии с установленными сроками и задачами</t>
  </si>
  <si>
    <t>обеспечение реализации муниципальной программы</t>
  </si>
  <si>
    <t>показатель - доля исполненных бюджетных ассигнований, предусмотренных в муниципальной программе</t>
  </si>
  <si>
    <t>показатель - увеличение рейсов</t>
  </si>
  <si>
    <t>показатель - доведение доли исполненных бюджетных ассигнований, предусмотренных в муниципальной программе</t>
  </si>
  <si>
    <t>511</t>
  </si>
  <si>
    <t>меропритияе подпрограммы 2</t>
  </si>
  <si>
    <t>противодействие терроризму и экстремизму и защита жизни граждан, проживающих на территории Березовского района от террорестических и экстремистских актов</t>
  </si>
  <si>
    <t>показатель - количество воспитательных пропагандистских мероприятий</t>
  </si>
  <si>
    <t>показатель - количество совершенных актов экстремистской направленности против соблюдения прав человека на территории Березовского района</t>
  </si>
  <si>
    <t>323</t>
  </si>
  <si>
    <t xml:space="preserve">Развитие земельно-имущественных отношений в Березовском районе </t>
  </si>
  <si>
    <t xml:space="preserve">Развитие физической культуры, спорта в Березовском районе </t>
  </si>
  <si>
    <t xml:space="preserve">Система социальной защиты населения муниципального района </t>
  </si>
  <si>
    <t xml:space="preserve">Молодежная политика Березовского района </t>
  </si>
  <si>
    <t xml:space="preserve">Развитие сельского хозяйства и регулирование рынков сельскохозяйственной продукции, сырья и продовольствия в Березовском районе </t>
  </si>
  <si>
    <t xml:space="preserve">Поддержка субъектов малого и среднего предпринимательства в Березовском районе </t>
  </si>
  <si>
    <t xml:space="preserve">Развитие образования Березовского района </t>
  </si>
  <si>
    <t xml:space="preserve">Управление муниципальными финансами </t>
  </si>
  <si>
    <t xml:space="preserve">«Модернизация, реконструкция и капитальный ремонт объектов коммунальной инфраструктуры Березовского района Красноярского края» </t>
  </si>
  <si>
    <t xml:space="preserve">«Развитие транспортной системы Березовского района Красноярского края» </t>
  </si>
  <si>
    <t xml:space="preserve">«Обеспечение реализации муниципальной программы и прочие мероприятия» </t>
  </si>
  <si>
    <t>мероприятия подпрограммы 1</t>
  </si>
  <si>
    <t>мероприятия продпрограммы 1</t>
  </si>
  <si>
    <t>мероприятие подпрограммы  1</t>
  </si>
  <si>
    <t>мероприятия программы 1</t>
  </si>
  <si>
    <t>6.1.</t>
  </si>
  <si>
    <t>Развитие имущественных отношений в Березовском районе</t>
  </si>
  <si>
    <t>6.2.</t>
  </si>
  <si>
    <t>6.3.</t>
  </si>
  <si>
    <t>853</t>
  </si>
  <si>
    <t>ед.</t>
  </si>
  <si>
    <t>муниципальная программа: "Развитие земельно-имущественных отношений в Березовском районе "</t>
  </si>
  <si>
    <t>муниципальная программа: "Развитие образования Березовского района"</t>
  </si>
  <si>
    <t>муниципальная программа: "Управление муниципальными финансами"</t>
  </si>
  <si>
    <t>___________ Е.В. Мамедова</t>
  </si>
  <si>
    <t>033</t>
  </si>
  <si>
    <t>Молодежная политика Березовского района</t>
  </si>
  <si>
    <t xml:space="preserve">Развитие сельского хозяйства урегулирование рынков сельскохозяйственной продукции, сырья и продовольствии в Березовском районе </t>
  </si>
  <si>
    <t>«Реформирование,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края"</t>
  </si>
  <si>
    <t>Приложение № 12</t>
  </si>
  <si>
    <t>0210075520</t>
  </si>
  <si>
    <t>129</t>
  </si>
  <si>
    <t>0210080230</t>
  </si>
  <si>
    <t>119</t>
  </si>
  <si>
    <t>0210080620</t>
  </si>
  <si>
    <t>0220074080</t>
  </si>
  <si>
    <t>0220074090</t>
  </si>
  <si>
    <t>0220075880</t>
  </si>
  <si>
    <t>0220075660</t>
  </si>
  <si>
    <t>0220080610</t>
  </si>
  <si>
    <t>0220080620</t>
  </si>
  <si>
    <t>0220080630</t>
  </si>
  <si>
    <t>0220080640</t>
  </si>
  <si>
    <t>0310081010</t>
  </si>
  <si>
    <t>0430081010</t>
  </si>
  <si>
    <t>0450080610</t>
  </si>
  <si>
    <t>0820081010</t>
  </si>
  <si>
    <t>0830081010</t>
  </si>
  <si>
    <t>0840080230</t>
  </si>
  <si>
    <t>0840000000</t>
  </si>
  <si>
    <t>0830000000</t>
  </si>
  <si>
    <t>0820000000</t>
  </si>
  <si>
    <t>0810000000</t>
  </si>
  <si>
    <t>0800000000</t>
  </si>
  <si>
    <t>0330000000</t>
  </si>
  <si>
    <t>0310000000</t>
  </si>
  <si>
    <t>0300000000</t>
  </si>
  <si>
    <t>0900000000</t>
  </si>
  <si>
    <t>0910000000</t>
  </si>
  <si>
    <t>1000000000</t>
  </si>
  <si>
    <t>1010000000</t>
  </si>
  <si>
    <t xml:space="preserve">средства на повышение размеров оплаты труда отдельным категориям работников бюджетной сферы края по агентству молодежной политики </t>
  </si>
  <si>
    <t>1020000000</t>
  </si>
  <si>
    <t>1110081010</t>
  </si>
  <si>
    <t>1100000000</t>
  </si>
  <si>
    <t>1400000000</t>
  </si>
  <si>
    <t>1420000000</t>
  </si>
  <si>
    <t>1500000000</t>
  </si>
  <si>
    <t>0210000000</t>
  </si>
  <si>
    <t>0220000000</t>
  </si>
  <si>
    <t>1600000000</t>
  </si>
  <si>
    <t>1610081010</t>
  </si>
  <si>
    <t>1800000000</t>
  </si>
  <si>
    <t>1810000000</t>
  </si>
  <si>
    <t>1810086010</t>
  </si>
  <si>
    <t>1810087010</t>
  </si>
  <si>
    <t>1820000000</t>
  </si>
  <si>
    <t>1820081010</t>
  </si>
  <si>
    <t>1830000000</t>
  </si>
  <si>
    <t>1830080230</t>
  </si>
  <si>
    <t>0400000000</t>
  </si>
  <si>
    <t>0450000000</t>
  </si>
  <si>
    <t>0430000000</t>
  </si>
  <si>
    <t>своевременное и качественное исполнение переданных отдельных государственных и муниципальных полномочий в сфере социальной поддержки и социального обслуживания граждан</t>
  </si>
  <si>
    <t>не менее 90,0</t>
  </si>
  <si>
    <t>показатель - доля муниципальных служащих получающих выплату пенсии за выслугу лет на территории Березовского района, от числа имеющих на нее право</t>
  </si>
  <si>
    <t>Развитие сельских территорий, рост занятости и уровня жизни сельского населения, повышение конкурентоспособности продукции сельского хозяйства, пищевой и перерабатывающей промышленности</t>
  </si>
  <si>
    <t>обеспечение выполнения надлежащим образом отдельных полномочий по решению вопросов поддержки сельскохозяйственного производства</t>
  </si>
  <si>
    <t xml:space="preserve">показатель - количество спортивных сооружений в Березовском районе </t>
  </si>
  <si>
    <t xml:space="preserve">показатель - доля граждан Березовского района, систематически занимающихся физической культурой и спортом от общей численности населения </t>
  </si>
  <si>
    <t>показатель - доля лиц с ограниченными возможностями здоровья и инвалидов, систематически занимающихся физической культурой и спортом в общей численности данной категории населения</t>
  </si>
  <si>
    <t>показатель  - количество участников официальных физкультурных мероприятий и спортивных соревнований, проводимых на территории Березовского района, согласно календарному плану официальных физкультурных и спортивных мероприятий Березовского района</t>
  </si>
  <si>
    <t>показатель - оценка стоимости земельных участков, находящихся в муниципальной собственности, подлежащих реализации</t>
  </si>
  <si>
    <t>поздравление Юбиляров 90 лет и старше</t>
  </si>
  <si>
    <t>мероприятия подпрограммы 3</t>
  </si>
  <si>
    <t>средства на повышение размеров оплаты труда отдельным категориям работников бюджетной сферы по агентству молодежной политики</t>
  </si>
  <si>
    <t>показатель - количество рейсов</t>
  </si>
  <si>
    <t xml:space="preserve">дотации бюджетам поселений за счет средств местного бюджета </t>
  </si>
  <si>
    <t xml:space="preserve">показатель - доля расходов на обслуживание муниципального долга Березовском районе в объеме расходов районного бюджета, за исключением объема 
расходов, которые осуществляются за счет 
субвенций, предоставляемых из бюджетов бюджетной системы Российской Федерации
</t>
  </si>
  <si>
    <t>0220073970</t>
  </si>
  <si>
    <t>0310006400</t>
  </si>
  <si>
    <t>дотация на поддержку мер по обеспечению сбалансированности бюджетов муниципальных образований района для софинансирования субсидии на осуществление части полномочий по обеспечению коммунальной и транспортной инфраструктуры земельных участков, предоставленных для многодетных семей</t>
  </si>
  <si>
    <t>1810088020</t>
  </si>
  <si>
    <t>передача полномочий в области ведения адресного хозяйства архитектуры</t>
  </si>
  <si>
    <t>1403</t>
  </si>
  <si>
    <t>0408</t>
  </si>
  <si>
    <t>муниципальная программа: "Система социальной защиты граждан Березовского района"</t>
  </si>
  <si>
    <t>"Повышение качества и доступности социальных услуг населению"</t>
  </si>
  <si>
    <t>"Обеспечение реализации муниципальной программы и прочие мероприятия"</t>
  </si>
  <si>
    <t>муниципальная программа: "Культура Березовского района"</t>
  </si>
  <si>
    <t>создание условий для развития и реализации культурного, образовательного и духовного потенциала населения Березовского района Красноярского края, создание и продвижение конкурентоспособного туристского продукта на основе имеющейся инфраструктуры туризма и использования историко-культурного и природного потенциала Березовского района Красноярского края</t>
  </si>
  <si>
    <t>сохранение и эффективное использование культурного наследия Березовского района</t>
  </si>
  <si>
    <t>"Сохранение культурного наследия"</t>
  </si>
  <si>
    <t>"Почетный гражданин Березовского района"</t>
  </si>
  <si>
    <t>"Поддержка любительского  народного творчества и организация досуга населения"</t>
  </si>
  <si>
    <t>"Обеспечение реализации муниципальной программы и прочих мероприятий"</t>
  </si>
  <si>
    <t>Культура Березовского района</t>
  </si>
  <si>
    <t>муниципальная программа: "Молодежная политика Березовского района"</t>
  </si>
  <si>
    <t>"Патриотическое воспитание и вовлечение молодежи Березовского района в социальную практику"</t>
  </si>
  <si>
    <t>"Обеспечение жильем молодых семей в Березовском районе"</t>
  </si>
  <si>
    <t>муниципальная программа: "Развитие сельского хозяйства и регулирование рынков сельскохозяйственной продукции, сырья и продовольствия в Березовском районе"</t>
  </si>
  <si>
    <t>"Создание благоприятных условий в сельских территориях"</t>
  </si>
  <si>
    <t>муниципальная программа: "Развитие физической культуры, спорта в Березовском районе"</t>
  </si>
  <si>
    <t>"Развитие адаптивной физической культуры и спорта"</t>
  </si>
  <si>
    <t>муниципальная программа: "Поддержка субъектов малого и среднего предпринимательства в Березовском районе"</t>
  </si>
  <si>
    <t>мероприятия программы 3</t>
  </si>
  <si>
    <t>"Развитие дошкольного, общего и дополнительного образования детей"</t>
  </si>
  <si>
    <t>"Создание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района"</t>
  </si>
  <si>
    <t>"Управление муниципальным долгом Березовского района"</t>
  </si>
  <si>
    <t>муниципальная программа: "Реформирование,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края"</t>
  </si>
  <si>
    <t>муниципальная программа: "Профилактика терроризма и экстремизма на территории Березовского района Красноярского края"</t>
  </si>
  <si>
    <t>Патриотическое воспитание и вовлечение молодежи Березовского района в социальную практику</t>
  </si>
  <si>
    <t>0220075640</t>
  </si>
  <si>
    <t>540</t>
  </si>
  <si>
    <t>"Повышение качества жизни отдельных категорий граждан степени их социальной защищенности"</t>
  </si>
  <si>
    <t>своевременное и адресное предоставление мер социальной поддержки отдельным категориям граждан, в соответствии с действующим законодательством</t>
  </si>
  <si>
    <t xml:space="preserve">обеспечение доступности и качества услуг социального обслуживания, оказываемых в соответствии с муниципальным заданием;
повышение мотивации работников учреждения социального обслуживания 
к качественному предоставлению услуг
</t>
  </si>
  <si>
    <t>показатель - доля граждан, получивших услуги в учреждениях социального обслуживания населения, в общем числе граждан, обратившихся за их получением</t>
  </si>
  <si>
    <t>обеспечение реализации государственной и муниципальной социальной политики на территории Березовского района</t>
  </si>
  <si>
    <t xml:space="preserve"> Повышение качества жизни отдельных категорий граждан, степени их социальной защищенности</t>
  </si>
  <si>
    <t xml:space="preserve"> Повышение качества и доступности социальных услуг</t>
  </si>
  <si>
    <t xml:space="preserve">показатель - количество детей, привлекаемых к участию в творческих мероприятиях </t>
  </si>
  <si>
    <t xml:space="preserve">показатель - своевременность утверждения муниципальных заданий подведомственным главному распорядителю учреждениям на текущий финансовый год и плановый период </t>
  </si>
  <si>
    <t>единовременная выплата гражданам в день присвоения Почетного гражданина</t>
  </si>
  <si>
    <t>Повышение качества жизни отдельных категорий граждан, степени их социальной защищенности</t>
  </si>
  <si>
    <t>Повышение качества и доступности социальных услуг</t>
  </si>
  <si>
    <t xml:space="preserve">создание условий успешной социализации,  эффективной самореализации и совершенствования системы  патриотического воспитания молодежи Березовского района </t>
  </si>
  <si>
    <t>предоставление молодым семьям - участникам подпрограммы социальных выплат на приобретение жилья или строительство индивидуального жилого дома</t>
  </si>
  <si>
    <t>показатель - количество участников официальных физкультурных мероприятий и спортивных соревнований на территории Березовского района и Красноярского края, согласно календарным планам официальных физкультурных мероприятий и спортивных соревнований, проводимых на территории Березовского района</t>
  </si>
  <si>
    <t>показатель - количество объектов недвижимости, прошедших инвентаризацию на конец отчетного года от общего числа муниципальных объектов недвижимости Березовского района</t>
  </si>
  <si>
    <t>повышение доступности финансовых и информационно-консультационных ресурсов для субъектов малого и среднего предпринимательства, осуществляющих деятельность на территории Березовского района</t>
  </si>
  <si>
    <t>содержание муниципального имущества</t>
  </si>
  <si>
    <r>
      <t xml:space="preserve">"Профилактика правонарушений на территории Березовского </t>
    </r>
    <r>
      <rPr>
        <b/>
        <sz val="12"/>
        <color theme="1"/>
        <rFont val="Times New Roman"/>
        <family val="1"/>
        <charset val="204"/>
      </rPr>
      <t>района"</t>
    </r>
  </si>
  <si>
    <t>профилактика правонарушений на улицах и общественных местах</t>
  </si>
  <si>
    <t>профилактика правонарушений среди несовершеннолетних и молодежи</t>
  </si>
  <si>
    <t>профилактика правонарушений среди лиц, освобожденных из мест лишения свободы</t>
  </si>
  <si>
    <t>профилактика алкоголизма и наркомании</t>
  </si>
  <si>
    <t>811</t>
  </si>
  <si>
    <t>«Реформирование,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края»</t>
  </si>
  <si>
    <t>межевание, постановка на кадастровый учет земельных участков</t>
  </si>
  <si>
    <t>1510081080</t>
  </si>
  <si>
    <t>0410075700</t>
  </si>
  <si>
    <t>субвенции на осуществление гос.полномочий по осуществлению деятельности  опеки и попечительства (остатки краевого)</t>
  </si>
  <si>
    <t>0330075130</t>
  </si>
  <si>
    <t>пенсии за выслугу лет муниципальным служащим</t>
  </si>
  <si>
    <t>"Профилактика правонарушений на территории Березовского района"</t>
  </si>
  <si>
    <t>показатель - отсутствие в местных бюджетах просроченной кредиторский задолженности по бюджетным кредитам</t>
  </si>
  <si>
    <t>руководство и управление в сфере установленных функций органов муниципальной власти</t>
  </si>
  <si>
    <t>0703</t>
  </si>
  <si>
    <t>показатель - уровень удовлетворенности жителей района качеством предоставления гос. и мун. услуг</t>
  </si>
  <si>
    <t>муниципальная программа: Профилактика правонарушений на территории Березовского района</t>
  </si>
  <si>
    <t>отдельное мероприятие 1</t>
  </si>
  <si>
    <t>совершенствование системы профилактики правонарушений и повышение уровня безопасности граждан на территории Березовского района</t>
  </si>
  <si>
    <t>показатель - количество заседаний межведомственной комиссии по профилактике правонарушений</t>
  </si>
  <si>
    <t>отдельное мероприятие 2</t>
  </si>
  <si>
    <t>показатель - количество добровольных народных дружин на базе предприйтий и организаций на терртории Березовского района</t>
  </si>
  <si>
    <t>отдельное мероприятие 3</t>
  </si>
  <si>
    <t>отдельное мероприятие 4</t>
  </si>
  <si>
    <t>отдельное мероприятие 5</t>
  </si>
  <si>
    <t>профилактика правонарушений среди лиц, осужденных из мест лишения свободы, и лиц осужденных к наказанию, не связанному с лишением свободы</t>
  </si>
  <si>
    <t>отдельное мероприятие 6</t>
  </si>
  <si>
    <t>организация мероприятий по выполнению муниципальной программы</t>
  </si>
  <si>
    <t>заработная плата, налоги, страхование и прочие закупки</t>
  </si>
  <si>
    <t>з/плата, налоги, прочие закупки</t>
  </si>
  <si>
    <t>проведены мероприятия в области культуры</t>
  </si>
  <si>
    <t>з/плата</t>
  </si>
  <si>
    <t>содержится 3 объекта муниципального имущества</t>
  </si>
  <si>
    <t>оплата капитального ремонта за муниципальное имущество</t>
  </si>
  <si>
    <t>заработная плата, прочие закупки</t>
  </si>
  <si>
    <t>з/плата, антивирус, интернет, программное обеспечение, обучение, канцелярия, ремонт оргтехники</t>
  </si>
  <si>
    <t>мебель, орг.техника, учебн.оборудование, спорт.инвентарь</t>
  </si>
  <si>
    <t>з/пл., налоги, интернет, обучение, медосмотр, заправка принтеров, канцтовары, бумага, ремонт оргтехники</t>
  </si>
  <si>
    <t>з/плата, обучение, канц.товары, мебель, ремонт орг.техники допобразования</t>
  </si>
  <si>
    <t>компенсация в д/с в части род.платы</t>
  </si>
  <si>
    <t>хоз. и канц.товары, связь, аттестация, ремонт орг.техники</t>
  </si>
  <si>
    <t>з/плата РМК</t>
  </si>
  <si>
    <t>получили дотацию сельские поселения</t>
  </si>
  <si>
    <t>выплата кредита</t>
  </si>
  <si>
    <t>содержание, з/плата</t>
  </si>
  <si>
    <t>0320000000</t>
  </si>
  <si>
    <t>0410000000</t>
  </si>
  <si>
    <t>мероприятие подпрограммы  2</t>
  </si>
  <si>
    <t>мероприятия программы 2</t>
  </si>
  <si>
    <t>мероприятия программы 5</t>
  </si>
  <si>
    <t>поддержка и поощрение жителей Березовского района за выдающиеся личные заслуги перед районом</t>
  </si>
  <si>
    <t xml:space="preserve">обеспечение доступа населения района к культурным благам и участию в культурной жизни </t>
  </si>
  <si>
    <t>создание условий для устойчивого развития отрасли культуры в Березовском районе</t>
  </si>
  <si>
    <t>0840080610</t>
  </si>
  <si>
    <t>Обеспечение деятельности (оказание услуг допобразование)</t>
  </si>
  <si>
    <t>тыс.чел.</t>
  </si>
  <si>
    <t>0830080640</t>
  </si>
  <si>
    <t>субвенции бюджетам МО на осуществление госполномочий по организации деятельности органов управления системой социальной защиты населения</t>
  </si>
  <si>
    <t>реализация календарного плана спортивно-массовых мероприятий</t>
  </si>
  <si>
    <t>создание доступных условий для развития адаптивной физической культуры и спорта</t>
  </si>
  <si>
    <t>0920082020</t>
  </si>
  <si>
    <t>показатель - общее количество зарегистрированных преступлений</t>
  </si>
  <si>
    <t>показатель - приобретение технических средств, для контроля в местах массового скопления людей</t>
  </si>
  <si>
    <t>показатель - количество трудоустроенных подростков в трудовых отрядах</t>
  </si>
  <si>
    <t xml:space="preserve">показатель - количество несовершеннолетних в возрасте с14 до 16 лет прошедших профессиональную ориентацию </t>
  </si>
  <si>
    <t>показатель - количество публикаций по профилактике среди несовершеннолетних детей</t>
  </si>
  <si>
    <t>показатель - количество публикаций по профилактике среди лиц освобожденных из мест лишения свободы</t>
  </si>
  <si>
    <t>показатель - количество публикаций в СМИ о вреде наркомании и алкоголизма</t>
  </si>
  <si>
    <t>обеспечение населения района качественными жилищно-коммунальными услугами; создание условий для устойчивого функционирования транспортной системы на территории Березовского района; повышение доступности жилья и улучшение жилищных условий граждан</t>
  </si>
  <si>
    <t>реализация временных мер поддержки населения в целях обеспечения доступности коммунальных услуг</t>
  </si>
  <si>
    <t xml:space="preserve">показатель - доведение уровня фактической оплаты населением за жилищно-коммунальные услуги от начисленных платежей </t>
  </si>
  <si>
    <t>обеспечение потребности в перевозках в отдаленных районах</t>
  </si>
  <si>
    <t>"Развитие транспортной системы Березовского района"</t>
  </si>
  <si>
    <t>"Создание условий для обеспечения доступным и комфортным жильем граждан Березовского района"</t>
  </si>
  <si>
    <t xml:space="preserve">создание безопасных и благоприятных условий проживания граждан; снижение доли аварийного жилья в жилищном фонде муниципальных образований Красноярского края; повышение эффективности реформирования жилищно-коммунального хозяйства; создание условий для увеличения объемов ввода жилья, в том числе экономического класса.
</t>
  </si>
  <si>
    <t>шт.</t>
  </si>
  <si>
    <t>показатель - доведение доли устраненных недостатков от общего числа выявленных при обследовании жилищного фонда</t>
  </si>
  <si>
    <t xml:space="preserve">создание условий для эффективного, ответственного и прозрачного управления финансовыми ресурсами в рамках выполнения устанвоелнных функций и полномочий </t>
  </si>
  <si>
    <t>создание условий, обеспечивающих возможность гражданам систематически заниматься физической культурой и спортом, повышение конкурентоспособности спорта Березовского района на всероссийской и краевой спортивной арене</t>
  </si>
  <si>
    <t xml:space="preserve">создание доступных условий для развития адаптивной физической культуры и спорта на территории Березовского района </t>
  </si>
  <si>
    <t>целевой показатель - индекс производства сельское хозяйство</t>
  </si>
  <si>
    <t>не менее 3</t>
  </si>
  <si>
    <t>показатель - доля экспонируемых предметов из числа предметов основного фонда</t>
  </si>
  <si>
    <t>показатель - количество туристов и экскурсантов принимаемых в Березовском районе (тыс. человек)</t>
  </si>
  <si>
    <t xml:space="preserve">показатель - доля специалистов, повысивших квалификацию, прошедших переподготовку, обученных на семинарах и других мероприятиях </t>
  </si>
  <si>
    <t>демонтаж незаконно установленных конструкций</t>
  </si>
  <si>
    <t>1520081060</t>
  </si>
  <si>
    <t>расчет коэффициентов для взимания арендной платы</t>
  </si>
  <si>
    <t>1520081070</t>
  </si>
  <si>
    <t>15200S5910</t>
  </si>
  <si>
    <t>0220076490</t>
  </si>
  <si>
    <t>не менее 90</t>
  </si>
  <si>
    <t>показатель - число клубных формирований культурно-досуговых учреждений</t>
  </si>
  <si>
    <t>целевой показатель - доля молодых семей, улучшивших жилищные условия за счет полученных социальных выплат, к общему количеству молодых семей, состоящих на учете в рамках муниципальной подпрограммы "Обеспечение жильем молодых семей"</t>
  </si>
  <si>
    <t>семей</t>
  </si>
  <si>
    <t>совершенствование условий для развития потенциала молодежи и его реализации в интересах развития Березовского района</t>
  </si>
  <si>
    <t>показатель - создание спортивного клуба по адаптивной физической культуре и спорта</t>
  </si>
  <si>
    <t>показатель - актуализация генерального плана и ПЗЗ Бархатовского с/с</t>
  </si>
  <si>
    <t>отдельное мероприятия 1</t>
  </si>
  <si>
    <t>Информационно – пропагандистское противодействие терроризму и экстремизму</t>
  </si>
  <si>
    <t>информирование населения Березовского района по вопросам противодействия терроризму и экстремизму и пропаганда толерантного поведения к людям других национальностей и религиозных конфессий</t>
  </si>
  <si>
    <t>показатель - размещение информации в СМИ по информированию населения о порядке действий при угрозе возникновения террористических актов</t>
  </si>
  <si>
    <t xml:space="preserve">показатель - размещение в местах массового пребывания людей средств наглядной агитации (плакаты, листовки), предупреждающих о необходимости бдительности в связи с возможностью террористических актов   </t>
  </si>
  <si>
    <t>показатель - распространение среди читателей библиотек информационно-пропагандистских материалов профилактического характера антитеррористической направленности</t>
  </si>
  <si>
    <t>Организационно – техническое мероприятие</t>
  </si>
  <si>
    <t>предупреждение террористических и экстремистских проявлений на территории Березовского района</t>
  </si>
  <si>
    <t>показатель - проведение комплексных обследований потенциально опасных объектов</t>
  </si>
  <si>
    <t>софинансирование на актуализация документов территориального планирования и градостроительного зонирования муниципальных образований</t>
  </si>
  <si>
    <t>показатель - количество земельных участков обеспеченных транспортной инфраструктурой</t>
  </si>
  <si>
    <t>2019 Текущий год</t>
  </si>
  <si>
    <t>Мероприятие 1</t>
  </si>
  <si>
    <t>Количество проведенных консультаций</t>
  </si>
  <si>
    <t>Финансовая поддержка субъектов малого и среднего предпринимательства</t>
  </si>
  <si>
    <t>Инфорационно-консультативная поддержка субъектов малого и среднего предпринимательства</t>
  </si>
  <si>
    <t>Весовой критерий</t>
  </si>
  <si>
    <t>2019 (текущий год)</t>
  </si>
  <si>
    <t>2018 (отчетный год)</t>
  </si>
  <si>
    <t>2018г. (отчетный год)</t>
  </si>
  <si>
    <t>2019г.  (текущий год)</t>
  </si>
  <si>
    <t>Основное мероприятие 1</t>
  </si>
  <si>
    <t>Основное мероприятие 2</t>
  </si>
  <si>
    <t>Финансовая поддержка</t>
  </si>
  <si>
    <t>11200S6070</t>
  </si>
  <si>
    <t>оказание финансовой поддержки</t>
  </si>
  <si>
    <t>приобретение оргтехники</t>
  </si>
  <si>
    <t>мероприятие 2</t>
  </si>
  <si>
    <t>Субсидии субъектам малого и (или) среднего предпринимательства на возмещение части затрат на приобретение оборудования в целях создания и (или) развития, и (или) модернизации производства товарос</t>
  </si>
  <si>
    <t>Информационно - консультационная поддержка</t>
  </si>
  <si>
    <t>Всего</t>
  </si>
  <si>
    <t>разработка и изготовление наглядно-агитационной продукции (памяток, брошюр, календарей, информационных плакатов и т.п.) антитеррористической направленности</t>
  </si>
  <si>
    <t xml:space="preserve"> изготовление наглядно-агитационной продукции антитеррористической направленности</t>
  </si>
  <si>
    <t>проведение в учебных заведениях мероприятий, направленных на исключение случаев национальной вражды и поддержка здорового межнационального климата отношений</t>
  </si>
  <si>
    <t>штраф</t>
  </si>
  <si>
    <t>гос. пошлина</t>
  </si>
  <si>
    <t>в 2019 году количество юбиляров 62 человека</t>
  </si>
  <si>
    <t>проезд детей ежегодно 60 человек</t>
  </si>
  <si>
    <t>X</t>
  </si>
  <si>
    <t>Доля расходов районного бюджета, формируемых в  рамках муниципальных программ Березовского района</t>
  </si>
  <si>
    <t>фонд оплаты труда мун.органов и взносы по обязательному соц.страхованию</t>
  </si>
  <si>
    <t>уплата прочих налогов, сборов и иных платежей</t>
  </si>
  <si>
    <t>0220010210</t>
  </si>
  <si>
    <t>региональные выплаты не ниже минимального размера</t>
  </si>
  <si>
    <t>региональные выплаты и выплаты, обеспечивающие уровень зарплаты не ниже минимального размера оплаты труда</t>
  </si>
  <si>
    <t>Субвенции на Обеспечение гос.гарантий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беспл.дошкольного образования в муниц.общеобразовательных орг-ях, за исключением обеспечения деятельности адм.-хоз-ого, учебно-вспомогательного персонала и иных категорий работников образ.организаций, участвующих в реализации общеобраз.программ в соответствии с фед. гос. образовательными стандартами</t>
  </si>
  <si>
    <t xml:space="preserve">Субвенции бюджетам МО на обеспечение выделения ден/ср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мун.обр.организациях, реализующих образовательную программу дошкольного образования, без взимания род.платы в рамках подпрограммы </t>
  </si>
  <si>
    <t>0220075540</t>
  </si>
  <si>
    <t xml:space="preserve">продукты питания </t>
  </si>
  <si>
    <t xml:space="preserve">Субвенции  бюджетам  МО края на реализацию Закона края от 29 марта 2007 года № 22-6015 « на 2017 год и плановый период 2018-2019 годов муниципальной  программы 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</si>
  <si>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</si>
  <si>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Задача № 1 Обеспечить доступность дошкольного образования, соответствующего единому стандарту качества дошкольного образования</t>
  </si>
  <si>
    <t>Задача № 2. Обеспечить условия и качество обучения, соответствующие федеральным государственным стандартам начального общего, основного общего, среднего общего образования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</si>
  <si>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 детей" муниципальной  программы Березовского района "Развитие образования в Березовском районе ." (школы)</t>
  </si>
  <si>
    <t>мероприятие 1.3</t>
  </si>
  <si>
    <t>основное мероприятие 1.5</t>
  </si>
  <si>
    <t>основное мероприятие 2.3</t>
  </si>
  <si>
    <t>Обеспечение гос.гарантий реализации прав на получение общедоступного и бесплатного начального общего, основного общего, среднего общего образования в мун.общеобра. организациях, обеспечение доп.образования детей в мун. общеобр. организациях, за исключением обеспечения деятельности адм.-хоз., учебно-вспомогательного персонала и иных категорий работников образ. организаций, участвующих в реализации общеобр.программ в соответствии с фед.гос. образов. стандартами</t>
  </si>
  <si>
    <t>обеспечение питанием детей в школах</t>
  </si>
  <si>
    <t xml:space="preserve">Субвенции бюджетам муниципальных образований края на реализацию Закона края от 27 декабря 2005 года № 17-4377 </t>
  </si>
  <si>
    <t>Обеспечение гос. гарантий реализации прав на получение общедост. и бесплатного начального, основного , среднего общего образования в муниц.общеобр.х организациях, обеспечение доп. образования детей в муниципальных общеобразовательных организациях в части обеспечения деятельности адм.хозяйственного, учебно-вспомог. персонала и иных категорий работников образовательных организаций, участвующих в реализации общеобр.программ в соответствии с феде.гос.образ.стандартами</t>
  </si>
  <si>
    <t>Задача № 3. Обеспечить поступательное развитие муниципальной системы дополнительного образования, в том числе за счет разработки и реализации современных образовательных программ, дистанционных и сетевых форм их реализации;</t>
  </si>
  <si>
    <t>Мероприятие 3.1</t>
  </si>
  <si>
    <t>Обеспечение деятельности (оказание услуг) подведомственных учреждений в рамках подпрограммы  (допобразование)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</si>
  <si>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 детей" муниципальной  программы Березовского района "Развитие образования в Березовском районе  (лагерь)</t>
  </si>
  <si>
    <t>Мероприятие 3.2</t>
  </si>
  <si>
    <t>Задача № 4. Обеспечить безопасный, качественный отдых и оздоровление детей в летний период.</t>
  </si>
  <si>
    <t>на оздоровление детей</t>
  </si>
  <si>
    <t xml:space="preserve">Обеспечение реализации мероприятия на создание безопастного, качественного отдыха и оздоровления детей в летний период.  </t>
  </si>
  <si>
    <t>Мероприятие 4.1</t>
  </si>
  <si>
    <t>Мероприятие 4.2</t>
  </si>
  <si>
    <t>софинанс расходов врачам,мед.сестрам</t>
  </si>
  <si>
    <t>02200S3970</t>
  </si>
  <si>
    <t xml:space="preserve">з/плата </t>
  </si>
  <si>
    <t xml:space="preserve">налоги </t>
  </si>
  <si>
    <t>з/плата АУР</t>
  </si>
  <si>
    <t>иные выплаты</t>
  </si>
  <si>
    <t>налоги АУР</t>
  </si>
  <si>
    <t>852</t>
  </si>
  <si>
    <t>пени, штрафы</t>
  </si>
  <si>
    <t>налоги РМК</t>
  </si>
  <si>
    <t>Задача 1 Организация деятельности муниципального отдела образования и учреждений, обеспечивающих деятельность образовательных учреждений, направленной на эффективное управление отраслью</t>
  </si>
  <si>
    <t>Обеспечение методического сопровождения подведомственных учреждений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</si>
  <si>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МРОТ</t>
  </si>
  <si>
    <t>мероприятие 3</t>
  </si>
  <si>
    <t>мероприятие 1.6</t>
  </si>
  <si>
    <t>мероприятие 1.5</t>
  </si>
  <si>
    <t>мероприятие подпрограммы 1.3</t>
  </si>
  <si>
    <t>мероприятие подпрограммы 1.2</t>
  </si>
  <si>
    <t>обеспечение деятельности (оказание услуг) подведомственных учреждений (детские сады)обеспечение деятельности (оказание услуг) подведомственных учреждений (детские сады)</t>
  </si>
  <si>
    <t>мероприятие подпрограммы 1.4</t>
  </si>
  <si>
    <t>мероприятие 2.2</t>
  </si>
  <si>
    <t>мероприятие 2.3</t>
  </si>
  <si>
    <t>мероприятие 2.1</t>
  </si>
  <si>
    <t>мероприятие 2.4</t>
  </si>
  <si>
    <t>мероприятие 3.1</t>
  </si>
  <si>
    <t>мероприятие 4.1</t>
  </si>
  <si>
    <t>мероприятие 4.2</t>
  </si>
  <si>
    <t>мероприятие 4.3</t>
  </si>
  <si>
    <t xml:space="preserve">мероприятие 3 </t>
  </si>
  <si>
    <t>мероприятие 4</t>
  </si>
  <si>
    <t>0210075870</t>
  </si>
  <si>
    <t>412</t>
  </si>
  <si>
    <t>количество публикаций</t>
  </si>
  <si>
    <t>Емельянова Анна Александровна   8 (39175) 2-10-53</t>
  </si>
  <si>
    <t>Емельянова Анна Александровна</t>
  </si>
  <si>
    <t>Емельянова Анна Александровна 
8(39175)2-10-53</t>
  </si>
  <si>
    <t>количество экспонентов основного фонда музея</t>
  </si>
  <si>
    <t>число посетителей библиотек</t>
  </si>
  <si>
    <t>количество посетителей муниципальных культурно-досуговых учреждений на платной основе</t>
  </si>
  <si>
    <t>Региональные выплаты и выплаты обеспечивающие уровень заработной платы работников бюджетной сферы не ниже размера минимальной заработной платы(минимального размера оплаты труда)</t>
  </si>
  <si>
    <t>комплектование книжных фондов</t>
  </si>
  <si>
    <t>10200L4970</t>
  </si>
  <si>
    <t>10100S4560</t>
  </si>
  <si>
    <t>мероприятия подпрограммы 4</t>
  </si>
  <si>
    <t>Региональные выплаты</t>
  </si>
  <si>
    <t>"Профилактика терроризма и экстремизма на территории Березовского района"</t>
  </si>
  <si>
    <t>субсидии бюджетам муниципальных образований на комплектование книжных фондов</t>
  </si>
  <si>
    <t>0310081020</t>
  </si>
  <si>
    <t>0310081011</t>
  </si>
  <si>
    <t>0320001510</t>
  </si>
  <si>
    <t>0810080620</t>
  </si>
  <si>
    <t>0810080630</t>
  </si>
  <si>
    <t>0810010210</t>
  </si>
  <si>
    <t>0840010210</t>
  </si>
  <si>
    <t>1410000000</t>
  </si>
  <si>
    <t>1410075180</t>
  </si>
  <si>
    <t>1420075170</t>
  </si>
  <si>
    <t>0910081010</t>
  </si>
  <si>
    <t>Поддержка любительского народного творчества и организация досуга населения</t>
  </si>
  <si>
    <t>Мероприятие 2</t>
  </si>
  <si>
    <t>Мероприятие 3</t>
  </si>
  <si>
    <t>Мероприятие 4</t>
  </si>
  <si>
    <t>091Р552280</t>
  </si>
  <si>
    <t>субсидия на обеспечение  развития и укрепление мат-тех базы домов культ в нас пунктах численность которых &gt;50 тыс чел.</t>
  </si>
  <si>
    <t>мероприятие 5</t>
  </si>
  <si>
    <t>мероприятие 6</t>
  </si>
  <si>
    <t>мероприятие4</t>
  </si>
  <si>
    <t>08400L4670</t>
  </si>
  <si>
    <t>08400S4880</t>
  </si>
  <si>
    <t>Софинансирование субсидии бюджетам муниципальных образований на комплектование книжных фондов</t>
  </si>
  <si>
    <t>08400L5190</t>
  </si>
  <si>
    <t>Персональные выплаты устанавливаемые в целях оплаты труда молодым специалистам</t>
  </si>
  <si>
    <t>0840010310</t>
  </si>
  <si>
    <t>0810010310</t>
  </si>
  <si>
    <t>мероприятие 7</t>
  </si>
  <si>
    <t>0220075560</t>
  </si>
  <si>
    <t>Субсидии бюджетам МО на проведение мероприятий на обеспечение безопасного участия детей в дорожном движении</t>
  </si>
  <si>
    <t>021R373980</t>
  </si>
  <si>
    <t>Софинансирование( частичное фин. (возмещение) расходов МО края на выплаты врачам (включая санитарных врачей), мед.сестрам диетическим, шеф-поварам, старшим воспитателям муниц.загородных оздор. лагерей, оплату услуг по санитарно-эпидемиологической оценке обстановки мун.загородных озд.лагерей, оказанных на договорной основе, в случае отсутствия в мун. загородных озд.лагерях санитарных врачей)</t>
  </si>
  <si>
    <t>частичное фин. (возмещение) расходов МО края на выплаты врачам (включая санитарных врачей), мед.сестрам диетическим, шеф-поварам, старшим воспитателям муниц.загородных оздор. лагерей, оплату услуг по санитарно-эпидемиологической оценке обстановки мун.загородных озд.лагерей, оказанных на договорной основе, в случае отсутствия в мун. загородных озд.лагерях санитарных врачей</t>
  </si>
  <si>
    <t xml:space="preserve">субвенции на обеспечение гос.гарантий реализации права на получение общедоступного и бесплатного дошк.образования в муниц.дошк.образов.организациях в части обеспечения деятельности адм.о-хоз, учебно-впомогательного персонала и иных категорий работников </t>
  </si>
  <si>
    <t>0220075630</t>
  </si>
  <si>
    <t>Софинансирование на субсидия бюджета МО на развитие инфраструктуры общеобраз. Учреждений</t>
  </si>
  <si>
    <t>Субсидия бюджета МО на развитие инфраструктуры общеобраз. Учреждений</t>
  </si>
  <si>
    <t>0220010310</t>
  </si>
  <si>
    <t>Мероприятие 5</t>
  </si>
  <si>
    <t xml:space="preserve">мероприятие </t>
  </si>
  <si>
    <t>организация питания обучающихся 10классов в период проведения военных сборов</t>
  </si>
  <si>
    <t>0220080670</t>
  </si>
  <si>
    <t>Обеспечение деятельности (оказание услуг) подведомственных учреждений в рамках подпрограммы "Развитие дошк, общего и доп образования детей" муниципальной  программы Бер.района "Развитие образования в Березовском районе  (лагерь)</t>
  </si>
  <si>
    <t>софинансирование актуализация документов территориального планирования и градостроительного зонирования МО</t>
  </si>
  <si>
    <t>Мероприятие 6</t>
  </si>
  <si>
    <t>дотация на поддержку мер по обеспечению сбалансированности бюджетов МО района для софинан. субсидии на осуществление части полномочий по обеспечению коммунальной и транспортной инфрас-ры земельных участков, предоставленных для многодетных семей</t>
  </si>
  <si>
    <t>разработка и изготовление наглядно-агитационной продукции (памяток, брошюр, календарей, инф. плакатов и т.п.) антитеррор напр-ти</t>
  </si>
  <si>
    <t>Размещение памяток толерантного поведения к людям других национальностейи религиозных конфессий на стендах и на официальном сайте Администрации Березовского района</t>
  </si>
  <si>
    <t>создание в библиотечной сети условий для хранения, обновления и доступного пользования информационно-воспитательной литературой, способствующей:
-укреплению межнациональных отношений, чувства уважения к традициям граждан различных национальностей;
-негативному восприятию проявлений социальной или религиозной розни</t>
  </si>
  <si>
    <t>реабилитационные услуги получили 84  детей-инвалидов</t>
  </si>
  <si>
    <t>8,8,</t>
  </si>
  <si>
    <t>единовременная выплата почетным гражданам</t>
  </si>
  <si>
    <t>з/плата, текущие расходы</t>
  </si>
  <si>
    <t>наградная продукция, баннеры</t>
  </si>
  <si>
    <t>з/п, текущие расходы</t>
  </si>
  <si>
    <t>з/п</t>
  </si>
  <si>
    <t>начисление на оплату труда</t>
  </si>
  <si>
    <t>основные средства</t>
  </si>
  <si>
    <t>проведены спортивные мероприятия согласно календарному плану</t>
  </si>
  <si>
    <t>заработная плата</t>
  </si>
  <si>
    <t>приобретен жесткий диск для фиксации записей камер видеонаблюдения</t>
  </si>
  <si>
    <t>обеспечение деятельности (оказание услуг) подведомственных учреждений (ЦКС)</t>
  </si>
  <si>
    <t>субсидия на поддержку в отрасли культуры в рамках госпрограммы "Развитие культуры и туризма"</t>
  </si>
  <si>
    <t>Субсидия на поддержку спортивных клубов по месту жительства</t>
  </si>
  <si>
    <t>Софинансирование на субсидии на поддержку спортивных клубов по месту жительства</t>
  </si>
  <si>
    <t xml:space="preserve">Субсидия на  устройство плоскостных спортивных сооружений в сельской местности </t>
  </si>
  <si>
    <t xml:space="preserve">Софинансирование субсидии на устройство плоскостных спортивных сооружений в сельской местности </t>
  </si>
  <si>
    <t>Субсидия на реализацию мероприятий  по оснащению объектов спортивной инфраструктуры спортивно-технологическим  оборудованием в рамках ГП "Развитие физической культуры и спорта"</t>
  </si>
  <si>
    <t>Софинан.субсидии на реализацию меропр.  по оснащению объектов спорт.инфраструктуры спортивно-тех  оборудованием в рамках ГП "Развитие физической культуры и спорта"</t>
  </si>
  <si>
    <t>Софинан. субсидии на реализацию меропр.  по оснащению объектов спорт.инфраструктуры спортивно-тех оборудованием в рамках ГП "Развитие физ.культуры и спорта"</t>
  </si>
  <si>
    <t>Обеспечение реализации муниципальной программы</t>
  </si>
  <si>
    <t>Информационно-консультационная поддержка</t>
  </si>
  <si>
    <t>Субвенции на Обеспечение гос.гарантий реализации прав на получение общедоступного и бесплатного дошк.образования в муниц. дошкольных образова.организациях, общедоступного и беспл.дошкольного образования в муниц.общеобразовательных орг-ях, за исключением обеспечения деятельности адм.-хоз-ого, учебно-вспомогательного персонала и иных категорий работников образ.организаций, участвующих в реализации общеобраз.программ в соответствии с фед. гос. образовательными стандартами</t>
  </si>
  <si>
    <t>Обеспечение  жилыми помещениями детей сирот и детей, оставшихся без попечения родителей, лиц из  числа детей сирот и детей, оставшихся без попечения родителей за счёт средств краевого бюджета</t>
  </si>
  <si>
    <t>обеспечение деятельности (оказание услуг) подведомственных учреждений</t>
  </si>
  <si>
    <t>единовременное пособие по уходу за ребенком</t>
  </si>
  <si>
    <t>з/плата, коммун.услуги, питание, обслуживание зданий, медосмотр, обучение, охрана, связь</t>
  </si>
  <si>
    <t>ремонт освещения в кабинетах, спортзале, приобретение линолеума, оформление паспорта инвентаризации отходов</t>
  </si>
  <si>
    <t>субсидии на организацию отдыха детей и их оздоровление</t>
  </si>
  <si>
    <t>компенсация,выпадающиедоход</t>
  </si>
  <si>
    <t>з/платы, налоги, канц.товары, заправка картриджей, ремонт орг.техники и прочие закупки</t>
  </si>
  <si>
    <t>показатель  - количество земельных участков, обеспеченных транспортной инфраструктурой, предоставленных для жилищного строительства семьям, имеющим трех и более детей</t>
  </si>
  <si>
    <t>показатель - количество размещенных публикаций на сайте администрации района и на информационных стендах на территории Березовского района материалов по разъяснению поведения и действия населения при угрозе или возникновении терактов</t>
  </si>
  <si>
    <t>показатель - количество случаев проявления экстремизма и негативного отношения к лицам других национальностей</t>
  </si>
  <si>
    <t>показатель - доля убыточных организаций  жилищно-коммунального хозяйства</t>
  </si>
  <si>
    <t>показатель - количество муниципальных образований района, не получающих дотации на выравнивание бюджетной обеспеченности</t>
  </si>
  <si>
    <t>показатель - доля дошкольных образовательных учреждений муниципальной формы собственности, здания которых находятся в аварийном состоянии или требуют капитального ремонта, в общем числе дошкольных образовательных учреждениях</t>
  </si>
  <si>
    <t>показатель - отношение численности детей в возрасте 3-7 лет, которым предоставлена возможность получать услуги дошкольного образования, к численности детей в возрасте 3-7 лет, скорректированной на численности детей в возрасте 5-7 лет, обучающих в школе, проживающих на территории Березовского района</t>
  </si>
  <si>
    <t xml:space="preserve">показатель - количество сохраненных рабочих мест </t>
  </si>
  <si>
    <t>показатель - внесение изменений в генеральный план п.Березовка</t>
  </si>
  <si>
    <t>показатель - количество отчетов по оценке коэффициентов К1, К2, К3 для расчета арендной платы за земельные участки</t>
  </si>
  <si>
    <t>показатель - количество незаконных установленных рекламных конструкций (демонтаж)</t>
  </si>
  <si>
    <t>показатель - единовременная пропускная способность спортивных сооружений Березовского района</t>
  </si>
  <si>
    <t>целевой показатель - количество молодых семей, получивших социальные выплаты на приобретение жилья или строительство индивидуального жилого дома</t>
  </si>
  <si>
    <t>целевой показатель 1 - уровень удовлетворенности жителей района качеством предоставления государственных и муниципальных услуг в сфере социальной поддержки населения</t>
  </si>
  <si>
    <t>показатель - удельный вес населения, участвующего в платных культурно-досуговых мероприятиях, проводимых муниципальными учреждениями</t>
  </si>
  <si>
    <t>показатель - процент экспонируемых предметов от чиста основного форда музея</t>
  </si>
  <si>
    <t>показатель - количество созданных рабочих мест для несовершенолетних граждан</t>
  </si>
  <si>
    <t>показатель - количество несовершеннолетних граждан, проживающих в Березовском районе, принявших участие в профильных палаточных лагерях</t>
  </si>
  <si>
    <t>показатель - количество молодых граждан, проживающих в Березовском районе, вовлеченных в добровольческую деятельность</t>
  </si>
  <si>
    <t>показатель - количество молодых граждан, вовлеченных в изучение истории Отечества</t>
  </si>
  <si>
    <t>обеспечение деятельности (оказание услуг) подведомственных учреждений (музей)</t>
  </si>
  <si>
    <t>Субсидия на реализацию мероприятий  по оснащению объектов спортивной инфраструктуры спортивно-технологическим  оборудованием в рамках госпрограммы "Развитие физической культуры и спорта"</t>
  </si>
  <si>
    <t>Руководство и управление в сфере установленных функций органов гос.власти в рамках мероприятий муниципальной программы</t>
  </si>
  <si>
    <t xml:space="preserve">субвенции на обеспечение гос.гарантий реализации права на получение общедоступного и бесплатного дошкольного образования в муниципальных дошкольных образовательных организациях в части обеспечениядеятельности административно-хозяйственного, учебно-вспомогательного персонала и иных категорий работников </t>
  </si>
  <si>
    <t>Субвенции бюджетам муниципальных образований края на реализацию Закона края от 27 декабря 2005 года № 17-4377 (обеспечение реализации мероприятий на создание безопасного, качественного отдыха в летний перио)</t>
  </si>
  <si>
    <t>09100S4180</t>
  </si>
  <si>
    <t>09100S4200</t>
  </si>
  <si>
    <t>02200S5630</t>
  </si>
  <si>
    <t>исполнение кассового плана на 99,4%</t>
  </si>
  <si>
    <t>исполнение кассового плана на %</t>
  </si>
  <si>
    <t>Софинансирование по субсидии бюджетам МО  на развитие системы патриотического воспитания</t>
  </si>
  <si>
    <t>10100S4540</t>
  </si>
  <si>
    <t>мероприятия подпрограммы 5</t>
  </si>
  <si>
    <t>Безвозмездные поступления за счет есредств администрации Есаульского сельсовета</t>
  </si>
  <si>
    <t>0220080680</t>
  </si>
  <si>
    <t>Иные межбюджетные трансферы бюджетам муниципальных образований за содействие развитию налогового потенциала</t>
  </si>
  <si>
    <t>02200s7450</t>
  </si>
  <si>
    <t>мероприятие 4.4</t>
  </si>
  <si>
    <t>02200S7450</t>
  </si>
  <si>
    <t>исполнение кассового плана на 100%</t>
  </si>
  <si>
    <t>основные средства ,материальные запасы</t>
  </si>
  <si>
    <t>выдано 2 свидетельства,  профинансировано приобретение 2 жилых дома</t>
  </si>
  <si>
    <t>Библиотечный фонд</t>
  </si>
  <si>
    <t>Основные средства</t>
  </si>
  <si>
    <t>Текущие расходы</t>
  </si>
  <si>
    <t>не менее 4</t>
  </si>
  <si>
    <t>7 648, 283</t>
  </si>
  <si>
    <t>1700000000</t>
  </si>
  <si>
    <t>И.о.начальника отдела экономического развития</t>
  </si>
  <si>
    <t>______________О.И. Вашкевич</t>
  </si>
  <si>
    <t>И.о. начальника отдела экономического развития</t>
  </si>
  <si>
    <t>______________ О.И. Вашкевич</t>
  </si>
  <si>
    <t xml:space="preserve">исполнение кассового плана на 98,98 % </t>
  </si>
  <si>
    <t xml:space="preserve">исполнение кассового плана на 99,9%  </t>
  </si>
  <si>
    <t>исполнение кассового плана на 99,56%</t>
  </si>
  <si>
    <t>исполнение кассового плана на
100%</t>
  </si>
  <si>
    <t>исполнение кассового плана 99%</t>
  </si>
  <si>
    <t>исполнение кассового плана на 98,1%</t>
  </si>
  <si>
    <t xml:space="preserve">исполнение кассового плана
99,83% </t>
  </si>
  <si>
    <t xml:space="preserve">исполнение кассового плана на 99,96% </t>
  </si>
  <si>
    <t>Обеспечение функ-я инф системы, позволяющей облегчить доступ субъектов малого-среднего предпр-ва района к информ-консульт ресурсам, в том числе обеспечение деят Центра содействия малому предпр-ву Березовского района, по принципу «одно окно»</t>
  </si>
  <si>
    <t>Субсидии вновь созданным субъектам малого предпр-ва на возмещение части расходов, связанных с приобретением и созданием основных средств и началом предпр-кой деят-ти</t>
  </si>
  <si>
    <t xml:space="preserve">исполнение кассового плана 100% </t>
  </si>
  <si>
    <t xml:space="preserve">исполнение кассового плана
98,72% </t>
  </si>
  <si>
    <t xml:space="preserve">исполнения кассового плана на 99,2 % </t>
  </si>
  <si>
    <t>исполнение кассового плана на 99,48%</t>
  </si>
  <si>
    <t>исполнение кассового плана 99,58</t>
  </si>
  <si>
    <t>исполнение кассового плана 93,36</t>
  </si>
  <si>
    <t xml:space="preserve">исполнение кассового плана на 98,83% </t>
  </si>
  <si>
    <t>Безвозмездные поступления, за счет средств администрации Есаульского сельсовета</t>
  </si>
  <si>
    <t xml:space="preserve">основное мероприятие </t>
  </si>
  <si>
    <t>0840080630</t>
  </si>
  <si>
    <t>02200S8400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</si>
  <si>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</si>
  <si>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 xml:space="preserve">Субвенции бюджетам МО на обеспечение выделения ден/ср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обуч-ся в мун.обр.организациях, реализующих образовательную программу дошк.образования, без взимания род.платы в рамках подпрограммы </t>
  </si>
  <si>
    <t xml:space="preserve">Управление муниципальными финансами Березовского района </t>
  </si>
  <si>
    <t>Имущественная поддержка субъектов малого и среднего предпринимательства</t>
  </si>
  <si>
    <t>Предоставление муниципального имущества субъекта малого и среднего предпринимательства, а так же органихзаций, образующих инвраструктуру поддержки субъектов малого и среднего предпринимательства</t>
  </si>
  <si>
    <t>кол-во субъектов МСП и организаций</t>
  </si>
  <si>
    <t>число посетителей  муниципально-досуговых учреждений на платной основе</t>
  </si>
  <si>
    <t>число участникв клубных формирований муниципальных учреждений культурно-досугового типа</t>
  </si>
  <si>
    <t xml:space="preserve">Количество детей, привлекаемых к участию в творческих мероприятиях
</t>
  </si>
  <si>
    <t>Увеличение посещаемости музейных учреждений</t>
  </si>
  <si>
    <t xml:space="preserve">Удельный вес населения, участвующего в платных культурно-досуговых мероприятиях, </t>
  </si>
  <si>
    <t>Заместитель главы по финансово-экономическим вопросам-Руководитель Финансового управления</t>
  </si>
  <si>
    <t>Заместитель главы по финансово-эконоическим вопросам
-Руководитель Финансового управления</t>
  </si>
  <si>
    <t>Заместитель главы по финансово-экономическим вопросам -
Руководитель Финансового управления</t>
  </si>
  <si>
    <t>за 2019 год</t>
  </si>
  <si>
    <t>за  2019 год</t>
  </si>
  <si>
    <t>отсутствие страховки на экспнируемые пердметы</t>
  </si>
  <si>
    <t>в  2019 году звакрыто 1 библиотечное учреждение</t>
  </si>
  <si>
    <t xml:space="preserve">В 2019 году 2 семьи из трех получили социальную. Выплату </t>
  </si>
  <si>
    <t>сокращение рабочих мест</t>
  </si>
  <si>
    <t>включенны учреждения дома спорта"Бруссила"</t>
  </si>
  <si>
    <t>исполнение кассовго плана на 98,5%</t>
  </si>
  <si>
    <t>исполнение кассового плана на 98,4%</t>
  </si>
  <si>
    <t>исполнение кассового плана на98,48%</t>
  </si>
  <si>
    <t xml:space="preserve">исполнение кассового плана на 98,73% </t>
  </si>
  <si>
    <t>исполнение кассового плана на 96,3%</t>
  </si>
  <si>
    <t xml:space="preserve">исполнение кассового плана н 96,98% </t>
  </si>
  <si>
    <t xml:space="preserve">исполнение кассового плана на 79,75% </t>
  </si>
  <si>
    <t>исполнение кассового плана на 99,86%</t>
  </si>
  <si>
    <t>исполнение кассового плана 100%</t>
  </si>
  <si>
    <t>статья в пригород</t>
  </si>
  <si>
    <t xml:space="preserve">наглядно агитационные листовки </t>
  </si>
  <si>
    <t>Руководство и управление в сфере установленных функций органов мун. Власти</t>
  </si>
  <si>
    <t xml:space="preserve">проезд детей  </t>
  </si>
  <si>
    <t>обеспечение жильем детей</t>
  </si>
  <si>
    <t>Приобреение оконных блоков</t>
  </si>
  <si>
    <t>Приобрретение оконных блоков</t>
  </si>
  <si>
    <t>Замена окон, ремонт полов, дверей, пиобретение медицинского оборудования, замена светильников</t>
  </si>
  <si>
    <t>Приобретение конных блоков</t>
  </si>
  <si>
    <t>мебель, орг. техника, учебное оборудование</t>
  </si>
  <si>
    <t>инвентаризация 22 объектов</t>
  </si>
  <si>
    <t xml:space="preserve"> приобретение оборудования, спорт сооружения  в рамках спортивного клуба "побратимы" п. Березовка, Парковая 7 </t>
  </si>
  <si>
    <t>Вознесенка , спортивная площадка для подвижных  игр</t>
  </si>
  <si>
    <t>закупка и монтаж спортивно-технологического оборудования для создания малых спортивных площадок, монтируемых на открытых площадках для проведения тестирования населения в соответствии с комплексом ГТО</t>
  </si>
  <si>
    <t>оценка 34 земельных участков</t>
  </si>
  <si>
    <t>сформировано 7 з земельных участков и поставлено на учет</t>
  </si>
  <si>
    <t xml:space="preserve">с  1 октября 2019 года переданы полномочия  на краевой уровень, программа закрыта </t>
  </si>
  <si>
    <t xml:space="preserve">с  1октября 2019 года переданы полномочия  на краевой уровень, программа закрыта </t>
  </si>
  <si>
    <t>отловлено 163 безнадзорных животных</t>
  </si>
</sst>
</file>

<file path=xl/styles.xml><?xml version="1.0" encoding="utf-8"?>
<styleSheet xmlns="http://schemas.openxmlformats.org/spreadsheetml/2006/main">
  <numFmts count="9">
    <numFmt numFmtId="43" formatCode="_-* #,##0.00_р_._-;\-* #,##0.00_р_._-;_-* &quot;-&quot;??_р_._-;_-@_-"/>
    <numFmt numFmtId="164" formatCode="#,##0.0"/>
    <numFmt numFmtId="165" formatCode="0.0"/>
    <numFmt numFmtId="166" formatCode="0.000"/>
    <numFmt numFmtId="167" formatCode="0.0000"/>
    <numFmt numFmtId="168" formatCode="0.00000"/>
    <numFmt numFmtId="169" formatCode="#,##0.000"/>
    <numFmt numFmtId="170" formatCode="0.000000"/>
    <numFmt numFmtId="171" formatCode="_-* #,##0.00000_р_._-;\-* #,##0.00000_р_._-;_-* &quot;-&quot;??_р_._-;_-@_-"/>
  </numFmts>
  <fonts count="49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</font>
    <font>
      <sz val="14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8" fillId="0" borderId="0" applyFont="0" applyFill="0" applyBorder="0" applyAlignment="0" applyProtection="0"/>
  </cellStyleXfs>
  <cellXfs count="1189">
    <xf numFmtId="0" fontId="0" fillId="0" borderId="0" xfId="0"/>
    <xf numFmtId="0" fontId="2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164" fontId="11" fillId="0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3" borderId="0" xfId="0" applyFont="1" applyFill="1"/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2" fontId="16" fillId="2" borderId="17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22" xfId="0" applyNumberFormat="1" applyFont="1" applyFill="1" applyBorder="1" applyAlignment="1">
      <alignment horizontal="center" vertical="center" wrapText="1"/>
    </xf>
    <xf numFmtId="2" fontId="16" fillId="2" borderId="22" xfId="0" applyNumberFormat="1" applyFont="1" applyFill="1" applyBorder="1" applyAlignment="1">
      <alignment horizontal="center" vertical="center"/>
    </xf>
    <xf numFmtId="2" fontId="9" fillId="0" borderId="22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21" xfId="0" applyNumberFormat="1" applyFont="1" applyFill="1" applyBorder="1" applyAlignment="1">
      <alignment horizontal="center" vertical="center"/>
    </xf>
    <xf numFmtId="2" fontId="9" fillId="0" borderId="17" xfId="0" applyNumberFormat="1" applyFont="1" applyFill="1" applyBorder="1" applyAlignment="1">
      <alignment horizontal="center" vertical="center"/>
    </xf>
    <xf numFmtId="2" fontId="16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2" fontId="9" fillId="0" borderId="22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2" fontId="25" fillId="2" borderId="1" xfId="0" applyNumberFormat="1" applyFont="1" applyFill="1" applyBorder="1" applyAlignment="1">
      <alignment horizontal="center" vertical="center"/>
    </xf>
    <xf numFmtId="2" fontId="16" fillId="3" borderId="22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0" borderId="17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22" xfId="0" applyNumberFormat="1" applyFont="1" applyFill="1" applyBorder="1" applyAlignment="1">
      <alignment horizontal="center" vertical="center" wrapText="1"/>
    </xf>
    <xf numFmtId="2" fontId="16" fillId="0" borderId="4" xfId="0" applyNumberFormat="1" applyFont="1" applyFill="1" applyBorder="1" applyAlignment="1">
      <alignment horizontal="center" vertical="center" wrapText="1"/>
    </xf>
    <xf numFmtId="2" fontId="16" fillId="2" borderId="17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/>
    </xf>
    <xf numFmtId="2" fontId="16" fillId="0" borderId="17" xfId="0" applyNumberFormat="1" applyFont="1" applyFill="1" applyBorder="1" applyAlignment="1">
      <alignment horizontal="center" vertical="center"/>
    </xf>
    <xf numFmtId="2" fontId="16" fillId="2" borderId="4" xfId="0" applyNumberFormat="1" applyFont="1" applyFill="1" applyBorder="1" applyAlignment="1">
      <alignment horizontal="center" vertical="center" wrapText="1"/>
    </xf>
    <xf numFmtId="2" fontId="16" fillId="3" borderId="4" xfId="0" applyNumberFormat="1" applyFont="1" applyFill="1" applyBorder="1" applyAlignment="1">
      <alignment horizontal="center" vertical="center"/>
    </xf>
    <xf numFmtId="2" fontId="16" fillId="2" borderId="16" xfId="0" applyNumberFormat="1" applyFont="1" applyFill="1" applyBorder="1" applyAlignment="1">
      <alignment horizontal="center" vertical="center" wrapText="1"/>
    </xf>
    <xf numFmtId="2" fontId="16" fillId="2" borderId="6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5" fillId="3" borderId="1" xfId="0" applyNumberFormat="1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9" fillId="0" borderId="30" xfId="0" applyNumberFormat="1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1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16" fillId="3" borderId="6" xfId="0" applyNumberFormat="1" applyFont="1" applyFill="1" applyBorder="1" applyAlignment="1">
      <alignment horizontal="center" vertical="center" wrapText="1"/>
    </xf>
    <xf numFmtId="2" fontId="16" fillId="3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4" borderId="0" xfId="0" applyFont="1" applyFill="1"/>
    <xf numFmtId="0" fontId="16" fillId="6" borderId="1" xfId="0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2" fontId="16" fillId="6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6" fillId="6" borderId="34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16" fillId="3" borderId="17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2" fontId="31" fillId="2" borderId="1" xfId="0" applyNumberFormat="1" applyFont="1" applyFill="1" applyBorder="1" applyAlignment="1">
      <alignment horizontal="center" vertical="center"/>
    </xf>
    <xf numFmtId="2" fontId="31" fillId="4" borderId="1" xfId="0" applyNumberFormat="1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horizontal="center" vertical="center"/>
    </xf>
    <xf numFmtId="2" fontId="32" fillId="4" borderId="22" xfId="0" applyNumberFormat="1" applyFont="1" applyFill="1" applyBorder="1" applyAlignment="1">
      <alignment horizontal="center" vertical="center"/>
    </xf>
    <xf numFmtId="2" fontId="33" fillId="4" borderId="22" xfId="0" applyNumberFormat="1" applyFont="1" applyFill="1" applyBorder="1" applyAlignment="1">
      <alignment horizontal="center" vertical="center"/>
    </xf>
    <xf numFmtId="2" fontId="31" fillId="4" borderId="22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4" fontId="9" fillId="7" borderId="1" xfId="0" applyNumberFormat="1" applyFont="1" applyFill="1" applyBorder="1" applyAlignment="1" applyProtection="1">
      <alignment horizontal="right" vertical="center" wrapText="1"/>
    </xf>
    <xf numFmtId="2" fontId="32" fillId="4" borderId="5" xfId="0" applyNumberFormat="1" applyFont="1" applyFill="1" applyBorder="1" applyAlignment="1">
      <alignment horizontal="center" vertical="center"/>
    </xf>
    <xf numFmtId="2" fontId="31" fillId="4" borderId="5" xfId="0" applyNumberFormat="1" applyFont="1" applyFill="1" applyBorder="1" applyAlignment="1">
      <alignment horizontal="center" vertical="center"/>
    </xf>
    <xf numFmtId="4" fontId="34" fillId="4" borderId="35" xfId="0" applyNumberFormat="1" applyFont="1" applyFill="1" applyBorder="1" applyAlignment="1" applyProtection="1">
      <alignment horizontal="center" vertical="center" wrapText="1"/>
    </xf>
    <xf numFmtId="2" fontId="9" fillId="4" borderId="5" xfId="0" applyNumberFormat="1" applyFont="1" applyFill="1" applyBorder="1" applyAlignment="1">
      <alignment horizontal="center" vertical="center" wrapText="1"/>
    </xf>
    <xf numFmtId="2" fontId="31" fillId="4" borderId="17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2" fontId="31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2" fontId="31" fillId="4" borderId="4" xfId="0" applyNumberFormat="1" applyFont="1" applyFill="1" applyBorder="1" applyAlignment="1">
      <alignment horizontal="center" vertical="center"/>
    </xf>
    <xf numFmtId="2" fontId="31" fillId="4" borderId="22" xfId="0" applyNumberFormat="1" applyFont="1" applyFill="1" applyBorder="1" applyAlignment="1">
      <alignment horizontal="center" vertical="center" wrapText="1"/>
    </xf>
    <xf numFmtId="2" fontId="31" fillId="4" borderId="5" xfId="0" applyNumberFormat="1" applyFont="1" applyFill="1" applyBorder="1" applyAlignment="1">
      <alignment horizontal="center" vertical="center" wrapText="1"/>
    </xf>
    <xf numFmtId="2" fontId="31" fillId="4" borderId="17" xfId="0" applyNumberFormat="1" applyFont="1" applyFill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horizontal="center" vertical="center"/>
    </xf>
    <xf numFmtId="2" fontId="9" fillId="4" borderId="22" xfId="0" applyNumberFormat="1" applyFont="1" applyFill="1" applyBorder="1" applyAlignment="1">
      <alignment horizontal="center" vertical="center"/>
    </xf>
    <xf numFmtId="2" fontId="9" fillId="4" borderId="21" xfId="0" applyNumberFormat="1" applyFont="1" applyFill="1" applyBorder="1" applyAlignment="1">
      <alignment horizontal="center" vertical="center"/>
    </xf>
    <xf numFmtId="2" fontId="9" fillId="4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9" fillId="0" borderId="17" xfId="0" applyNumberFormat="1" applyFont="1" applyFill="1" applyBorder="1" applyAlignment="1">
      <alignment horizontal="center" vertical="center" wrapText="1"/>
    </xf>
    <xf numFmtId="2" fontId="9" fillId="2" borderId="17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38" fillId="0" borderId="1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Border="1" applyAlignment="1">
      <alignment vertical="center" wrapText="1"/>
    </xf>
    <xf numFmtId="4" fontId="38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9" fillId="4" borderId="1" xfId="0" applyNumberFormat="1" applyFont="1" applyFill="1" applyBorder="1" applyAlignment="1">
      <alignment horizontal="center" vertical="center"/>
    </xf>
    <xf numFmtId="49" fontId="29" fillId="4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" fontId="29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37" fillId="4" borderId="1" xfId="0" applyNumberFormat="1" applyFont="1" applyFill="1" applyBorder="1" applyAlignment="1">
      <alignment horizontal="center" vertical="center"/>
    </xf>
    <xf numFmtId="2" fontId="23" fillId="4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4" fontId="38" fillId="4" borderId="1" xfId="0" applyNumberFormat="1" applyFont="1" applyFill="1" applyBorder="1" applyAlignment="1">
      <alignment horizontal="center" vertical="center"/>
    </xf>
    <xf numFmtId="4" fontId="38" fillId="4" borderId="4" xfId="0" applyNumberFormat="1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2" fontId="9" fillId="4" borderId="5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6" fillId="3" borderId="22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/>
    </xf>
    <xf numFmtId="0" fontId="0" fillId="5" borderId="0" xfId="0" applyFill="1" applyBorder="1" applyAlignment="1">
      <alignment vertical="center" wrapText="1"/>
    </xf>
    <xf numFmtId="2" fontId="9" fillId="0" borderId="30" xfId="0" applyNumberFormat="1" applyFont="1" applyFill="1" applyBorder="1" applyAlignment="1">
      <alignment horizontal="center" vertical="center"/>
    </xf>
    <xf numFmtId="2" fontId="9" fillId="0" borderId="9" xfId="0" applyNumberFormat="1" applyFont="1" applyFill="1" applyBorder="1" applyAlignment="1">
      <alignment horizontal="center" vertical="center"/>
    </xf>
    <xf numFmtId="2" fontId="9" fillId="0" borderId="31" xfId="0" applyNumberFormat="1" applyFont="1" applyFill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 wrapText="1"/>
    </xf>
    <xf numFmtId="2" fontId="9" fillId="0" borderId="20" xfId="0" applyNumberFormat="1" applyFont="1" applyBorder="1" applyAlignment="1">
      <alignment horizontal="center" vertical="center" wrapText="1"/>
    </xf>
    <xf numFmtId="2" fontId="9" fillId="0" borderId="23" xfId="0" applyNumberFormat="1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2" fontId="9" fillId="0" borderId="19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2" xfId="0" applyNumberFormat="1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2" fontId="9" fillId="0" borderId="22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2" fontId="16" fillId="3" borderId="4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22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2" fontId="15" fillId="6" borderId="3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2" fontId="16" fillId="3" borderId="2" xfId="0" applyNumberFormat="1" applyFont="1" applyFill="1" applyBorder="1" applyAlignment="1">
      <alignment horizontal="center" vertical="center" wrapText="1"/>
    </xf>
    <xf numFmtId="2" fontId="16" fillId="3" borderId="9" xfId="0" applyNumberFormat="1" applyFont="1" applyFill="1" applyBorder="1" applyAlignment="1">
      <alignment horizontal="center" vertical="center" wrapText="1"/>
    </xf>
    <xf numFmtId="2" fontId="16" fillId="3" borderId="3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0" borderId="32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43" xfId="0" applyNumberFormat="1" applyFont="1" applyBorder="1" applyAlignment="1">
      <alignment horizontal="center" vertical="center" wrapText="1"/>
    </xf>
    <xf numFmtId="2" fontId="9" fillId="4" borderId="14" xfId="0" applyNumberFormat="1" applyFont="1" applyFill="1" applyBorder="1" applyAlignment="1">
      <alignment horizontal="center" vertical="center"/>
    </xf>
    <xf numFmtId="2" fontId="9" fillId="4" borderId="19" xfId="0" applyNumberFormat="1" applyFont="1" applyFill="1" applyBorder="1" applyAlignment="1">
      <alignment horizontal="center" vertical="center"/>
    </xf>
    <xf numFmtId="2" fontId="9" fillId="4" borderId="15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6" fillId="6" borderId="1" xfId="0" applyNumberFormat="1" applyFont="1" applyFill="1" applyBorder="1" applyAlignment="1">
      <alignment horizontal="center" vertical="center"/>
    </xf>
    <xf numFmtId="0" fontId="0" fillId="6" borderId="1" xfId="0" applyNumberFormat="1" applyFill="1" applyBorder="1"/>
    <xf numFmtId="49" fontId="10" fillId="0" borderId="1" xfId="0" applyNumberFormat="1" applyFont="1" applyBorder="1" applyAlignment="1" applyProtection="1">
      <alignment horizontal="center" vertical="center" wrapText="1"/>
    </xf>
    <xf numFmtId="0" fontId="16" fillId="4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16" fillId="6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40" fillId="0" borderId="6" xfId="0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6" fillId="6" borderId="3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0" fillId="4" borderId="36" xfId="0" applyFill="1" applyBorder="1" applyAlignment="1">
      <alignment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 wrapText="1"/>
    </xf>
    <xf numFmtId="0" fontId="13" fillId="4" borderId="4" xfId="0" applyNumberFormat="1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165" fontId="16" fillId="3" borderId="1" xfId="0" applyNumberFormat="1" applyFont="1" applyFill="1" applyBorder="1" applyAlignment="1">
      <alignment horizontal="center" vertical="center"/>
    </xf>
    <xf numFmtId="166" fontId="16" fillId="3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/>
    </xf>
    <xf numFmtId="49" fontId="16" fillId="6" borderId="1" xfId="0" applyNumberFormat="1" applyFont="1" applyFill="1" applyBorder="1" applyAlignment="1">
      <alignment horizontal="center" vertical="center"/>
    </xf>
    <xf numFmtId="49" fontId="9" fillId="6" borderId="1" xfId="0" applyNumberFormat="1" applyFont="1" applyFill="1" applyBorder="1" applyAlignment="1">
      <alignment horizontal="center" vertical="center"/>
    </xf>
    <xf numFmtId="49" fontId="9" fillId="8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168" fontId="16" fillId="3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7" fontId="17" fillId="3" borderId="17" xfId="0" applyNumberFormat="1" applyFont="1" applyFill="1" applyBorder="1" applyAlignment="1">
      <alignment horizontal="center" vertical="center" wrapText="1"/>
    </xf>
    <xf numFmtId="2" fontId="17" fillId="3" borderId="17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17" fillId="3" borderId="5" xfId="0" applyNumberFormat="1" applyFont="1" applyFill="1" applyBorder="1" applyAlignment="1">
      <alignment horizontal="center" vertical="center" wrapText="1"/>
    </xf>
    <xf numFmtId="2" fontId="17" fillId="2" borderId="17" xfId="0" applyNumberFormat="1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5" xfId="0" applyNumberFormat="1" applyFont="1" applyFill="1" applyBorder="1" applyAlignment="1">
      <alignment horizontal="center" vertical="center" wrapText="1"/>
    </xf>
    <xf numFmtId="2" fontId="17" fillId="2" borderId="4" xfId="0" applyNumberFormat="1" applyFont="1" applyFill="1" applyBorder="1" applyAlignment="1">
      <alignment horizontal="center" vertical="center" wrapText="1"/>
    </xf>
    <xf numFmtId="2" fontId="17" fillId="2" borderId="4" xfId="0" applyNumberFormat="1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/>
    </xf>
    <xf numFmtId="2" fontId="17" fillId="2" borderId="22" xfId="0" applyNumberFormat="1" applyFont="1" applyFill="1" applyBorder="1" applyAlignment="1">
      <alignment horizontal="center" vertical="center"/>
    </xf>
    <xf numFmtId="2" fontId="17" fillId="2" borderId="17" xfId="0" applyNumberFormat="1" applyFont="1" applyFill="1" applyBorder="1" applyAlignment="1">
      <alignment horizontal="center" vertical="center"/>
    </xf>
    <xf numFmtId="2" fontId="17" fillId="3" borderId="4" xfId="0" applyNumberFormat="1" applyFont="1" applyFill="1" applyBorder="1" applyAlignment="1">
      <alignment horizontal="center" vertical="center" wrapText="1"/>
    </xf>
    <xf numFmtId="2" fontId="17" fillId="2" borderId="22" xfId="0" applyNumberFormat="1" applyFont="1" applyFill="1" applyBorder="1" applyAlignment="1">
      <alignment horizontal="center" vertical="center" wrapText="1"/>
    </xf>
    <xf numFmtId="166" fontId="17" fillId="3" borderId="4" xfId="0" applyNumberFormat="1" applyFont="1" applyFill="1" applyBorder="1" applyAlignment="1">
      <alignment horizontal="center" vertical="center" wrapText="1"/>
    </xf>
    <xf numFmtId="2" fontId="17" fillId="3" borderId="22" xfId="0" applyNumberFormat="1" applyFont="1" applyFill="1" applyBorder="1" applyAlignment="1">
      <alignment horizontal="center" vertical="center" wrapText="1"/>
    </xf>
    <xf numFmtId="2" fontId="17" fillId="3" borderId="4" xfId="0" applyNumberFormat="1" applyFont="1" applyFill="1" applyBorder="1" applyAlignment="1">
      <alignment horizontal="center" vertical="center"/>
    </xf>
    <xf numFmtId="2" fontId="17" fillId="3" borderId="1" xfId="0" applyNumberFormat="1" applyFont="1" applyFill="1" applyBorder="1" applyAlignment="1">
      <alignment horizontal="center" vertical="center"/>
    </xf>
    <xf numFmtId="2" fontId="17" fillId="3" borderId="22" xfId="0" applyNumberFormat="1" applyFont="1" applyFill="1" applyBorder="1" applyAlignment="1">
      <alignment horizontal="center" vertical="center"/>
    </xf>
    <xf numFmtId="2" fontId="17" fillId="2" borderId="5" xfId="0" applyNumberFormat="1" applyFont="1" applyFill="1" applyBorder="1" applyAlignment="1">
      <alignment horizontal="center" vertical="center"/>
    </xf>
    <xf numFmtId="2" fontId="17" fillId="6" borderId="34" xfId="0" applyNumberFormat="1" applyFont="1" applyFill="1" applyBorder="1" applyAlignment="1">
      <alignment horizontal="center" vertical="center" wrapText="1"/>
    </xf>
    <xf numFmtId="2" fontId="17" fillId="2" borderId="16" xfId="0" applyNumberFormat="1" applyFont="1" applyFill="1" applyBorder="1" applyAlignment="1">
      <alignment horizontal="center" vertical="center" wrapText="1"/>
    </xf>
    <xf numFmtId="2" fontId="17" fillId="2" borderId="6" xfId="0" applyNumberFormat="1" applyFont="1" applyFill="1" applyBorder="1" applyAlignment="1">
      <alignment horizontal="center" vertical="center" wrapText="1"/>
    </xf>
    <xf numFmtId="165" fontId="17" fillId="3" borderId="6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5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44" fillId="4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2" fontId="10" fillId="4" borderId="22" xfId="0" applyNumberFormat="1" applyFont="1" applyFill="1" applyBorder="1" applyAlignment="1">
      <alignment horizontal="center" vertical="center" wrapText="1"/>
    </xf>
    <xf numFmtId="2" fontId="44" fillId="4" borderId="17" xfId="0" applyNumberFormat="1" applyFont="1" applyFill="1" applyBorder="1" applyAlignment="1">
      <alignment horizontal="center" vertical="center"/>
    </xf>
    <xf numFmtId="2" fontId="10" fillId="4" borderId="5" xfId="0" applyNumberFormat="1" applyFont="1" applyFill="1" applyBorder="1" applyAlignment="1">
      <alignment horizontal="center" vertical="center" wrapText="1"/>
    </xf>
    <xf numFmtId="2" fontId="17" fillId="4" borderId="22" xfId="0" applyNumberFormat="1" applyFont="1" applyFill="1" applyBorder="1" applyAlignment="1">
      <alignment horizontal="center" vertical="center" wrapText="1"/>
    </xf>
    <xf numFmtId="2" fontId="10" fillId="4" borderId="17" xfId="0" applyNumberFormat="1" applyFont="1" applyFill="1" applyBorder="1" applyAlignment="1">
      <alignment horizontal="center" vertical="center"/>
    </xf>
    <xf numFmtId="2" fontId="10" fillId="4" borderId="4" xfId="0" applyNumberFormat="1" applyFont="1" applyFill="1" applyBorder="1" applyAlignment="1">
      <alignment horizontal="center" vertical="center"/>
    </xf>
    <xf numFmtId="2" fontId="10" fillId="4" borderId="5" xfId="0" applyNumberFormat="1" applyFont="1" applyFill="1" applyBorder="1" applyAlignment="1">
      <alignment horizontal="center" vertical="center"/>
    </xf>
    <xf numFmtId="2" fontId="10" fillId="4" borderId="17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4" fontId="10" fillId="4" borderId="4" xfId="0" applyNumberFormat="1" applyFont="1" applyFill="1" applyBorder="1" applyAlignment="1">
      <alignment horizontal="center" vertical="center"/>
    </xf>
    <xf numFmtId="169" fontId="10" fillId="4" borderId="1" xfId="0" applyNumberFormat="1" applyFont="1" applyFill="1" applyBorder="1" applyAlignment="1">
      <alignment horizontal="center" vertical="center"/>
    </xf>
    <xf numFmtId="2" fontId="17" fillId="4" borderId="1" xfId="0" applyNumberFormat="1" applyFont="1" applyFill="1" applyBorder="1" applyAlignment="1">
      <alignment horizontal="center" vertical="center" wrapText="1"/>
    </xf>
    <xf numFmtId="2" fontId="10" fillId="4" borderId="22" xfId="0" applyNumberFormat="1" applyFont="1" applyFill="1" applyBorder="1" applyAlignment="1">
      <alignment horizontal="center" vertical="center"/>
    </xf>
    <xf numFmtId="2" fontId="43" fillId="4" borderId="1" xfId="0" applyNumberFormat="1" applyFont="1" applyFill="1" applyBorder="1" applyAlignment="1">
      <alignment horizontal="center" vertical="center"/>
    </xf>
    <xf numFmtId="2" fontId="17" fillId="4" borderId="4" xfId="0" applyNumberFormat="1" applyFont="1" applyFill="1" applyBorder="1" applyAlignment="1">
      <alignment horizontal="center" vertical="center" wrapText="1"/>
    </xf>
    <xf numFmtId="2" fontId="17" fillId="4" borderId="17" xfId="0" applyNumberFormat="1" applyFont="1" applyFill="1" applyBorder="1" applyAlignment="1">
      <alignment horizontal="center" vertical="center"/>
    </xf>
    <xf numFmtId="2" fontId="10" fillId="4" borderId="4" xfId="0" applyNumberFormat="1" applyFont="1" applyFill="1" applyBorder="1" applyAlignment="1">
      <alignment horizontal="center" vertical="center" wrapText="1"/>
    </xf>
    <xf numFmtId="2" fontId="10" fillId="4" borderId="21" xfId="0" applyNumberFormat="1" applyFont="1" applyFill="1" applyBorder="1" applyAlignment="1">
      <alignment horizontal="center" vertical="center" wrapText="1"/>
    </xf>
    <xf numFmtId="2" fontId="17" fillId="4" borderId="17" xfId="0" applyNumberFormat="1" applyFont="1" applyFill="1" applyBorder="1" applyAlignment="1">
      <alignment horizontal="center" vertical="center" wrapText="1"/>
    </xf>
    <xf numFmtId="166" fontId="10" fillId="4" borderId="1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6" fontId="9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4" borderId="4" xfId="0" applyNumberFormat="1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vertical="center" wrapText="1"/>
    </xf>
    <xf numFmtId="0" fontId="0" fillId="4" borderId="21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 wrapText="1"/>
    </xf>
    <xf numFmtId="0" fontId="13" fillId="4" borderId="5" xfId="0" applyNumberFormat="1" applyFont="1" applyFill="1" applyBorder="1" applyAlignment="1">
      <alignment vertical="center" wrapText="1"/>
    </xf>
    <xf numFmtId="0" fontId="13" fillId="4" borderId="4" xfId="0" applyNumberFormat="1" applyFont="1" applyFill="1" applyBorder="1" applyAlignment="1">
      <alignment vertical="center" wrapText="1"/>
    </xf>
    <xf numFmtId="0" fontId="13" fillId="4" borderId="6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4" xfId="0" applyNumberFormat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35" fillId="0" borderId="5" xfId="0" applyNumberFormat="1" applyFont="1" applyFill="1" applyBorder="1" applyAlignment="1">
      <alignment horizontal="center" vertical="center" wrapText="1"/>
    </xf>
    <xf numFmtId="167" fontId="16" fillId="3" borderId="17" xfId="0" applyNumberFormat="1" applyFont="1" applyFill="1" applyBorder="1" applyAlignment="1">
      <alignment horizontal="center" vertical="center" wrapText="1"/>
    </xf>
    <xf numFmtId="167" fontId="16" fillId="3" borderId="1" xfId="0" applyNumberFormat="1" applyFont="1" applyFill="1" applyBorder="1" applyAlignment="1">
      <alignment horizontal="center" vertical="center" wrapText="1"/>
    </xf>
    <xf numFmtId="167" fontId="16" fillId="3" borderId="5" xfId="0" applyNumberFormat="1" applyFont="1" applyFill="1" applyBorder="1" applyAlignment="1">
      <alignment horizontal="center" vertical="center" wrapText="1"/>
    </xf>
    <xf numFmtId="167" fontId="17" fillId="2" borderId="17" xfId="0" applyNumberFormat="1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 wrapText="1"/>
    </xf>
    <xf numFmtId="167" fontId="17" fillId="2" borderId="5" xfId="0" applyNumberFormat="1" applyFont="1" applyFill="1" applyBorder="1" applyAlignment="1">
      <alignment horizontal="center" vertical="center" wrapText="1"/>
    </xf>
    <xf numFmtId="167" fontId="16" fillId="2" borderId="17" xfId="0" applyNumberFormat="1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 wrapText="1"/>
    </xf>
    <xf numFmtId="167" fontId="9" fillId="2" borderId="1" xfId="0" applyNumberFormat="1" applyFont="1" applyFill="1" applyBorder="1" applyAlignment="1">
      <alignment horizontal="center" vertical="center"/>
    </xf>
    <xf numFmtId="167" fontId="9" fillId="2" borderId="22" xfId="0" applyNumberFormat="1" applyFont="1" applyFill="1" applyBorder="1" applyAlignment="1">
      <alignment horizontal="center" vertical="center" wrapText="1"/>
    </xf>
    <xf numFmtId="167" fontId="16" fillId="2" borderId="4" xfId="0" applyNumberFormat="1" applyFont="1" applyFill="1" applyBorder="1" applyAlignment="1">
      <alignment horizontal="center" vertical="center" wrapText="1"/>
    </xf>
    <xf numFmtId="167" fontId="17" fillId="2" borderId="4" xfId="0" applyNumberFormat="1" applyFont="1" applyFill="1" applyBorder="1" applyAlignment="1">
      <alignment horizontal="center" vertical="center"/>
    </xf>
    <xf numFmtId="167" fontId="17" fillId="2" borderId="1" xfId="0" applyNumberFormat="1" applyFont="1" applyFill="1" applyBorder="1" applyAlignment="1">
      <alignment horizontal="center" vertical="center"/>
    </xf>
    <xf numFmtId="167" fontId="17" fillId="2" borderId="22" xfId="0" applyNumberFormat="1" applyFont="1" applyFill="1" applyBorder="1" applyAlignment="1">
      <alignment horizontal="center" vertical="center"/>
    </xf>
    <xf numFmtId="167" fontId="16" fillId="2" borderId="17" xfId="0" applyNumberFormat="1" applyFont="1" applyFill="1" applyBorder="1" applyAlignment="1">
      <alignment horizontal="center" vertical="center"/>
    </xf>
    <xf numFmtId="167" fontId="16" fillId="2" borderId="1" xfId="0" applyNumberFormat="1" applyFont="1" applyFill="1" applyBorder="1" applyAlignment="1">
      <alignment horizontal="center" vertical="center" wrapText="1"/>
    </xf>
    <xf numFmtId="167" fontId="16" fillId="2" borderId="1" xfId="0" applyNumberFormat="1" applyFont="1" applyFill="1" applyBorder="1" applyAlignment="1">
      <alignment horizontal="center" vertical="center"/>
    </xf>
    <xf numFmtId="167" fontId="16" fillId="2" borderId="5" xfId="0" applyNumberFormat="1" applyFont="1" applyFill="1" applyBorder="1" applyAlignment="1">
      <alignment horizontal="center" vertical="center" wrapText="1"/>
    </xf>
    <xf numFmtId="167" fontId="9" fillId="2" borderId="17" xfId="0" applyNumberFormat="1" applyFont="1" applyFill="1" applyBorder="1" applyAlignment="1">
      <alignment horizontal="center" vertical="center"/>
    </xf>
    <xf numFmtId="167" fontId="16" fillId="3" borderId="4" xfId="0" applyNumberFormat="1" applyFont="1" applyFill="1" applyBorder="1" applyAlignment="1">
      <alignment horizontal="center" vertical="center" wrapText="1"/>
    </xf>
    <xf numFmtId="167" fontId="16" fillId="2" borderId="4" xfId="0" applyNumberFormat="1" applyFont="1" applyFill="1" applyBorder="1" applyAlignment="1">
      <alignment horizontal="center" vertical="center"/>
    </xf>
    <xf numFmtId="167" fontId="10" fillId="2" borderId="17" xfId="0" applyNumberFormat="1" applyFont="1" applyFill="1" applyBorder="1" applyAlignment="1">
      <alignment horizontal="center" vertical="center"/>
    </xf>
    <xf numFmtId="167" fontId="23" fillId="2" borderId="1" xfId="0" applyNumberFormat="1" applyFont="1" applyFill="1" applyBorder="1" applyAlignment="1">
      <alignment horizontal="center" vertical="center"/>
    </xf>
    <xf numFmtId="167" fontId="17" fillId="3" borderId="4" xfId="0" applyNumberFormat="1" applyFont="1" applyFill="1" applyBorder="1" applyAlignment="1">
      <alignment horizontal="center" vertical="center" wrapText="1"/>
    </xf>
    <xf numFmtId="167" fontId="17" fillId="3" borderId="1" xfId="0" applyNumberFormat="1" applyFont="1" applyFill="1" applyBorder="1" applyAlignment="1">
      <alignment horizontal="center" vertical="center" wrapText="1"/>
    </xf>
    <xf numFmtId="167" fontId="17" fillId="3" borderId="22" xfId="0" applyNumberFormat="1" applyFont="1" applyFill="1" applyBorder="1" applyAlignment="1">
      <alignment horizontal="center" vertical="center" wrapText="1"/>
    </xf>
    <xf numFmtId="167" fontId="17" fillId="2" borderId="22" xfId="0" applyNumberFormat="1" applyFont="1" applyFill="1" applyBorder="1" applyAlignment="1">
      <alignment horizontal="center" vertical="center" wrapText="1"/>
    </xf>
    <xf numFmtId="167" fontId="16" fillId="3" borderId="22" xfId="0" applyNumberFormat="1" applyFont="1" applyFill="1" applyBorder="1" applyAlignment="1">
      <alignment horizontal="center" vertical="center" wrapText="1"/>
    </xf>
    <xf numFmtId="167" fontId="10" fillId="2" borderId="1" xfId="0" applyNumberFormat="1" applyFont="1" applyFill="1" applyBorder="1" applyAlignment="1">
      <alignment horizontal="center" vertical="center"/>
    </xf>
    <xf numFmtId="167" fontId="16" fillId="2" borderId="22" xfId="0" applyNumberFormat="1" applyFont="1" applyFill="1" applyBorder="1" applyAlignment="1">
      <alignment horizontal="center" vertical="center" wrapText="1"/>
    </xf>
    <xf numFmtId="167" fontId="17" fillId="3" borderId="4" xfId="0" applyNumberFormat="1" applyFont="1" applyFill="1" applyBorder="1" applyAlignment="1">
      <alignment horizontal="center" vertical="center"/>
    </xf>
    <xf numFmtId="167" fontId="17" fillId="3" borderId="1" xfId="0" applyNumberFormat="1" applyFont="1" applyFill="1" applyBorder="1" applyAlignment="1">
      <alignment horizontal="center" vertical="center"/>
    </xf>
    <xf numFmtId="167" fontId="17" fillId="3" borderId="22" xfId="0" applyNumberFormat="1" applyFont="1" applyFill="1" applyBorder="1" applyAlignment="1">
      <alignment horizontal="center" vertical="center"/>
    </xf>
    <xf numFmtId="167" fontId="10" fillId="2" borderId="1" xfId="0" applyNumberFormat="1" applyFont="1" applyFill="1" applyBorder="1" applyAlignment="1">
      <alignment horizontal="center" vertical="center" wrapText="1"/>
    </xf>
    <xf numFmtId="167" fontId="17" fillId="2" borderId="5" xfId="0" applyNumberFormat="1" applyFont="1" applyFill="1" applyBorder="1" applyAlignment="1">
      <alignment horizontal="center" vertical="center"/>
    </xf>
    <xf numFmtId="167" fontId="17" fillId="3" borderId="5" xfId="0" applyNumberFormat="1" applyFont="1" applyFill="1" applyBorder="1" applyAlignment="1">
      <alignment horizontal="center" vertical="center" wrapText="1"/>
    </xf>
    <xf numFmtId="167" fontId="10" fillId="2" borderId="4" xfId="0" applyNumberFormat="1" applyFont="1" applyFill="1" applyBorder="1" applyAlignment="1">
      <alignment horizontal="center" vertical="center"/>
    </xf>
    <xf numFmtId="167" fontId="16" fillId="6" borderId="34" xfId="0" applyNumberFormat="1" applyFont="1" applyFill="1" applyBorder="1" applyAlignment="1">
      <alignment horizontal="center" vertical="center" wrapText="1"/>
    </xf>
    <xf numFmtId="167" fontId="16" fillId="3" borderId="6" xfId="0" applyNumberFormat="1" applyFont="1" applyFill="1" applyBorder="1" applyAlignment="1">
      <alignment horizontal="center" vertical="center" wrapText="1"/>
    </xf>
    <xf numFmtId="167" fontId="17" fillId="2" borderId="16" xfId="0" applyNumberFormat="1" applyFont="1" applyFill="1" applyBorder="1" applyAlignment="1">
      <alignment horizontal="center" vertical="center" wrapText="1"/>
    </xf>
    <xf numFmtId="167" fontId="16" fillId="2" borderId="6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167" fontId="16" fillId="3" borderId="1" xfId="0" applyNumberFormat="1" applyFont="1" applyFill="1" applyBorder="1" applyAlignment="1">
      <alignment horizontal="center" vertical="center"/>
    </xf>
    <xf numFmtId="167" fontId="25" fillId="2" borderId="1" xfId="0" applyNumberFormat="1" applyFont="1" applyFill="1" applyBorder="1" applyAlignment="1">
      <alignment horizontal="center" vertical="center"/>
    </xf>
    <xf numFmtId="167" fontId="16" fillId="6" borderId="1" xfId="0" applyNumberFormat="1" applyFont="1" applyFill="1" applyBorder="1" applyAlignment="1">
      <alignment horizontal="center" vertical="center"/>
    </xf>
    <xf numFmtId="167" fontId="13" fillId="3" borderId="1" xfId="0" applyNumberFormat="1" applyFont="1" applyFill="1" applyBorder="1" applyAlignment="1">
      <alignment horizontal="center" vertical="center"/>
    </xf>
    <xf numFmtId="167" fontId="9" fillId="0" borderId="0" xfId="0" applyNumberFormat="1" applyFont="1" applyFill="1" applyBorder="1" applyAlignment="1">
      <alignment horizontal="center" vertical="center"/>
    </xf>
    <xf numFmtId="167" fontId="9" fillId="0" borderId="0" xfId="0" applyNumberFormat="1" applyFont="1" applyBorder="1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167" fontId="9" fillId="4" borderId="1" xfId="0" applyNumberFormat="1" applyFont="1" applyFill="1" applyBorder="1" applyAlignment="1">
      <alignment horizontal="center" vertical="center"/>
    </xf>
    <xf numFmtId="167" fontId="31" fillId="4" borderId="1" xfId="0" applyNumberFormat="1" applyFont="1" applyFill="1" applyBorder="1" applyAlignment="1">
      <alignment horizontal="center" vertical="center"/>
    </xf>
    <xf numFmtId="167" fontId="9" fillId="4" borderId="1" xfId="0" applyNumberFormat="1" applyFont="1" applyFill="1" applyBorder="1" applyAlignment="1">
      <alignment horizontal="center" vertical="center" wrapText="1"/>
    </xf>
    <xf numFmtId="167" fontId="9" fillId="4" borderId="22" xfId="0" applyNumberFormat="1" applyFont="1" applyFill="1" applyBorder="1" applyAlignment="1">
      <alignment horizontal="center" vertical="center" wrapText="1"/>
    </xf>
    <xf numFmtId="167" fontId="9" fillId="4" borderId="5" xfId="0" applyNumberFormat="1" applyFont="1" applyFill="1" applyBorder="1" applyAlignment="1">
      <alignment horizontal="center" vertical="center" wrapText="1"/>
    </xf>
    <xf numFmtId="2" fontId="23" fillId="2" borderId="5" xfId="0" applyNumberFormat="1" applyFont="1" applyFill="1" applyBorder="1" applyAlignment="1">
      <alignment horizontal="center" vertical="center" wrapText="1"/>
    </xf>
    <xf numFmtId="2" fontId="23" fillId="2" borderId="22" xfId="0" applyNumberFormat="1" applyFont="1" applyFill="1" applyBorder="1" applyAlignment="1">
      <alignment horizontal="center" vertical="center" wrapText="1"/>
    </xf>
    <xf numFmtId="2" fontId="31" fillId="2" borderId="17" xfId="0" applyNumberFormat="1" applyFont="1" applyFill="1" applyBorder="1" applyAlignment="1">
      <alignment horizontal="center" vertical="center"/>
    </xf>
    <xf numFmtId="167" fontId="31" fillId="4" borderId="17" xfId="0" applyNumberFormat="1" applyFont="1" applyFill="1" applyBorder="1" applyAlignment="1">
      <alignment horizontal="center" vertical="center"/>
    </xf>
    <xf numFmtId="2" fontId="9" fillId="2" borderId="17" xfId="0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 wrapText="1"/>
    </xf>
    <xf numFmtId="167" fontId="9" fillId="4" borderId="17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167" fontId="9" fillId="4" borderId="4" xfId="0" applyNumberFormat="1" applyFont="1" applyFill="1" applyBorder="1" applyAlignment="1">
      <alignment horizontal="center" vertical="center"/>
    </xf>
    <xf numFmtId="167" fontId="9" fillId="4" borderId="5" xfId="0" applyNumberFormat="1" applyFont="1" applyFill="1" applyBorder="1" applyAlignment="1">
      <alignment horizontal="center" vertical="center"/>
    </xf>
    <xf numFmtId="167" fontId="10" fillId="4" borderId="17" xfId="0" applyNumberFormat="1" applyFont="1" applyFill="1" applyBorder="1" applyAlignment="1">
      <alignment horizontal="center" vertical="center"/>
    </xf>
    <xf numFmtId="167" fontId="10" fillId="4" borderId="1" xfId="0" applyNumberFormat="1" applyFont="1" applyFill="1" applyBorder="1" applyAlignment="1">
      <alignment horizontal="center" vertical="center"/>
    </xf>
    <xf numFmtId="167" fontId="16" fillId="4" borderId="17" xfId="0" applyNumberFormat="1" applyFont="1" applyFill="1" applyBorder="1" applyAlignment="1">
      <alignment horizontal="center" vertical="center"/>
    </xf>
    <xf numFmtId="167" fontId="9" fillId="4" borderId="4" xfId="0" applyNumberFormat="1" applyFont="1" applyFill="1" applyBorder="1" applyAlignment="1">
      <alignment horizontal="center" vertical="center" wrapText="1"/>
    </xf>
    <xf numFmtId="167" fontId="9" fillId="4" borderId="21" xfId="0" applyNumberFormat="1" applyFont="1" applyFill="1" applyBorder="1" applyAlignment="1">
      <alignment horizontal="center" vertical="center" wrapText="1"/>
    </xf>
    <xf numFmtId="167" fontId="16" fillId="4" borderId="17" xfId="0" applyNumberFormat="1" applyFont="1" applyFill="1" applyBorder="1" applyAlignment="1">
      <alignment horizontal="center" vertical="center" wrapText="1"/>
    </xf>
    <xf numFmtId="167" fontId="16" fillId="4" borderId="4" xfId="0" applyNumberFormat="1" applyFont="1" applyFill="1" applyBorder="1" applyAlignment="1">
      <alignment horizontal="center" vertical="center" wrapText="1"/>
    </xf>
    <xf numFmtId="167" fontId="31" fillId="4" borderId="17" xfId="0" applyNumberFormat="1" applyFont="1" applyFill="1" applyBorder="1" applyAlignment="1">
      <alignment horizontal="center" vertical="center" wrapText="1"/>
    </xf>
    <xf numFmtId="168" fontId="16" fillId="3" borderId="1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67" fontId="23" fillId="4" borderId="1" xfId="0" applyNumberFormat="1" applyFont="1" applyFill="1" applyBorder="1" applyAlignment="1">
      <alignment horizontal="center" vertical="center"/>
    </xf>
    <xf numFmtId="168" fontId="16" fillId="2" borderId="1" xfId="0" applyNumberFormat="1" applyFont="1" applyFill="1" applyBorder="1" applyAlignment="1">
      <alignment horizontal="center" vertical="center"/>
    </xf>
    <xf numFmtId="2" fontId="23" fillId="2" borderId="4" xfId="0" applyNumberFormat="1" applyFont="1" applyFill="1" applyBorder="1" applyAlignment="1">
      <alignment horizontal="center" vertical="center"/>
    </xf>
    <xf numFmtId="2" fontId="23" fillId="2" borderId="5" xfId="0" applyNumberFormat="1" applyFont="1" applyFill="1" applyBorder="1" applyAlignment="1">
      <alignment horizontal="center" vertical="center"/>
    </xf>
    <xf numFmtId="166" fontId="16" fillId="3" borderId="17" xfId="0" applyNumberFormat="1" applyFont="1" applyFill="1" applyBorder="1" applyAlignment="1">
      <alignment horizontal="center" vertical="center" wrapText="1"/>
    </xf>
    <xf numFmtId="167" fontId="10" fillId="4" borderId="4" xfId="0" applyNumberFormat="1" applyFont="1" applyFill="1" applyBorder="1" applyAlignment="1">
      <alignment horizontal="center" vertical="center"/>
    </xf>
    <xf numFmtId="168" fontId="17" fillId="3" borderId="4" xfId="0" applyNumberFormat="1" applyFont="1" applyFill="1" applyBorder="1" applyAlignment="1">
      <alignment horizontal="center" vertical="center" wrapText="1"/>
    </xf>
    <xf numFmtId="168" fontId="17" fillId="3" borderId="4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29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43" fillId="2" borderId="1" xfId="0" applyNumberFormat="1" applyFont="1" applyFill="1" applyBorder="1" applyAlignment="1">
      <alignment horizontal="center" vertical="center"/>
    </xf>
    <xf numFmtId="2" fontId="10" fillId="2" borderId="17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167" fontId="43" fillId="2" borderId="1" xfId="0" applyNumberFormat="1" applyFont="1" applyFill="1" applyBorder="1" applyAlignment="1">
      <alignment horizontal="center" vertical="center"/>
    </xf>
    <xf numFmtId="167" fontId="10" fillId="4" borderId="1" xfId="0" applyNumberFormat="1" applyFont="1" applyFill="1" applyBorder="1" applyAlignment="1">
      <alignment horizontal="center" vertical="center" wrapText="1"/>
    </xf>
    <xf numFmtId="167" fontId="10" fillId="4" borderId="5" xfId="0" applyNumberFormat="1" applyFont="1" applyFill="1" applyBorder="1" applyAlignment="1">
      <alignment horizontal="center" vertical="center" wrapText="1"/>
    </xf>
    <xf numFmtId="167" fontId="9" fillId="4" borderId="17" xfId="0" applyNumberFormat="1" applyFont="1" applyFill="1" applyBorder="1" applyAlignment="1">
      <alignment horizontal="center" vertical="center" wrapText="1"/>
    </xf>
    <xf numFmtId="167" fontId="5" fillId="4" borderId="1" xfId="0" applyNumberFormat="1" applyFont="1" applyFill="1" applyBorder="1" applyAlignment="1">
      <alignment horizontal="center" vertical="center"/>
    </xf>
    <xf numFmtId="167" fontId="38" fillId="4" borderId="1" xfId="0" applyNumberFormat="1" applyFont="1" applyFill="1" applyBorder="1" applyAlignment="1">
      <alignment horizontal="center" vertical="center"/>
    </xf>
    <xf numFmtId="167" fontId="5" fillId="4" borderId="17" xfId="0" applyNumberFormat="1" applyFont="1" applyFill="1" applyBorder="1" applyAlignment="1">
      <alignment horizontal="center" vertical="center"/>
    </xf>
    <xf numFmtId="167" fontId="5" fillId="4" borderId="4" xfId="0" applyNumberFormat="1" applyFont="1" applyFill="1" applyBorder="1" applyAlignment="1">
      <alignment horizontal="center" vertical="center"/>
    </xf>
    <xf numFmtId="166" fontId="5" fillId="4" borderId="4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167" fontId="11" fillId="4" borderId="1" xfId="0" applyNumberFormat="1" applyFont="1" applyFill="1" applyBorder="1" applyAlignment="1">
      <alignment horizontal="center" vertical="center"/>
    </xf>
    <xf numFmtId="167" fontId="29" fillId="4" borderId="1" xfId="0" applyNumberFormat="1" applyFont="1" applyFill="1" applyBorder="1" applyAlignment="1">
      <alignment horizontal="center" vertical="center"/>
    </xf>
    <xf numFmtId="167" fontId="18" fillId="4" borderId="1" xfId="0" applyNumberFormat="1" applyFont="1" applyFill="1" applyBorder="1" applyAlignment="1">
      <alignment horizontal="center" vertical="center"/>
    </xf>
    <xf numFmtId="167" fontId="10" fillId="4" borderId="22" xfId="0" applyNumberFormat="1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/>
    </xf>
    <xf numFmtId="167" fontId="37" fillId="4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8" fontId="16" fillId="2" borderId="17" xfId="0" applyNumberFormat="1" applyFont="1" applyFill="1" applyBorder="1" applyAlignment="1">
      <alignment horizontal="center" vertical="center" wrapText="1"/>
    </xf>
    <xf numFmtId="168" fontId="16" fillId="2" borderId="1" xfId="0" applyNumberFormat="1" applyFont="1" applyFill="1" applyBorder="1" applyAlignment="1">
      <alignment horizontal="center" vertical="center" wrapText="1"/>
    </xf>
    <xf numFmtId="167" fontId="0" fillId="4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8" fontId="25" fillId="2" borderId="1" xfId="0" applyNumberFormat="1" applyFont="1" applyFill="1" applyBorder="1" applyAlignment="1">
      <alignment horizontal="center" vertical="center"/>
    </xf>
    <xf numFmtId="170" fontId="16" fillId="2" borderId="17" xfId="0" applyNumberFormat="1" applyFont="1" applyFill="1" applyBorder="1" applyAlignment="1">
      <alignment horizontal="center" vertical="center" wrapText="1"/>
    </xf>
    <xf numFmtId="170" fontId="16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168" fontId="16" fillId="3" borderId="6" xfId="0" applyNumberFormat="1" applyFont="1" applyFill="1" applyBorder="1" applyAlignment="1">
      <alignment horizontal="center" vertical="center" wrapText="1"/>
    </xf>
    <xf numFmtId="168" fontId="16" fillId="3" borderId="5" xfId="0" applyNumberFormat="1" applyFont="1" applyFill="1" applyBorder="1" applyAlignment="1">
      <alignment horizontal="center" vertical="center" wrapText="1"/>
    </xf>
    <xf numFmtId="168" fontId="17" fillId="3" borderId="5" xfId="0" applyNumberFormat="1" applyFont="1" applyFill="1" applyBorder="1" applyAlignment="1">
      <alignment horizontal="center" vertical="center" wrapText="1"/>
    </xf>
    <xf numFmtId="168" fontId="17" fillId="3" borderId="1" xfId="0" applyNumberFormat="1" applyFont="1" applyFill="1" applyBorder="1" applyAlignment="1">
      <alignment horizontal="center" vertical="center" wrapText="1"/>
    </xf>
    <xf numFmtId="168" fontId="16" fillId="3" borderId="4" xfId="0" applyNumberFormat="1" applyFont="1" applyFill="1" applyBorder="1" applyAlignment="1">
      <alignment horizontal="center" vertical="center" wrapText="1"/>
    </xf>
    <xf numFmtId="168" fontId="17" fillId="3" borderId="22" xfId="0" applyNumberFormat="1" applyFont="1" applyFill="1" applyBorder="1" applyAlignment="1">
      <alignment horizontal="center" vertical="center" wrapText="1"/>
    </xf>
    <xf numFmtId="167" fontId="0" fillId="4" borderId="0" xfId="0" applyNumberFormat="1" applyFill="1" applyAlignment="1">
      <alignment horizontal="center" vertical="center"/>
    </xf>
    <xf numFmtId="167" fontId="9" fillId="4" borderId="22" xfId="0" applyNumberFormat="1" applyFont="1" applyFill="1" applyBorder="1" applyAlignment="1">
      <alignment horizontal="center" vertical="center"/>
    </xf>
    <xf numFmtId="168" fontId="17" fillId="2" borderId="17" xfId="0" applyNumberFormat="1" applyFont="1" applyFill="1" applyBorder="1" applyAlignment="1">
      <alignment horizontal="center" vertical="center" wrapText="1"/>
    </xf>
    <xf numFmtId="168" fontId="46" fillId="3" borderId="4" xfId="0" applyNumberFormat="1" applyFont="1" applyFill="1" applyBorder="1" applyAlignment="1">
      <alignment horizontal="center" vertical="center" wrapText="1"/>
    </xf>
    <xf numFmtId="167" fontId="46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2" fontId="9" fillId="4" borderId="22" xfId="0" applyNumberFormat="1" applyFont="1" applyFill="1" applyBorder="1" applyAlignment="1">
      <alignment horizontal="center" vertical="center" wrapText="1"/>
    </xf>
    <xf numFmtId="2" fontId="23" fillId="4" borderId="1" xfId="0" applyNumberFormat="1" applyFont="1" applyFill="1" applyBorder="1" applyAlignment="1">
      <alignment horizontal="center" vertical="center" wrapText="1"/>
    </xf>
    <xf numFmtId="2" fontId="23" fillId="4" borderId="5" xfId="0" applyNumberFormat="1" applyFont="1" applyFill="1" applyBorder="1" applyAlignment="1">
      <alignment horizontal="center" vertical="center" wrapText="1"/>
    </xf>
    <xf numFmtId="2" fontId="9" fillId="4" borderId="17" xfId="0" applyNumberFormat="1" applyFont="1" applyFill="1" applyBorder="1" applyAlignment="1">
      <alignment horizontal="center" vertical="center" wrapText="1"/>
    </xf>
    <xf numFmtId="2" fontId="23" fillId="4" borderId="22" xfId="0" applyNumberFormat="1" applyFont="1" applyFill="1" applyBorder="1" applyAlignment="1">
      <alignment horizontal="center" vertical="center" wrapText="1"/>
    </xf>
    <xf numFmtId="2" fontId="23" fillId="4" borderId="5" xfId="0" applyNumberFormat="1" applyFont="1" applyFill="1" applyBorder="1" applyAlignment="1">
      <alignment horizontal="center" vertical="center"/>
    </xf>
    <xf numFmtId="166" fontId="16" fillId="3" borderId="4" xfId="0" applyNumberFormat="1" applyFont="1" applyFill="1" applyBorder="1" applyAlignment="1">
      <alignment horizontal="center" vertical="center" wrapText="1"/>
    </xf>
    <xf numFmtId="166" fontId="16" fillId="3" borderId="6" xfId="0" applyNumberFormat="1" applyFont="1" applyFill="1" applyBorder="1" applyAlignment="1">
      <alignment horizontal="center" vertical="center" wrapText="1"/>
    </xf>
    <xf numFmtId="168" fontId="16" fillId="3" borderId="1" xfId="0" applyNumberFormat="1" applyFont="1" applyFill="1" applyBorder="1" applyAlignment="1">
      <alignment horizontal="center" vertical="center" wrapText="1"/>
    </xf>
    <xf numFmtId="166" fontId="16" fillId="3" borderId="4" xfId="0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35" fillId="0" borderId="6" xfId="0" applyNumberFormat="1" applyFont="1" applyBorder="1" applyAlignment="1">
      <alignment horizontal="center" vertical="center" wrapText="1"/>
    </xf>
    <xf numFmtId="2" fontId="35" fillId="0" borderId="4" xfId="0" applyNumberFormat="1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2" fontId="9" fillId="2" borderId="22" xfId="0" applyNumberFormat="1" applyFont="1" applyFill="1" applyBorder="1" applyAlignment="1">
      <alignment horizontal="center" vertical="center"/>
    </xf>
    <xf numFmtId="2" fontId="23" fillId="2" borderId="22" xfId="0" applyNumberFormat="1" applyFont="1" applyFill="1" applyBorder="1" applyAlignment="1">
      <alignment horizontal="center" vertical="center"/>
    </xf>
    <xf numFmtId="2" fontId="43" fillId="2" borderId="22" xfId="0" applyNumberFormat="1" applyFont="1" applyFill="1" applyBorder="1" applyAlignment="1">
      <alignment horizontal="center" vertical="center"/>
    </xf>
    <xf numFmtId="2" fontId="10" fillId="2" borderId="22" xfId="0" applyNumberFormat="1" applyFont="1" applyFill="1" applyBorder="1" applyAlignment="1">
      <alignment horizontal="center" vertical="center"/>
    </xf>
    <xf numFmtId="2" fontId="16" fillId="4" borderId="17" xfId="0" applyNumberFormat="1" applyFont="1" applyFill="1" applyBorder="1" applyAlignment="1">
      <alignment horizontal="center" vertical="center" wrapText="1"/>
    </xf>
    <xf numFmtId="2" fontId="16" fillId="4" borderId="4" xfId="0" applyNumberFormat="1" applyFont="1" applyFill="1" applyBorder="1" applyAlignment="1">
      <alignment horizontal="center" vertical="center" wrapText="1"/>
    </xf>
    <xf numFmtId="2" fontId="9" fillId="2" borderId="21" xfId="0" applyNumberFormat="1" applyFont="1" applyFill="1" applyBorder="1" applyAlignment="1">
      <alignment horizontal="center" vertical="center"/>
    </xf>
    <xf numFmtId="2" fontId="16" fillId="4" borderId="17" xfId="0" applyNumberFormat="1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4" borderId="21" xfId="0" applyNumberFormat="1" applyFont="1" applyFill="1" applyBorder="1" applyAlignment="1">
      <alignment horizontal="center" vertical="center" wrapText="1"/>
    </xf>
    <xf numFmtId="168" fontId="16" fillId="2" borderId="4" xfId="0" applyNumberFormat="1" applyFont="1" applyFill="1" applyBorder="1" applyAlignment="1">
      <alignment horizontal="center" vertical="center" wrapText="1"/>
    </xf>
    <xf numFmtId="166" fontId="16" fillId="2" borderId="17" xfId="0" applyNumberFormat="1" applyFont="1" applyFill="1" applyBorder="1" applyAlignment="1">
      <alignment horizontal="center" vertical="center"/>
    </xf>
    <xf numFmtId="2" fontId="23" fillId="4" borderId="4" xfId="0" applyNumberFormat="1" applyFont="1" applyFill="1" applyBorder="1" applyAlignment="1">
      <alignment horizontal="center" vertical="center"/>
    </xf>
    <xf numFmtId="168" fontId="9" fillId="4" borderId="17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1" fontId="17" fillId="2" borderId="17" xfId="1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66" fontId="9" fillId="2" borderId="17" xfId="0" applyNumberFormat="1" applyFont="1" applyFill="1" applyBorder="1" applyAlignment="1">
      <alignment horizontal="center" vertical="center"/>
    </xf>
    <xf numFmtId="2" fontId="43" fillId="4" borderId="1" xfId="0" applyNumberFormat="1" applyFont="1" applyFill="1" applyBorder="1" applyAlignment="1">
      <alignment horizontal="center" vertical="center" wrapText="1"/>
    </xf>
    <xf numFmtId="2" fontId="43" fillId="4" borderId="22" xfId="0" applyNumberFormat="1" applyFont="1" applyFill="1" applyBorder="1" applyAlignment="1">
      <alignment horizontal="center" vertical="center" wrapText="1"/>
    </xf>
    <xf numFmtId="167" fontId="43" fillId="4" borderId="1" xfId="0" applyNumberFormat="1" applyFont="1" applyFill="1" applyBorder="1" applyAlignment="1">
      <alignment horizontal="center" vertical="center"/>
    </xf>
    <xf numFmtId="2" fontId="43" fillId="4" borderId="5" xfId="0" applyNumberFormat="1" applyFont="1" applyFill="1" applyBorder="1" applyAlignment="1">
      <alignment horizontal="center" vertical="center" wrapText="1"/>
    </xf>
    <xf numFmtId="168" fontId="43" fillId="4" borderId="1" xfId="0" applyNumberFormat="1" applyFont="1" applyFill="1" applyBorder="1" applyAlignment="1">
      <alignment horizontal="center" vertical="center" wrapText="1"/>
    </xf>
    <xf numFmtId="168" fontId="43" fillId="4" borderId="5" xfId="0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4" fontId="37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 wrapText="1"/>
    </xf>
    <xf numFmtId="168" fontId="45" fillId="4" borderId="1" xfId="0" applyNumberFormat="1" applyFont="1" applyFill="1" applyBorder="1" applyAlignment="1">
      <alignment horizontal="center" vertical="center" wrapText="1"/>
    </xf>
    <xf numFmtId="167" fontId="23" fillId="4" borderId="5" xfId="0" applyNumberFormat="1" applyFont="1" applyFill="1" applyBorder="1" applyAlignment="1">
      <alignment horizontal="center" vertical="center" wrapText="1"/>
    </xf>
    <xf numFmtId="168" fontId="16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70" fontId="16" fillId="3" borderId="4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6" fontId="16" fillId="3" borderId="1" xfId="0" applyNumberFormat="1" applyFont="1" applyFill="1" applyBorder="1" applyAlignment="1">
      <alignment horizontal="center" vertical="center" wrapText="1"/>
    </xf>
    <xf numFmtId="168" fontId="17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167" fontId="35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27" fillId="4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/>
    </xf>
    <xf numFmtId="0" fontId="13" fillId="4" borderId="5" xfId="0" applyNumberFormat="1" applyFont="1" applyFill="1" applyBorder="1" applyAlignment="1">
      <alignment horizontal="center" vertical="center" wrapText="1"/>
    </xf>
    <xf numFmtId="0" fontId="13" fillId="4" borderId="6" xfId="0" applyNumberFormat="1" applyFont="1" applyFill="1" applyBorder="1" applyAlignment="1">
      <alignment horizontal="center" vertical="center" wrapText="1"/>
    </xf>
    <xf numFmtId="0" fontId="13" fillId="4" borderId="4" xfId="0" applyNumberFormat="1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9" fillId="4" borderId="5" xfId="0" applyNumberFormat="1" applyFont="1" applyFill="1" applyBorder="1" applyAlignment="1">
      <alignment horizontal="center" vertical="center" wrapText="1"/>
    </xf>
    <xf numFmtId="0" fontId="9" fillId="4" borderId="6" xfId="0" applyNumberFormat="1" applyFont="1" applyFill="1" applyBorder="1" applyAlignment="1">
      <alignment horizontal="center" vertical="center" wrapText="1"/>
    </xf>
    <xf numFmtId="0" fontId="9" fillId="4" borderId="4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13" fillId="4" borderId="1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16" fillId="6" borderId="7" xfId="0" applyNumberFormat="1" applyFont="1" applyFill="1" applyBorder="1" applyAlignment="1">
      <alignment horizontal="center" vertical="center" wrapText="1"/>
    </xf>
    <xf numFmtId="0" fontId="16" fillId="6" borderId="8" xfId="0" applyNumberFormat="1" applyFont="1" applyFill="1" applyBorder="1" applyAlignment="1">
      <alignment horizontal="center" vertical="center" wrapText="1"/>
    </xf>
    <xf numFmtId="0" fontId="16" fillId="6" borderId="9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16" fillId="2" borderId="5" xfId="0" applyNumberFormat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3" fillId="4" borderId="5" xfId="0" applyNumberFormat="1" applyFont="1" applyFill="1" applyBorder="1" applyAlignment="1">
      <alignment horizontal="center" vertical="center"/>
    </xf>
    <xf numFmtId="0" fontId="13" fillId="4" borderId="6" xfId="0" applyNumberFormat="1" applyFont="1" applyFill="1" applyBorder="1" applyAlignment="1">
      <alignment horizontal="center" vertical="center"/>
    </xf>
    <xf numFmtId="0" fontId="13" fillId="4" borderId="4" xfId="0" applyNumberFormat="1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16" fontId="9" fillId="2" borderId="17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2" fontId="35" fillId="0" borderId="16" xfId="0" applyNumberFormat="1" applyFont="1" applyBorder="1" applyAlignment="1">
      <alignment horizontal="center" vertical="center" wrapText="1"/>
    </xf>
    <xf numFmtId="2" fontId="35" fillId="0" borderId="6" xfId="0" applyNumberFormat="1" applyFont="1" applyBorder="1" applyAlignment="1">
      <alignment horizontal="center" vertical="center" wrapText="1"/>
    </xf>
    <xf numFmtId="2" fontId="35" fillId="0" borderId="21" xfId="0" applyNumberFormat="1" applyFont="1" applyBorder="1" applyAlignment="1">
      <alignment horizontal="center" vertical="center" wrapText="1"/>
    </xf>
    <xf numFmtId="2" fontId="35" fillId="0" borderId="17" xfId="0" applyNumberFormat="1" applyFont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2" fontId="35" fillId="0" borderId="22" xfId="0" applyNumberFormat="1" applyFont="1" applyBorder="1" applyAlignment="1">
      <alignment horizontal="center" vertical="center" wrapText="1"/>
    </xf>
    <xf numFmtId="2" fontId="35" fillId="2" borderId="17" xfId="0" applyNumberFormat="1" applyFont="1" applyFill="1" applyBorder="1" applyAlignment="1">
      <alignment horizontal="center" vertical="center" wrapText="1"/>
    </xf>
    <xf numFmtId="2" fontId="35" fillId="2" borderId="1" xfId="0" applyNumberFormat="1" applyFont="1" applyFill="1" applyBorder="1" applyAlignment="1">
      <alignment horizontal="center" vertical="center" wrapText="1"/>
    </xf>
    <xf numFmtId="2" fontId="35" fillId="2" borderId="5" xfId="0" applyNumberFormat="1" applyFont="1" applyFill="1" applyBorder="1" applyAlignment="1">
      <alignment horizontal="center" vertical="center" wrapText="1"/>
    </xf>
    <xf numFmtId="2" fontId="35" fillId="2" borderId="22" xfId="0" applyNumberFormat="1" applyFont="1" applyFill="1" applyBorder="1" applyAlignment="1">
      <alignment horizontal="center" vertical="center" wrapText="1"/>
    </xf>
    <xf numFmtId="2" fontId="35" fillId="0" borderId="16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2" fontId="35" fillId="0" borderId="21" xfId="0" applyNumberFormat="1" applyFont="1" applyFill="1" applyBorder="1" applyAlignment="1">
      <alignment horizontal="center" vertical="center" wrapText="1"/>
    </xf>
    <xf numFmtId="2" fontId="35" fillId="0" borderId="4" xfId="0" applyNumberFormat="1" applyFont="1" applyFill="1" applyBorder="1" applyAlignment="1">
      <alignment horizontal="center" vertical="center" wrapText="1"/>
    </xf>
    <xf numFmtId="2" fontId="35" fillId="0" borderId="17" xfId="0" applyNumberFormat="1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2" xfId="0" applyNumberFormat="1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43" xfId="0" applyFont="1" applyFill="1" applyBorder="1" applyAlignment="1">
      <alignment horizontal="center" vertical="center" wrapText="1"/>
    </xf>
    <xf numFmtId="2" fontId="15" fillId="3" borderId="16" xfId="0" applyNumberFormat="1" applyFont="1" applyFill="1" applyBorder="1" applyAlignment="1">
      <alignment horizontal="center" vertical="center" wrapText="1"/>
    </xf>
    <xf numFmtId="2" fontId="15" fillId="3" borderId="6" xfId="0" applyNumberFormat="1" applyFont="1" applyFill="1" applyBorder="1" applyAlignment="1">
      <alignment horizontal="center" vertical="center" wrapText="1"/>
    </xf>
    <xf numFmtId="2" fontId="15" fillId="3" borderId="21" xfId="0" applyNumberFormat="1" applyFont="1" applyFill="1" applyBorder="1" applyAlignment="1">
      <alignment horizontal="center" vertical="center" wrapText="1"/>
    </xf>
    <xf numFmtId="2" fontId="15" fillId="3" borderId="4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15" fillId="3" borderId="22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2" fontId="35" fillId="2" borderId="6" xfId="0" applyNumberFormat="1" applyFont="1" applyFill="1" applyBorder="1" applyAlignment="1">
      <alignment horizontal="center" vertical="center" wrapText="1"/>
    </xf>
    <xf numFmtId="2" fontId="35" fillId="0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2" fontId="35" fillId="2" borderId="16" xfId="0" applyNumberFormat="1" applyFont="1" applyFill="1" applyBorder="1" applyAlignment="1">
      <alignment horizontal="center" vertical="center" wrapText="1"/>
    </xf>
    <xf numFmtId="2" fontId="35" fillId="2" borderId="21" xfId="0" applyNumberFormat="1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2" fontId="35" fillId="2" borderId="4" xfId="0" applyNumberFormat="1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15" fillId="3" borderId="5" xfId="0" applyNumberFormat="1" applyFont="1" applyFill="1" applyBorder="1" applyAlignment="1">
      <alignment horizontal="center" vertical="center" wrapText="1"/>
    </xf>
    <xf numFmtId="2" fontId="35" fillId="0" borderId="5" xfId="0" applyNumberFormat="1" applyFont="1" applyBorder="1" applyAlignment="1">
      <alignment horizontal="center" vertical="center" wrapText="1"/>
    </xf>
    <xf numFmtId="2" fontId="35" fillId="0" borderId="4" xfId="0" applyNumberFormat="1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2" fontId="42" fillId="0" borderId="16" xfId="0" applyNumberFormat="1" applyFont="1" applyBorder="1" applyAlignment="1">
      <alignment horizontal="center" vertical="center" wrapText="1"/>
    </xf>
    <xf numFmtId="2" fontId="42" fillId="0" borderId="6" xfId="0" applyNumberFormat="1" applyFont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2" fontId="35" fillId="0" borderId="14" xfId="0" applyNumberFormat="1" applyFont="1" applyFill="1" applyBorder="1" applyAlignment="1">
      <alignment horizontal="center" vertical="center" wrapText="1"/>
    </xf>
    <xf numFmtId="2" fontId="35" fillId="0" borderId="19" xfId="0" applyNumberFormat="1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2" fontId="15" fillId="3" borderId="17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2" fontId="40" fillId="0" borderId="6" xfId="0" applyNumberFormat="1" applyFont="1" applyBorder="1" applyAlignment="1">
      <alignment horizontal="center" vertical="center" wrapText="1"/>
    </xf>
    <xf numFmtId="2" fontId="40" fillId="0" borderId="21" xfId="0" applyNumberFormat="1" applyFont="1" applyBorder="1" applyAlignment="1">
      <alignment horizontal="center" vertical="center" wrapText="1"/>
    </xf>
    <xf numFmtId="2" fontId="15" fillId="3" borderId="40" xfId="0" applyNumberFormat="1" applyFont="1" applyFill="1" applyBorder="1" applyAlignment="1">
      <alignment horizontal="center" vertical="center" wrapText="1"/>
    </xf>
    <xf numFmtId="2" fontId="15" fillId="3" borderId="41" xfId="0" applyNumberFormat="1" applyFont="1" applyFill="1" applyBorder="1" applyAlignment="1">
      <alignment horizontal="center" vertical="center" wrapText="1"/>
    </xf>
    <xf numFmtId="2" fontId="15" fillId="3" borderId="42" xfId="0" applyNumberFormat="1" applyFont="1" applyFill="1" applyBorder="1" applyAlignment="1">
      <alignment horizontal="center" vertical="center" wrapText="1"/>
    </xf>
    <xf numFmtId="2" fontId="15" fillId="3" borderId="36" xfId="0" applyNumberFormat="1" applyFont="1" applyFill="1" applyBorder="1" applyAlignment="1">
      <alignment horizontal="center" vertical="center" wrapText="1"/>
    </xf>
    <xf numFmtId="2" fontId="15" fillId="3" borderId="39" xfId="0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0" fillId="4" borderId="36" xfId="0" applyFill="1" applyBorder="1" applyAlignment="1">
      <alignment horizontal="center" vertical="center" wrapText="1"/>
    </xf>
    <xf numFmtId="0" fontId="0" fillId="4" borderId="39" xfId="0" applyFill="1" applyBorder="1" applyAlignment="1">
      <alignment horizontal="center" vertical="center" wrapText="1"/>
    </xf>
    <xf numFmtId="2" fontId="41" fillId="3" borderId="1" xfId="0" applyNumberFormat="1" applyFont="1" applyFill="1" applyBorder="1" applyAlignment="1">
      <alignment horizontal="center" vertical="center" wrapText="1"/>
    </xf>
    <xf numFmtId="2" fontId="41" fillId="3" borderId="22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67" fontId="35" fillId="0" borderId="1" xfId="0" applyNumberFormat="1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2" fontId="41" fillId="3" borderId="6" xfId="0" applyNumberFormat="1" applyFont="1" applyFill="1" applyBorder="1" applyAlignment="1">
      <alignment horizontal="center" vertical="center" wrapText="1"/>
    </xf>
    <xf numFmtId="2" fontId="41" fillId="3" borderId="21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30" fillId="4" borderId="17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30" fillId="4" borderId="22" xfId="0" applyFont="1" applyFill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0" fontId="35" fillId="0" borderId="17" xfId="0" applyNumberFormat="1" applyFont="1" applyFill="1" applyBorder="1" applyAlignment="1">
      <alignment horizontal="center" vertical="center" wrapText="1"/>
    </xf>
    <xf numFmtId="0" fontId="40" fillId="0" borderId="1" xfId="0" applyNumberFormat="1" applyFont="1" applyBorder="1" applyAlignment="1">
      <alignment horizontal="center" vertical="center" wrapText="1"/>
    </xf>
    <xf numFmtId="0" fontId="40" fillId="0" borderId="5" xfId="0" applyNumberFormat="1" applyFont="1" applyBorder="1" applyAlignment="1">
      <alignment horizontal="center" vertical="center" wrapText="1"/>
    </xf>
    <xf numFmtId="0" fontId="40" fillId="0" borderId="22" xfId="0" applyNumberFormat="1" applyFont="1" applyBorder="1" applyAlignment="1">
      <alignment horizontal="center" vertical="center" wrapText="1"/>
    </xf>
    <xf numFmtId="0" fontId="35" fillId="0" borderId="6" xfId="0" applyNumberFormat="1" applyFont="1" applyFill="1" applyBorder="1" applyAlignment="1">
      <alignment horizontal="center" vertical="center" wrapText="1"/>
    </xf>
    <xf numFmtId="0" fontId="35" fillId="0" borderId="21" xfId="0" applyNumberFormat="1" applyFont="1" applyFill="1" applyBorder="1" applyAlignment="1">
      <alignment horizontal="center" vertical="center" wrapText="1"/>
    </xf>
    <xf numFmtId="2" fontId="42" fillId="0" borderId="21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2" fontId="5" fillId="0" borderId="38" xfId="0" applyNumberFormat="1" applyFont="1" applyBorder="1" applyAlignment="1">
      <alignment horizontal="center" vertical="center" wrapText="1"/>
    </xf>
    <xf numFmtId="2" fontId="5" fillId="0" borderId="36" xfId="0" applyNumberFormat="1" applyFont="1" applyBorder="1" applyAlignment="1">
      <alignment horizontal="center" vertical="center" wrapText="1"/>
    </xf>
    <xf numFmtId="2" fontId="5" fillId="0" borderId="39" xfId="0" applyNumberFormat="1" applyFont="1" applyBorder="1" applyAlignment="1">
      <alignment horizontal="center" vertical="center" wrapText="1"/>
    </xf>
    <xf numFmtId="0" fontId="30" fillId="4" borderId="6" xfId="0" applyFont="1" applyFill="1" applyBorder="1" applyAlignment="1">
      <alignment horizontal="center" vertical="center" wrapText="1"/>
    </xf>
    <xf numFmtId="0" fontId="30" fillId="4" borderId="21" xfId="0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5" fillId="0" borderId="21" xfId="0" applyNumberFormat="1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164" fontId="10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164" fontId="11" fillId="0" borderId="10" xfId="0" applyNumberFormat="1" applyFont="1" applyFill="1" applyBorder="1" applyAlignment="1">
      <alignment horizontal="center" vertical="top" wrapText="1"/>
    </xf>
    <xf numFmtId="164" fontId="11" fillId="0" borderId="11" xfId="0" applyNumberFormat="1" applyFont="1" applyFill="1" applyBorder="1" applyAlignment="1">
      <alignment horizontal="center" vertical="top" wrapText="1"/>
    </xf>
    <xf numFmtId="164" fontId="11" fillId="0" borderId="12" xfId="0" applyNumberFormat="1" applyFont="1" applyFill="1" applyBorder="1" applyAlignment="1">
      <alignment horizontal="center" vertical="top" wrapText="1"/>
    </xf>
    <xf numFmtId="164" fontId="18" fillId="0" borderId="13" xfId="0" applyNumberFormat="1" applyFont="1" applyFill="1" applyBorder="1" applyAlignment="1">
      <alignment horizontal="center" vertical="top" wrapText="1"/>
    </xf>
    <xf numFmtId="164" fontId="18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59"/>
  <sheetViews>
    <sheetView view="pageBreakPreview" topLeftCell="A112" zoomScaleSheetLayoutView="100" workbookViewId="0">
      <selection activeCell="B30" sqref="B30:R30"/>
    </sheetView>
  </sheetViews>
  <sheetFormatPr defaultRowHeight="12"/>
  <cols>
    <col min="1" max="1" width="5" style="46" customWidth="1"/>
    <col min="2" max="2" width="46" style="1" customWidth="1"/>
    <col min="3" max="4" width="6.7109375" style="1" customWidth="1"/>
    <col min="5" max="6" width="7.5703125" style="1" customWidth="1"/>
    <col min="7" max="7" width="8.140625" style="1" customWidth="1"/>
    <col min="8" max="8" width="7.85546875" style="1" customWidth="1"/>
    <col min="9" max="9" width="7.7109375" style="1" customWidth="1"/>
    <col min="10" max="10" width="6.140625" style="1" customWidth="1"/>
    <col min="11" max="11" width="5.7109375" style="1" customWidth="1"/>
    <col min="12" max="12" width="7.7109375" style="1" customWidth="1"/>
    <col min="13" max="13" width="6.5703125" style="1" customWidth="1"/>
    <col min="14" max="14" width="8.28515625" style="1" customWidth="1"/>
    <col min="15" max="15" width="6.5703125" style="1" customWidth="1"/>
    <col min="16" max="16" width="6.7109375" style="1" customWidth="1"/>
    <col min="17" max="17" width="8.85546875" style="1" customWidth="1"/>
    <col min="18" max="18" width="23.140625" style="1" customWidth="1"/>
    <col min="19" max="16384" width="9.140625" style="1"/>
  </cols>
  <sheetData>
    <row r="1" spans="1:18" ht="19.5" customHeight="1">
      <c r="P1" s="926" t="s">
        <v>29</v>
      </c>
      <c r="Q1" s="926"/>
      <c r="R1" s="926"/>
    </row>
    <row r="2" spans="1:18" ht="45.75" customHeight="1">
      <c r="P2" s="926" t="s">
        <v>306</v>
      </c>
      <c r="Q2" s="926"/>
      <c r="R2" s="926"/>
    </row>
    <row r="3" spans="1:18" ht="28.5" customHeight="1">
      <c r="B3" s="925" t="s">
        <v>63</v>
      </c>
      <c r="C3" s="925"/>
      <c r="D3" s="925"/>
      <c r="E3" s="925"/>
      <c r="F3" s="925"/>
      <c r="G3" s="925"/>
      <c r="H3" s="925"/>
      <c r="I3" s="925"/>
      <c r="J3" s="925"/>
      <c r="K3" s="925"/>
      <c r="L3" s="925"/>
      <c r="M3" s="925"/>
      <c r="N3" s="925"/>
      <c r="O3" s="925"/>
      <c r="P3" s="925"/>
      <c r="Q3" s="925"/>
      <c r="R3" s="925"/>
    </row>
    <row r="4" spans="1:18" ht="16.5" customHeight="1">
      <c r="G4" s="928" t="s">
        <v>876</v>
      </c>
      <c r="H4" s="928"/>
      <c r="I4" s="928"/>
      <c r="J4" s="928"/>
      <c r="K4" s="928"/>
      <c r="L4" s="928"/>
    </row>
    <row r="5" spans="1:18" ht="16.5" customHeight="1">
      <c r="G5" s="18"/>
      <c r="H5" s="18"/>
      <c r="I5" s="18"/>
      <c r="J5" s="18"/>
      <c r="K5" s="18"/>
      <c r="L5" s="18"/>
    </row>
    <row r="6" spans="1:18" s="7" customFormat="1">
      <c r="A6" s="923" t="s">
        <v>0</v>
      </c>
      <c r="B6" s="924" t="s">
        <v>1</v>
      </c>
      <c r="C6" s="924" t="s">
        <v>10</v>
      </c>
      <c r="D6" s="929" t="s">
        <v>606</v>
      </c>
      <c r="E6" s="924" t="s">
        <v>13</v>
      </c>
      <c r="F6" s="924"/>
      <c r="G6" s="924"/>
      <c r="H6" s="924" t="s">
        <v>601</v>
      </c>
      <c r="I6" s="924"/>
      <c r="J6" s="924"/>
      <c r="K6" s="924"/>
      <c r="L6" s="924"/>
      <c r="M6" s="924"/>
      <c r="N6" s="924"/>
      <c r="O6" s="924"/>
      <c r="P6" s="924" t="s">
        <v>2</v>
      </c>
      <c r="Q6" s="924"/>
      <c r="R6" s="924" t="s">
        <v>57</v>
      </c>
    </row>
    <row r="7" spans="1:18" s="7" customFormat="1">
      <c r="A7" s="923"/>
      <c r="B7" s="924"/>
      <c r="C7" s="924"/>
      <c r="D7" s="930"/>
      <c r="E7" s="392">
        <v>2017</v>
      </c>
      <c r="F7" s="924">
        <v>2018</v>
      </c>
      <c r="G7" s="924"/>
      <c r="H7" s="927" t="s">
        <v>5</v>
      </c>
      <c r="I7" s="927"/>
      <c r="J7" s="927" t="s">
        <v>11</v>
      </c>
      <c r="K7" s="927"/>
      <c r="L7" s="924" t="s">
        <v>51</v>
      </c>
      <c r="M7" s="924"/>
      <c r="N7" s="927" t="s">
        <v>14</v>
      </c>
      <c r="O7" s="927"/>
      <c r="P7" s="924">
        <v>2020</v>
      </c>
      <c r="Q7" s="924">
        <v>2021</v>
      </c>
      <c r="R7" s="924"/>
    </row>
    <row r="8" spans="1:18" s="7" customFormat="1">
      <c r="A8" s="923"/>
      <c r="B8" s="924"/>
      <c r="C8" s="924"/>
      <c r="D8" s="931"/>
      <c r="E8" s="392" t="s">
        <v>4</v>
      </c>
      <c r="F8" s="392" t="s">
        <v>3</v>
      </c>
      <c r="G8" s="392" t="s">
        <v>4</v>
      </c>
      <c r="H8" s="393" t="s">
        <v>3</v>
      </c>
      <c r="I8" s="393" t="s">
        <v>4</v>
      </c>
      <c r="J8" s="393" t="s">
        <v>3</v>
      </c>
      <c r="K8" s="393" t="s">
        <v>4</v>
      </c>
      <c r="L8" s="392" t="s">
        <v>3</v>
      </c>
      <c r="M8" s="392" t="s">
        <v>4</v>
      </c>
      <c r="N8" s="393" t="s">
        <v>3</v>
      </c>
      <c r="O8" s="393" t="s">
        <v>4</v>
      </c>
      <c r="P8" s="924"/>
      <c r="Q8" s="924"/>
      <c r="R8" s="924"/>
    </row>
    <row r="9" spans="1:18" ht="15.75">
      <c r="A9" s="38">
        <v>1</v>
      </c>
      <c r="B9" s="888" t="s">
        <v>444</v>
      </c>
      <c r="C9" s="889"/>
      <c r="D9" s="889"/>
      <c r="E9" s="889"/>
      <c r="F9" s="889"/>
      <c r="G9" s="889"/>
      <c r="H9" s="889"/>
      <c r="I9" s="889"/>
      <c r="J9" s="889"/>
      <c r="K9" s="889"/>
      <c r="L9" s="889"/>
      <c r="M9" s="889"/>
      <c r="N9" s="889"/>
      <c r="O9" s="889"/>
      <c r="P9" s="889"/>
      <c r="Q9" s="889"/>
      <c r="R9" s="890"/>
    </row>
    <row r="10" spans="1:18" ht="12.75">
      <c r="A10" s="385"/>
      <c r="B10" s="388" t="s">
        <v>85</v>
      </c>
      <c r="C10" s="884" t="s">
        <v>421</v>
      </c>
      <c r="D10" s="885"/>
      <c r="E10" s="886"/>
      <c r="F10" s="886"/>
      <c r="G10" s="886"/>
      <c r="H10" s="886"/>
      <c r="I10" s="886"/>
      <c r="J10" s="886"/>
      <c r="K10" s="886"/>
      <c r="L10" s="886"/>
      <c r="M10" s="886"/>
      <c r="N10" s="886"/>
      <c r="O10" s="886"/>
      <c r="P10" s="886"/>
      <c r="Q10" s="886"/>
      <c r="R10" s="887"/>
    </row>
    <row r="11" spans="1:18" ht="44.25" customHeight="1">
      <c r="A11" s="908"/>
      <c r="B11" s="917" t="s">
        <v>802</v>
      </c>
      <c r="C11" s="910" t="s">
        <v>76</v>
      </c>
      <c r="D11" s="391"/>
      <c r="E11" s="912">
        <v>100</v>
      </c>
      <c r="F11" s="914" t="s">
        <v>422</v>
      </c>
      <c r="G11" s="914">
        <v>100</v>
      </c>
      <c r="H11" s="915" t="s">
        <v>583</v>
      </c>
      <c r="I11" s="915">
        <v>0</v>
      </c>
      <c r="J11" s="915" t="s">
        <v>583</v>
      </c>
      <c r="K11" s="915">
        <v>100</v>
      </c>
      <c r="L11" s="915" t="s">
        <v>583</v>
      </c>
      <c r="M11" s="915">
        <v>100</v>
      </c>
      <c r="N11" s="920" t="s">
        <v>583</v>
      </c>
      <c r="O11" s="920">
        <v>100</v>
      </c>
      <c r="P11" s="917"/>
      <c r="Q11" s="917"/>
      <c r="R11" s="915" t="s">
        <v>908</v>
      </c>
    </row>
    <row r="12" spans="1:18" ht="12.75">
      <c r="A12" s="909"/>
      <c r="B12" s="918"/>
      <c r="C12" s="911"/>
      <c r="D12" s="390"/>
      <c r="E12" s="913"/>
      <c r="F12" s="914"/>
      <c r="G12" s="914"/>
      <c r="H12" s="916"/>
      <c r="I12" s="916"/>
      <c r="J12" s="916"/>
      <c r="K12" s="916"/>
      <c r="L12" s="916"/>
      <c r="M12" s="916"/>
      <c r="N12" s="920"/>
      <c r="O12" s="920"/>
      <c r="P12" s="918"/>
      <c r="Q12" s="918"/>
      <c r="R12" s="916"/>
    </row>
    <row r="13" spans="1:18" ht="12.75">
      <c r="A13" s="385"/>
      <c r="B13" s="388" t="s">
        <v>85</v>
      </c>
      <c r="C13" s="884" t="s">
        <v>312</v>
      </c>
      <c r="D13" s="885"/>
      <c r="E13" s="886"/>
      <c r="F13" s="886"/>
      <c r="G13" s="886"/>
      <c r="H13" s="886"/>
      <c r="I13" s="886"/>
      <c r="J13" s="886"/>
      <c r="K13" s="886"/>
      <c r="L13" s="886"/>
      <c r="M13" s="886"/>
      <c r="N13" s="886"/>
      <c r="O13" s="886"/>
      <c r="P13" s="886"/>
      <c r="Q13" s="886"/>
      <c r="R13" s="887"/>
    </row>
    <row r="14" spans="1:18" ht="66.75" customHeight="1">
      <c r="A14" s="908"/>
      <c r="B14" s="917" t="s">
        <v>313</v>
      </c>
      <c r="C14" s="910" t="s">
        <v>76</v>
      </c>
      <c r="D14" s="388"/>
      <c r="E14" s="914">
        <v>100</v>
      </c>
      <c r="F14" s="914">
        <v>99.7</v>
      </c>
      <c r="G14" s="914">
        <v>100</v>
      </c>
      <c r="H14" s="915">
        <v>100</v>
      </c>
      <c r="I14" s="915">
        <v>100</v>
      </c>
      <c r="J14" s="915">
        <v>100</v>
      </c>
      <c r="K14" s="915">
        <v>100</v>
      </c>
      <c r="L14" s="915">
        <v>100</v>
      </c>
      <c r="M14" s="915">
        <v>100</v>
      </c>
      <c r="N14" s="920">
        <v>99.7</v>
      </c>
      <c r="O14" s="920">
        <v>100</v>
      </c>
      <c r="P14" s="917"/>
      <c r="Q14" s="917"/>
      <c r="R14" s="915" t="s">
        <v>908</v>
      </c>
    </row>
    <row r="15" spans="1:18" ht="12" customHeight="1">
      <c r="A15" s="909"/>
      <c r="B15" s="919"/>
      <c r="C15" s="911"/>
      <c r="D15" s="389"/>
      <c r="E15" s="921"/>
      <c r="F15" s="914"/>
      <c r="G15" s="914"/>
      <c r="H15" s="916"/>
      <c r="I15" s="916"/>
      <c r="J15" s="916"/>
      <c r="K15" s="916"/>
      <c r="L15" s="915"/>
      <c r="M15" s="915"/>
      <c r="N15" s="920"/>
      <c r="O15" s="920"/>
      <c r="P15" s="918"/>
      <c r="Q15" s="918"/>
      <c r="R15" s="916"/>
    </row>
    <row r="16" spans="1:18" ht="12.75">
      <c r="A16" s="21" t="s">
        <v>108</v>
      </c>
      <c r="B16" s="387" t="s">
        <v>100</v>
      </c>
      <c r="C16" s="874" t="s">
        <v>472</v>
      </c>
      <c r="D16" s="875"/>
      <c r="E16" s="876"/>
      <c r="F16" s="876"/>
      <c r="G16" s="876"/>
      <c r="H16" s="876"/>
      <c r="I16" s="876"/>
      <c r="J16" s="876"/>
      <c r="K16" s="876"/>
      <c r="L16" s="876"/>
      <c r="M16" s="876"/>
      <c r="N16" s="876"/>
      <c r="O16" s="876"/>
      <c r="P16" s="876"/>
      <c r="Q16" s="876"/>
      <c r="R16" s="877"/>
    </row>
    <row r="17" spans="1:18" ht="12.75">
      <c r="A17" s="385"/>
      <c r="B17" s="388" t="s">
        <v>6</v>
      </c>
      <c r="C17" s="884" t="s">
        <v>473</v>
      </c>
      <c r="D17" s="885"/>
      <c r="E17" s="886"/>
      <c r="F17" s="886"/>
      <c r="G17" s="886"/>
      <c r="H17" s="886"/>
      <c r="I17" s="886"/>
      <c r="J17" s="886"/>
      <c r="K17" s="886"/>
      <c r="L17" s="886"/>
      <c r="M17" s="886"/>
      <c r="N17" s="886"/>
      <c r="O17" s="886"/>
      <c r="P17" s="886"/>
      <c r="Q17" s="886"/>
      <c r="R17" s="887"/>
    </row>
    <row r="18" spans="1:18" ht="45.75" customHeight="1">
      <c r="A18" s="385"/>
      <c r="B18" s="388" t="s">
        <v>423</v>
      </c>
      <c r="C18" s="388" t="s">
        <v>76</v>
      </c>
      <c r="D18" s="388"/>
      <c r="E18" s="394">
        <v>100</v>
      </c>
      <c r="F18" s="220">
        <v>95</v>
      </c>
      <c r="G18" s="220">
        <v>100</v>
      </c>
      <c r="H18" s="336">
        <v>95</v>
      </c>
      <c r="I18" s="336">
        <v>100</v>
      </c>
      <c r="J18" s="670">
        <v>95</v>
      </c>
      <c r="K18" s="670">
        <v>100</v>
      </c>
      <c r="L18" s="848">
        <v>95</v>
      </c>
      <c r="M18" s="848">
        <v>100</v>
      </c>
      <c r="N18" s="852">
        <v>95</v>
      </c>
      <c r="O18" s="852">
        <v>100</v>
      </c>
      <c r="P18" s="388"/>
      <c r="Q18" s="388"/>
      <c r="R18" s="394"/>
    </row>
    <row r="19" spans="1:18" ht="12.75">
      <c r="A19" s="21" t="s">
        <v>109</v>
      </c>
      <c r="B19" s="387" t="s">
        <v>92</v>
      </c>
      <c r="C19" s="874" t="s">
        <v>445</v>
      </c>
      <c r="D19" s="875"/>
      <c r="E19" s="876"/>
      <c r="F19" s="876"/>
      <c r="G19" s="876"/>
      <c r="H19" s="876"/>
      <c r="I19" s="876"/>
      <c r="J19" s="876"/>
      <c r="K19" s="876"/>
      <c r="L19" s="876"/>
      <c r="M19" s="876"/>
      <c r="N19" s="876"/>
      <c r="O19" s="876"/>
      <c r="P19" s="876"/>
      <c r="Q19" s="876"/>
      <c r="R19" s="877"/>
    </row>
    <row r="20" spans="1:18" ht="39.75" customHeight="1">
      <c r="A20" s="385"/>
      <c r="B20" s="388" t="s">
        <v>104</v>
      </c>
      <c r="C20" s="884" t="s">
        <v>474</v>
      </c>
      <c r="D20" s="885"/>
      <c r="E20" s="886"/>
      <c r="F20" s="886"/>
      <c r="G20" s="886"/>
      <c r="H20" s="886"/>
      <c r="I20" s="886"/>
      <c r="J20" s="886"/>
      <c r="K20" s="886"/>
      <c r="L20" s="886"/>
      <c r="M20" s="886"/>
      <c r="N20" s="886"/>
      <c r="O20" s="886"/>
      <c r="P20" s="886"/>
      <c r="Q20" s="886"/>
      <c r="R20" s="887"/>
    </row>
    <row r="21" spans="1:18" ht="92.25" customHeight="1">
      <c r="A21" s="385"/>
      <c r="B21" s="388" t="s">
        <v>120</v>
      </c>
      <c r="C21" s="388" t="s">
        <v>76</v>
      </c>
      <c r="D21" s="388"/>
      <c r="E21" s="394">
        <v>97.9</v>
      </c>
      <c r="F21" s="394">
        <v>90</v>
      </c>
      <c r="G21" s="394">
        <v>93.7</v>
      </c>
      <c r="H21" s="336">
        <v>90</v>
      </c>
      <c r="I21" s="336">
        <v>25.4</v>
      </c>
      <c r="J21" s="670">
        <v>90</v>
      </c>
      <c r="K21" s="670">
        <v>48</v>
      </c>
      <c r="L21" s="848">
        <v>90</v>
      </c>
      <c r="M21" s="848">
        <v>60</v>
      </c>
      <c r="N21" s="847">
        <v>90</v>
      </c>
      <c r="O21" s="847">
        <v>60</v>
      </c>
      <c r="P21" s="394"/>
      <c r="Q21" s="388"/>
      <c r="R21" s="912" t="s">
        <v>909</v>
      </c>
    </row>
    <row r="22" spans="1:18" ht="79.5" customHeight="1">
      <c r="A22" s="385"/>
      <c r="B22" s="388" t="s">
        <v>475</v>
      </c>
      <c r="C22" s="388" t="s">
        <v>76</v>
      </c>
      <c r="D22" s="388"/>
      <c r="E22" s="394">
        <v>100</v>
      </c>
      <c r="F22" s="394">
        <v>99.9</v>
      </c>
      <c r="G22" s="394">
        <v>100</v>
      </c>
      <c r="H22" s="336">
        <v>99.8</v>
      </c>
      <c r="I22" s="336">
        <v>100</v>
      </c>
      <c r="J22" s="670">
        <v>99.8</v>
      </c>
      <c r="K22" s="670">
        <v>100</v>
      </c>
      <c r="L22" s="848">
        <v>100</v>
      </c>
      <c r="M22" s="848">
        <v>100</v>
      </c>
      <c r="N22" s="847">
        <v>100</v>
      </c>
      <c r="O22" s="847">
        <v>100</v>
      </c>
      <c r="P22" s="394"/>
      <c r="Q22" s="388"/>
      <c r="R22" s="933"/>
    </row>
    <row r="23" spans="1:18" ht="31.5" customHeight="1">
      <c r="A23" s="385"/>
      <c r="B23" s="388" t="s">
        <v>121</v>
      </c>
      <c r="C23" s="388" t="s">
        <v>76</v>
      </c>
      <c r="D23" s="388"/>
      <c r="E23" s="394">
        <v>0</v>
      </c>
      <c r="F23" s="394">
        <v>0.01</v>
      </c>
      <c r="G23" s="394">
        <v>0</v>
      </c>
      <c r="H23" s="336">
        <v>0.01</v>
      </c>
      <c r="I23" s="336">
        <v>0</v>
      </c>
      <c r="J23" s="670">
        <v>0.1</v>
      </c>
      <c r="K23" s="670">
        <v>0</v>
      </c>
      <c r="L23" s="848" t="s">
        <v>127</v>
      </c>
      <c r="M23" s="848">
        <v>0</v>
      </c>
      <c r="N23" s="847">
        <v>0.01</v>
      </c>
      <c r="O23" s="847">
        <v>0</v>
      </c>
      <c r="P23" s="388"/>
      <c r="Q23" s="388"/>
      <c r="R23" s="933"/>
    </row>
    <row r="24" spans="1:18" ht="67.5" customHeight="1">
      <c r="A24" s="385"/>
      <c r="B24" s="388" t="s">
        <v>122</v>
      </c>
      <c r="C24" s="388" t="s">
        <v>76</v>
      </c>
      <c r="D24" s="388"/>
      <c r="E24" s="394">
        <v>100</v>
      </c>
      <c r="F24" s="394" t="s">
        <v>309</v>
      </c>
      <c r="G24" s="394">
        <v>100</v>
      </c>
      <c r="H24" s="336" t="s">
        <v>309</v>
      </c>
      <c r="I24" s="336">
        <v>0</v>
      </c>
      <c r="J24" s="670" t="s">
        <v>309</v>
      </c>
      <c r="K24" s="670">
        <v>100</v>
      </c>
      <c r="L24" s="848" t="s">
        <v>309</v>
      </c>
      <c r="M24" s="848">
        <v>100</v>
      </c>
      <c r="N24" s="847" t="s">
        <v>309</v>
      </c>
      <c r="O24" s="847">
        <v>100</v>
      </c>
      <c r="P24" s="388"/>
      <c r="Q24" s="388"/>
      <c r="R24" s="913"/>
    </row>
    <row r="25" spans="1:18" ht="12.75">
      <c r="A25" s="21" t="s">
        <v>110</v>
      </c>
      <c r="B25" s="387" t="s">
        <v>117</v>
      </c>
      <c r="C25" s="874" t="s">
        <v>446</v>
      </c>
      <c r="D25" s="875"/>
      <c r="E25" s="876"/>
      <c r="F25" s="876"/>
      <c r="G25" s="876"/>
      <c r="H25" s="876"/>
      <c r="I25" s="876"/>
      <c r="J25" s="876"/>
      <c r="K25" s="876"/>
      <c r="L25" s="876"/>
      <c r="M25" s="876"/>
      <c r="N25" s="876"/>
      <c r="O25" s="876"/>
      <c r="P25" s="876"/>
      <c r="Q25" s="876"/>
      <c r="R25" s="877"/>
    </row>
    <row r="26" spans="1:18" ht="12.75">
      <c r="A26" s="385"/>
      <c r="B26" s="388" t="s">
        <v>124</v>
      </c>
      <c r="C26" s="884" t="s">
        <v>476</v>
      </c>
      <c r="D26" s="885"/>
      <c r="E26" s="886"/>
      <c r="F26" s="886"/>
      <c r="G26" s="886"/>
      <c r="H26" s="886"/>
      <c r="I26" s="886"/>
      <c r="J26" s="886"/>
      <c r="K26" s="886"/>
      <c r="L26" s="886"/>
      <c r="M26" s="886"/>
      <c r="N26" s="886"/>
      <c r="O26" s="886"/>
      <c r="P26" s="886"/>
      <c r="Q26" s="886"/>
      <c r="R26" s="887"/>
    </row>
    <row r="27" spans="1:18" ht="40.5" customHeight="1">
      <c r="A27" s="385"/>
      <c r="B27" s="388" t="s">
        <v>125</v>
      </c>
      <c r="C27" s="388" t="s">
        <v>76</v>
      </c>
      <c r="D27" s="388"/>
      <c r="E27" s="394">
        <v>96.2</v>
      </c>
      <c r="F27" s="394" t="s">
        <v>309</v>
      </c>
      <c r="G27" s="394">
        <v>99.8</v>
      </c>
      <c r="H27" s="336" t="s">
        <v>309</v>
      </c>
      <c r="I27" s="336">
        <v>0</v>
      </c>
      <c r="J27" s="670" t="s">
        <v>309</v>
      </c>
      <c r="K27" s="670">
        <v>0</v>
      </c>
      <c r="L27" s="848" t="s">
        <v>309</v>
      </c>
      <c r="M27" s="848">
        <v>0</v>
      </c>
      <c r="N27" s="847" t="s">
        <v>309</v>
      </c>
      <c r="O27" s="847">
        <v>0</v>
      </c>
      <c r="P27" s="388"/>
      <c r="Q27" s="388"/>
      <c r="R27" s="912" t="s">
        <v>908</v>
      </c>
    </row>
    <row r="28" spans="1:18" ht="54.75" customHeight="1">
      <c r="A28" s="385"/>
      <c r="B28" s="388" t="s">
        <v>507</v>
      </c>
      <c r="C28" s="388" t="s">
        <v>76</v>
      </c>
      <c r="D28" s="388"/>
      <c r="E28" s="394">
        <v>100</v>
      </c>
      <c r="F28" s="394" t="s">
        <v>309</v>
      </c>
      <c r="G28" s="394">
        <v>100</v>
      </c>
      <c r="H28" s="336" t="s">
        <v>309</v>
      </c>
      <c r="I28" s="336">
        <v>0</v>
      </c>
      <c r="J28" s="670" t="s">
        <v>309</v>
      </c>
      <c r="K28" s="670">
        <v>100</v>
      </c>
      <c r="L28" s="848" t="s">
        <v>309</v>
      </c>
      <c r="M28" s="848">
        <v>100</v>
      </c>
      <c r="N28" s="847" t="s">
        <v>309</v>
      </c>
      <c r="O28" s="847">
        <v>100</v>
      </c>
      <c r="P28" s="388"/>
      <c r="Q28" s="388"/>
      <c r="R28" s="933"/>
    </row>
    <row r="29" spans="1:18" ht="44.25" customHeight="1">
      <c r="A29" s="385"/>
      <c r="B29" s="388" t="s">
        <v>126</v>
      </c>
      <c r="C29" s="388" t="s">
        <v>76</v>
      </c>
      <c r="D29" s="388"/>
      <c r="E29" s="394">
        <v>0</v>
      </c>
      <c r="F29" s="394" t="s">
        <v>127</v>
      </c>
      <c r="G29" s="394">
        <v>0</v>
      </c>
      <c r="H29" s="336" t="s">
        <v>127</v>
      </c>
      <c r="I29" s="336">
        <v>0</v>
      </c>
      <c r="J29" s="670">
        <v>0.01</v>
      </c>
      <c r="K29" s="670">
        <v>0</v>
      </c>
      <c r="L29" s="848">
        <v>0.01</v>
      </c>
      <c r="M29" s="848">
        <v>0</v>
      </c>
      <c r="N29" s="847" t="s">
        <v>127</v>
      </c>
      <c r="O29" s="847">
        <v>0</v>
      </c>
      <c r="P29" s="388"/>
      <c r="Q29" s="388"/>
      <c r="R29" s="913"/>
    </row>
    <row r="30" spans="1:18" ht="15.75">
      <c r="A30" s="38">
        <v>2</v>
      </c>
      <c r="B30" s="888" t="s">
        <v>447</v>
      </c>
      <c r="C30" s="889"/>
      <c r="D30" s="889"/>
      <c r="E30" s="889"/>
      <c r="F30" s="889"/>
      <c r="G30" s="889"/>
      <c r="H30" s="889"/>
      <c r="I30" s="889"/>
      <c r="J30" s="889"/>
      <c r="K30" s="889"/>
      <c r="L30" s="889"/>
      <c r="M30" s="889"/>
      <c r="N30" s="889"/>
      <c r="O30" s="889"/>
      <c r="P30" s="889"/>
      <c r="Q30" s="889"/>
      <c r="R30" s="890"/>
    </row>
    <row r="31" spans="1:18" ht="39.75" customHeight="1">
      <c r="A31" s="75"/>
      <c r="B31" s="394" t="s">
        <v>294</v>
      </c>
      <c r="C31" s="892" t="s">
        <v>448</v>
      </c>
      <c r="D31" s="893"/>
      <c r="E31" s="893"/>
      <c r="F31" s="893"/>
      <c r="G31" s="893"/>
      <c r="H31" s="893"/>
      <c r="I31" s="893"/>
      <c r="J31" s="893"/>
      <c r="K31" s="893"/>
      <c r="L31" s="893"/>
      <c r="M31" s="893"/>
      <c r="N31" s="893"/>
      <c r="O31" s="893"/>
      <c r="P31" s="893"/>
      <c r="Q31" s="893"/>
      <c r="R31" s="932"/>
    </row>
    <row r="32" spans="1:18" ht="36">
      <c r="A32" s="336"/>
      <c r="B32" s="565" t="s">
        <v>803</v>
      </c>
      <c r="C32" s="74" t="s">
        <v>76</v>
      </c>
      <c r="D32" s="237"/>
      <c r="E32" s="217">
        <v>54.1</v>
      </c>
      <c r="F32" s="221">
        <v>54.1</v>
      </c>
      <c r="G32" s="221">
        <v>45</v>
      </c>
      <c r="H32" s="336">
        <v>12.7</v>
      </c>
      <c r="I32" s="336">
        <v>15.6</v>
      </c>
      <c r="J32" s="702">
        <v>12.8</v>
      </c>
      <c r="K32" s="702">
        <v>17.100000000000001</v>
      </c>
      <c r="L32" s="824">
        <v>5.7</v>
      </c>
      <c r="M32" s="827">
        <v>3.3</v>
      </c>
      <c r="N32" s="822">
        <v>54.1</v>
      </c>
      <c r="O32" s="822">
        <v>53.4</v>
      </c>
      <c r="P32" s="74">
        <v>55</v>
      </c>
      <c r="Q32" s="74">
        <v>55</v>
      </c>
      <c r="R32" s="551"/>
    </row>
    <row r="33" spans="1:18" ht="36">
      <c r="A33" s="336"/>
      <c r="B33" s="74" t="s">
        <v>295</v>
      </c>
      <c r="C33" s="74" t="s">
        <v>296</v>
      </c>
      <c r="D33" s="237"/>
      <c r="E33" s="217">
        <v>47</v>
      </c>
      <c r="F33" s="221">
        <v>132</v>
      </c>
      <c r="G33" s="221">
        <v>196</v>
      </c>
      <c r="H33" s="336">
        <v>132</v>
      </c>
      <c r="I33" s="336">
        <v>7</v>
      </c>
      <c r="J33" s="702">
        <v>132</v>
      </c>
      <c r="K33" s="702">
        <v>45</v>
      </c>
      <c r="L33" s="824">
        <v>132</v>
      </c>
      <c r="M33" s="827">
        <v>54</v>
      </c>
      <c r="N33" s="822">
        <v>132</v>
      </c>
      <c r="O33" s="822">
        <v>132</v>
      </c>
      <c r="P33" s="74">
        <v>132</v>
      </c>
      <c r="Q33" s="74">
        <v>132</v>
      </c>
      <c r="R33" s="551"/>
    </row>
    <row r="34" spans="1:18" ht="24">
      <c r="A34" s="844"/>
      <c r="B34" s="845" t="s">
        <v>868</v>
      </c>
      <c r="C34" s="845" t="s">
        <v>87</v>
      </c>
      <c r="D34" s="845"/>
      <c r="E34" s="845"/>
      <c r="F34" s="845"/>
      <c r="G34" s="845"/>
      <c r="H34" s="844"/>
      <c r="I34" s="844"/>
      <c r="J34" s="844"/>
      <c r="K34" s="844"/>
      <c r="L34" s="846"/>
      <c r="M34" s="827"/>
      <c r="N34" s="842">
        <v>19065</v>
      </c>
      <c r="O34" s="842">
        <v>22423</v>
      </c>
      <c r="P34" s="845">
        <v>19065</v>
      </c>
      <c r="Q34" s="845">
        <v>19065</v>
      </c>
      <c r="R34" s="845"/>
    </row>
    <row r="35" spans="1:18" ht="24">
      <c r="A35" s="844"/>
      <c r="B35" s="845" t="s">
        <v>869</v>
      </c>
      <c r="C35" s="845" t="s">
        <v>87</v>
      </c>
      <c r="D35" s="845"/>
      <c r="E35" s="845"/>
      <c r="F35" s="845"/>
      <c r="G35" s="845"/>
      <c r="H35" s="844"/>
      <c r="I35" s="844"/>
      <c r="J35" s="844"/>
      <c r="K35" s="844"/>
      <c r="L35" s="846"/>
      <c r="M35" s="827"/>
      <c r="N35" s="842">
        <v>1097</v>
      </c>
      <c r="O35" s="842">
        <v>1097</v>
      </c>
      <c r="P35" s="845">
        <v>1097</v>
      </c>
      <c r="Q35" s="845">
        <v>1097</v>
      </c>
      <c r="R35" s="845"/>
    </row>
    <row r="36" spans="1:18" ht="24">
      <c r="A36" s="336"/>
      <c r="B36" s="565" t="s">
        <v>574</v>
      </c>
      <c r="C36" s="74" t="s">
        <v>76</v>
      </c>
      <c r="D36" s="237"/>
      <c r="E36" s="217">
        <v>9.1</v>
      </c>
      <c r="F36" s="221">
        <v>70.7</v>
      </c>
      <c r="G36" s="221">
        <v>7.34</v>
      </c>
      <c r="H36" s="336">
        <v>7.31</v>
      </c>
      <c r="I36" s="336">
        <v>1.1000000000000001</v>
      </c>
      <c r="J36" s="702">
        <v>2.2000000000000002</v>
      </c>
      <c r="K36" s="702">
        <v>2.2999999999999998</v>
      </c>
      <c r="L36" s="824">
        <v>3.9</v>
      </c>
      <c r="M36" s="827">
        <v>4.2699999999999996</v>
      </c>
      <c r="N36" s="822">
        <v>70.7</v>
      </c>
      <c r="O36" s="822">
        <v>7.6</v>
      </c>
      <c r="P36" s="74">
        <v>70.7</v>
      </c>
      <c r="Q36" s="74">
        <v>70.7</v>
      </c>
      <c r="R36" s="858" t="s">
        <v>878</v>
      </c>
    </row>
    <row r="37" spans="1:18" ht="45" customHeight="1">
      <c r="A37" s="336"/>
      <c r="B37" s="845" t="s">
        <v>870</v>
      </c>
      <c r="C37" s="551" t="s">
        <v>76</v>
      </c>
      <c r="D37" s="237"/>
      <c r="E37" s="217">
        <v>1.1100000000000001</v>
      </c>
      <c r="F37" s="221">
        <v>1.1100000000000001</v>
      </c>
      <c r="G37" s="221">
        <v>1.1100000000000001</v>
      </c>
      <c r="H37" s="845">
        <v>1.1100000000000001</v>
      </c>
      <c r="I37" s="845">
        <v>1.1100000000000001</v>
      </c>
      <c r="J37" s="845">
        <v>1.1100000000000001</v>
      </c>
      <c r="K37" s="845">
        <v>1.1100000000000001</v>
      </c>
      <c r="L37" s="845">
        <v>1.1100000000000001</v>
      </c>
      <c r="M37" s="845">
        <v>1.1100000000000001</v>
      </c>
      <c r="N37" s="822">
        <v>1.1100000000000001</v>
      </c>
      <c r="O37" s="822">
        <v>1.1100000000000001</v>
      </c>
      <c r="P37" s="74">
        <v>1.1100000000000001</v>
      </c>
      <c r="Q37" s="74">
        <v>1.1100000000000001</v>
      </c>
      <c r="R37" s="551"/>
    </row>
    <row r="38" spans="1:18" ht="27" customHeight="1">
      <c r="A38" s="336"/>
      <c r="B38" s="214" t="s">
        <v>575</v>
      </c>
      <c r="C38" s="212" t="s">
        <v>547</v>
      </c>
      <c r="D38" s="237"/>
      <c r="E38" s="217">
        <v>5</v>
      </c>
      <c r="F38" s="221">
        <v>6</v>
      </c>
      <c r="G38" s="221">
        <v>6</v>
      </c>
      <c r="H38" s="336">
        <v>6</v>
      </c>
      <c r="I38" s="336">
        <v>6</v>
      </c>
      <c r="J38" s="702">
        <v>6</v>
      </c>
      <c r="K38" s="702">
        <v>6</v>
      </c>
      <c r="L38" s="824">
        <v>6</v>
      </c>
      <c r="M38" s="827">
        <v>6</v>
      </c>
      <c r="N38" s="822">
        <v>6</v>
      </c>
      <c r="O38" s="822">
        <v>6</v>
      </c>
      <c r="P38" s="212">
        <v>6</v>
      </c>
      <c r="Q38" s="212">
        <v>6</v>
      </c>
      <c r="R38" s="551"/>
    </row>
    <row r="39" spans="1:18" ht="12.75">
      <c r="A39" s="37"/>
      <c r="B39" s="73" t="s">
        <v>6</v>
      </c>
      <c r="C39" s="884" t="s">
        <v>449</v>
      </c>
      <c r="D39" s="885"/>
      <c r="E39" s="886"/>
      <c r="F39" s="886"/>
      <c r="G39" s="886"/>
      <c r="H39" s="886"/>
      <c r="I39" s="886"/>
      <c r="J39" s="886"/>
      <c r="K39" s="886"/>
      <c r="L39" s="886"/>
      <c r="M39" s="886"/>
      <c r="N39" s="886"/>
      <c r="O39" s="886"/>
      <c r="P39" s="886"/>
      <c r="Q39" s="886"/>
      <c r="R39" s="887"/>
    </row>
    <row r="40" spans="1:18" ht="12.75">
      <c r="A40" s="21" t="s">
        <v>111</v>
      </c>
      <c r="B40" s="20" t="s">
        <v>100</v>
      </c>
      <c r="C40" s="874" t="s">
        <v>450</v>
      </c>
      <c r="D40" s="875"/>
      <c r="E40" s="876"/>
      <c r="F40" s="876"/>
      <c r="G40" s="876"/>
      <c r="H40" s="876"/>
      <c r="I40" s="876"/>
      <c r="J40" s="876"/>
      <c r="K40" s="876"/>
      <c r="L40" s="876"/>
      <c r="M40" s="876"/>
      <c r="N40" s="876"/>
      <c r="O40" s="876"/>
      <c r="P40" s="876"/>
      <c r="Q40" s="876"/>
      <c r="R40" s="877"/>
    </row>
    <row r="41" spans="1:18" ht="58.5" customHeight="1">
      <c r="A41" s="385"/>
      <c r="B41" s="564" t="s">
        <v>804</v>
      </c>
      <c r="C41" s="73" t="s">
        <v>76</v>
      </c>
      <c r="D41" s="235"/>
      <c r="E41" s="217">
        <v>9.1</v>
      </c>
      <c r="F41" s="221">
        <v>70.7</v>
      </c>
      <c r="G41" s="221">
        <v>7.34</v>
      </c>
      <c r="H41" s="336">
        <v>7.34</v>
      </c>
      <c r="I41" s="336">
        <v>1.1000000000000001</v>
      </c>
      <c r="J41" s="702">
        <v>2.2000000000000002</v>
      </c>
      <c r="K41" s="702">
        <v>2.2999999999999998</v>
      </c>
      <c r="L41" s="824">
        <v>3.9</v>
      </c>
      <c r="M41" s="827">
        <v>4.2699999999999996</v>
      </c>
      <c r="N41" s="822">
        <v>70.7</v>
      </c>
      <c r="O41" s="822">
        <v>7.6</v>
      </c>
      <c r="P41" s="19">
        <v>70.7</v>
      </c>
      <c r="Q41" s="19">
        <v>70.7</v>
      </c>
      <c r="R41" s="858" t="s">
        <v>878</v>
      </c>
    </row>
    <row r="42" spans="1:18" ht="12.75">
      <c r="A42" s="385"/>
      <c r="B42" s="853" t="s">
        <v>697</v>
      </c>
      <c r="C42" s="853" t="s">
        <v>103</v>
      </c>
      <c r="D42" s="235"/>
      <c r="E42" s="217">
        <v>3080</v>
      </c>
      <c r="F42" s="221">
        <v>3080</v>
      </c>
      <c r="G42" s="221">
        <v>3080</v>
      </c>
      <c r="H42" s="336">
        <v>3180</v>
      </c>
      <c r="I42" s="336">
        <v>3155</v>
      </c>
      <c r="J42" s="702">
        <v>3180</v>
      </c>
      <c r="K42" s="702">
        <v>3155</v>
      </c>
      <c r="L42" s="824">
        <v>3180</v>
      </c>
      <c r="M42" s="827">
        <v>3155</v>
      </c>
      <c r="N42" s="822">
        <v>3080</v>
      </c>
      <c r="O42" s="822">
        <v>3180</v>
      </c>
      <c r="P42" s="19">
        <v>3230</v>
      </c>
      <c r="Q42" s="841">
        <v>3230</v>
      </c>
      <c r="R42" s="555"/>
    </row>
    <row r="43" spans="1:18" ht="12.75">
      <c r="A43" s="385"/>
      <c r="B43" s="853" t="s">
        <v>698</v>
      </c>
      <c r="C43" s="338" t="s">
        <v>86</v>
      </c>
      <c r="D43" s="338"/>
      <c r="E43" s="339"/>
      <c r="F43" s="339">
        <v>12670</v>
      </c>
      <c r="G43" s="339">
        <v>12670</v>
      </c>
      <c r="H43" s="336">
        <v>6325</v>
      </c>
      <c r="I43" s="336">
        <v>6473</v>
      </c>
      <c r="J43" s="702">
        <v>6325</v>
      </c>
      <c r="K43" s="702">
        <v>9444</v>
      </c>
      <c r="L43" s="824">
        <v>6325</v>
      </c>
      <c r="M43" s="827">
        <v>107907</v>
      </c>
      <c r="N43" s="822">
        <v>12670</v>
      </c>
      <c r="O43" s="822">
        <v>12570</v>
      </c>
      <c r="P43" s="338">
        <v>12670</v>
      </c>
      <c r="Q43" s="338">
        <v>12670</v>
      </c>
      <c r="R43" s="338"/>
    </row>
    <row r="44" spans="1:18" ht="24">
      <c r="A44" s="385"/>
      <c r="B44" s="73" t="s">
        <v>297</v>
      </c>
      <c r="C44" s="73" t="s">
        <v>296</v>
      </c>
      <c r="D44" s="235"/>
      <c r="E44" s="217">
        <v>6477</v>
      </c>
      <c r="F44" s="221">
        <v>6900</v>
      </c>
      <c r="G44" s="221">
        <v>6398</v>
      </c>
      <c r="H44" s="336">
        <v>6900</v>
      </c>
      <c r="I44" s="336">
        <v>1969</v>
      </c>
      <c r="J44" s="702">
        <v>6900</v>
      </c>
      <c r="K44" s="702">
        <v>3644</v>
      </c>
      <c r="L44" s="824">
        <v>6900</v>
      </c>
      <c r="M44" s="827">
        <v>4500</v>
      </c>
      <c r="N44" s="822">
        <v>6900</v>
      </c>
      <c r="O44" s="822">
        <v>6344</v>
      </c>
      <c r="P44" s="73">
        <v>6900</v>
      </c>
      <c r="Q44" s="73">
        <v>6900</v>
      </c>
      <c r="R44" s="858" t="s">
        <v>879</v>
      </c>
    </row>
    <row r="45" spans="1:18" ht="18.75" customHeight="1">
      <c r="A45" s="385"/>
      <c r="B45" s="841" t="s">
        <v>871</v>
      </c>
      <c r="C45" s="841"/>
      <c r="D45" s="841"/>
      <c r="E45" s="845"/>
      <c r="F45" s="845"/>
      <c r="G45" s="845"/>
      <c r="H45" s="844"/>
      <c r="I45" s="844"/>
      <c r="J45" s="844"/>
      <c r="K45" s="844"/>
      <c r="L45" s="846"/>
      <c r="M45" s="827"/>
      <c r="N45" s="842">
        <v>1.6E-2</v>
      </c>
      <c r="O45" s="842">
        <v>1.6E-2</v>
      </c>
      <c r="P45" s="841">
        <v>1.6E-2</v>
      </c>
      <c r="Q45" s="841">
        <v>1.6E-2</v>
      </c>
      <c r="R45" s="845"/>
    </row>
    <row r="46" spans="1:18" ht="14.25" customHeight="1">
      <c r="A46" s="37"/>
      <c r="B46" s="73" t="s">
        <v>7</v>
      </c>
      <c r="C46" s="884" t="s">
        <v>542</v>
      </c>
      <c r="D46" s="885"/>
      <c r="E46" s="886"/>
      <c r="F46" s="886"/>
      <c r="G46" s="886"/>
      <c r="H46" s="886"/>
      <c r="I46" s="886"/>
      <c r="J46" s="886"/>
      <c r="K46" s="886"/>
      <c r="L46" s="886"/>
      <c r="M46" s="886"/>
      <c r="N46" s="886"/>
      <c r="O46" s="886"/>
      <c r="P46" s="886"/>
      <c r="Q46" s="886"/>
      <c r="R46" s="887"/>
    </row>
    <row r="47" spans="1:18" ht="12.75">
      <c r="A47" s="21" t="s">
        <v>112</v>
      </c>
      <c r="B47" s="72" t="s">
        <v>92</v>
      </c>
      <c r="C47" s="874" t="s">
        <v>451</v>
      </c>
      <c r="D47" s="875"/>
      <c r="E47" s="876"/>
      <c r="F47" s="876"/>
      <c r="G47" s="876"/>
      <c r="H47" s="876"/>
      <c r="I47" s="876"/>
      <c r="J47" s="876"/>
      <c r="K47" s="876"/>
      <c r="L47" s="876"/>
      <c r="M47" s="876"/>
      <c r="N47" s="876"/>
      <c r="O47" s="876"/>
      <c r="P47" s="876"/>
      <c r="Q47" s="876"/>
      <c r="R47" s="877"/>
    </row>
    <row r="48" spans="1:18" ht="29.25" customHeight="1">
      <c r="A48" s="385"/>
      <c r="B48" s="73" t="s">
        <v>298</v>
      </c>
      <c r="C48" s="73" t="s">
        <v>76</v>
      </c>
      <c r="D48" s="235"/>
      <c r="E48" s="217">
        <v>100</v>
      </c>
      <c r="F48" s="221">
        <v>100</v>
      </c>
      <c r="G48" s="221">
        <v>100</v>
      </c>
      <c r="H48" s="336">
        <v>100</v>
      </c>
      <c r="I48" s="336">
        <v>0</v>
      </c>
      <c r="J48" s="702">
        <v>100</v>
      </c>
      <c r="K48" s="702">
        <v>0</v>
      </c>
      <c r="L48" s="823">
        <v>100</v>
      </c>
      <c r="M48" s="823">
        <v>0</v>
      </c>
      <c r="N48" s="822">
        <v>100</v>
      </c>
      <c r="O48" s="822">
        <v>100</v>
      </c>
      <c r="P48" s="150">
        <v>100</v>
      </c>
      <c r="Q48" s="150">
        <v>100</v>
      </c>
      <c r="R48" s="551"/>
    </row>
    <row r="49" spans="1:18" ht="24.75" customHeight="1">
      <c r="A49" s="385"/>
      <c r="B49" s="73" t="s">
        <v>299</v>
      </c>
      <c r="C49" s="73" t="s">
        <v>76</v>
      </c>
      <c r="D49" s="235"/>
      <c r="E49" s="217">
        <v>0</v>
      </c>
      <c r="F49" s="221">
        <v>100</v>
      </c>
      <c r="G49" s="221">
        <v>100</v>
      </c>
      <c r="H49" s="336">
        <v>100</v>
      </c>
      <c r="I49" s="336">
        <v>0</v>
      </c>
      <c r="J49" s="702">
        <v>100</v>
      </c>
      <c r="K49" s="702">
        <v>0</v>
      </c>
      <c r="L49" s="823">
        <v>100</v>
      </c>
      <c r="M49" s="823">
        <v>0</v>
      </c>
      <c r="N49" s="822">
        <v>100</v>
      </c>
      <c r="O49" s="822">
        <v>100</v>
      </c>
      <c r="P49" s="150">
        <v>100</v>
      </c>
      <c r="Q49" s="150">
        <v>100</v>
      </c>
      <c r="R49" s="551"/>
    </row>
    <row r="50" spans="1:18" ht="30.75" customHeight="1">
      <c r="A50" s="385"/>
      <c r="B50" s="73" t="s">
        <v>300</v>
      </c>
      <c r="C50" s="73" t="s">
        <v>76</v>
      </c>
      <c r="D50" s="235"/>
      <c r="E50" s="217">
        <v>100</v>
      </c>
      <c r="F50" s="221">
        <v>100</v>
      </c>
      <c r="G50" s="221">
        <v>0</v>
      </c>
      <c r="H50" s="336">
        <v>100</v>
      </c>
      <c r="I50" s="336">
        <v>100</v>
      </c>
      <c r="J50" s="702">
        <v>100</v>
      </c>
      <c r="K50" s="702">
        <v>0</v>
      </c>
      <c r="L50" s="823">
        <v>100</v>
      </c>
      <c r="M50" s="823">
        <v>0</v>
      </c>
      <c r="N50" s="822">
        <v>100</v>
      </c>
      <c r="O50" s="822">
        <v>100</v>
      </c>
      <c r="P50" s="150">
        <v>100</v>
      </c>
      <c r="Q50" s="150">
        <v>100</v>
      </c>
      <c r="R50" s="551"/>
    </row>
    <row r="51" spans="1:18" ht="15.75" customHeight="1">
      <c r="A51" s="385"/>
      <c r="B51" s="73" t="s">
        <v>77</v>
      </c>
      <c r="C51" s="884" t="s">
        <v>543</v>
      </c>
      <c r="D51" s="885"/>
      <c r="E51" s="886"/>
      <c r="F51" s="886"/>
      <c r="G51" s="886"/>
      <c r="H51" s="886"/>
      <c r="I51" s="886"/>
      <c r="J51" s="886"/>
      <c r="K51" s="886"/>
      <c r="L51" s="886"/>
      <c r="M51" s="886"/>
      <c r="N51" s="886"/>
      <c r="O51" s="886"/>
      <c r="P51" s="886"/>
      <c r="Q51" s="886"/>
      <c r="R51" s="887"/>
    </row>
    <row r="52" spans="1:18" ht="12.75">
      <c r="A52" s="21" t="s">
        <v>113</v>
      </c>
      <c r="B52" s="72" t="s">
        <v>117</v>
      </c>
      <c r="C52" s="874" t="s">
        <v>452</v>
      </c>
      <c r="D52" s="875"/>
      <c r="E52" s="876"/>
      <c r="F52" s="876"/>
      <c r="G52" s="876"/>
      <c r="H52" s="876"/>
      <c r="I52" s="876"/>
      <c r="J52" s="876"/>
      <c r="K52" s="876"/>
      <c r="L52" s="876"/>
      <c r="M52" s="876"/>
      <c r="N52" s="876"/>
      <c r="O52" s="876"/>
      <c r="P52" s="876"/>
      <c r="Q52" s="876"/>
      <c r="R52" s="877"/>
    </row>
    <row r="53" spans="1:18" ht="24">
      <c r="A53" s="385"/>
      <c r="B53" s="853" t="s">
        <v>699</v>
      </c>
      <c r="C53" s="338" t="s">
        <v>86</v>
      </c>
      <c r="D53" s="235"/>
      <c r="E53" s="217"/>
      <c r="F53" s="221"/>
      <c r="G53" s="221">
        <v>5351</v>
      </c>
      <c r="H53" s="336">
        <v>5351</v>
      </c>
      <c r="I53" s="336">
        <v>6532</v>
      </c>
      <c r="J53" s="702">
        <v>5384</v>
      </c>
      <c r="K53" s="702">
        <v>7191</v>
      </c>
      <c r="L53" s="824">
        <v>2399</v>
      </c>
      <c r="M53" s="827">
        <v>1399</v>
      </c>
      <c r="N53" s="822">
        <v>19065</v>
      </c>
      <c r="O53" s="822">
        <v>22423</v>
      </c>
      <c r="P53" s="150">
        <v>23000</v>
      </c>
      <c r="Q53" s="19">
        <v>23000</v>
      </c>
      <c r="R53" s="221"/>
    </row>
    <row r="54" spans="1:18" ht="30" customHeight="1">
      <c r="A54" s="385"/>
      <c r="B54" s="73" t="s">
        <v>301</v>
      </c>
      <c r="C54" s="73" t="s">
        <v>86</v>
      </c>
      <c r="D54" s="235"/>
      <c r="E54" s="217">
        <v>121242</v>
      </c>
      <c r="F54" s="221">
        <v>123900</v>
      </c>
      <c r="G54" s="221">
        <v>126576</v>
      </c>
      <c r="H54" s="336">
        <v>24883</v>
      </c>
      <c r="I54" s="336">
        <v>26186</v>
      </c>
      <c r="J54" s="702">
        <v>47689</v>
      </c>
      <c r="K54" s="702">
        <v>51665</v>
      </c>
      <c r="L54" s="824">
        <v>21204</v>
      </c>
      <c r="M54" s="827">
        <v>21665</v>
      </c>
      <c r="N54" s="822">
        <v>123900</v>
      </c>
      <c r="O54" s="822">
        <v>131918</v>
      </c>
      <c r="P54" s="339">
        <v>132000</v>
      </c>
      <c r="Q54" s="19">
        <v>132000</v>
      </c>
      <c r="R54" s="221"/>
    </row>
    <row r="55" spans="1:18" ht="30" customHeight="1">
      <c r="A55" s="385"/>
      <c r="B55" s="841" t="s">
        <v>872</v>
      </c>
      <c r="C55" s="841" t="s">
        <v>76</v>
      </c>
      <c r="D55" s="841"/>
      <c r="E55" s="858">
        <v>54.1</v>
      </c>
      <c r="F55" s="858">
        <v>54.1</v>
      </c>
      <c r="G55" s="858">
        <v>45</v>
      </c>
      <c r="H55" s="857">
        <v>12.7</v>
      </c>
      <c r="I55" s="857">
        <v>15.6</v>
      </c>
      <c r="J55" s="857">
        <v>12.8</v>
      </c>
      <c r="K55" s="857">
        <v>17.100000000000001</v>
      </c>
      <c r="L55" s="859">
        <v>5.7</v>
      </c>
      <c r="M55" s="827">
        <v>3.3</v>
      </c>
      <c r="N55" s="856">
        <v>54.1</v>
      </c>
      <c r="O55" s="856">
        <v>53.4</v>
      </c>
      <c r="P55" s="845"/>
      <c r="Q55" s="841"/>
      <c r="R55" s="845"/>
    </row>
    <row r="56" spans="1:18" ht="24">
      <c r="A56" s="385"/>
      <c r="B56" s="222" t="s">
        <v>584</v>
      </c>
      <c r="C56" s="73" t="s">
        <v>101</v>
      </c>
      <c r="D56" s="235"/>
      <c r="E56" s="217">
        <v>153</v>
      </c>
      <c r="F56" s="221">
        <v>156</v>
      </c>
      <c r="G56" s="221">
        <v>154</v>
      </c>
      <c r="H56" s="336">
        <v>152</v>
      </c>
      <c r="I56" s="336">
        <v>158</v>
      </c>
      <c r="J56" s="702">
        <v>154</v>
      </c>
      <c r="K56" s="702">
        <v>158</v>
      </c>
      <c r="L56" s="824">
        <v>153</v>
      </c>
      <c r="M56" s="827">
        <v>158</v>
      </c>
      <c r="N56" s="822">
        <v>165</v>
      </c>
      <c r="O56" s="822">
        <v>165</v>
      </c>
      <c r="P56" s="150">
        <v>160</v>
      </c>
      <c r="Q56" s="73">
        <v>160</v>
      </c>
      <c r="R56" s="221"/>
    </row>
    <row r="57" spans="1:18" ht="12.75">
      <c r="A57" s="385"/>
      <c r="B57" s="73" t="s">
        <v>302</v>
      </c>
      <c r="C57" s="73" t="s">
        <v>86</v>
      </c>
      <c r="D57" s="235"/>
      <c r="E57" s="217">
        <v>1801</v>
      </c>
      <c r="F57" s="221">
        <v>1900</v>
      </c>
      <c r="G57" s="221">
        <v>1818</v>
      </c>
      <c r="H57" s="336">
        <v>1802</v>
      </c>
      <c r="I57" s="336">
        <v>1861</v>
      </c>
      <c r="J57" s="702">
        <v>1808</v>
      </c>
      <c r="K57" s="702">
        <v>1861</v>
      </c>
      <c r="L57" s="824">
        <v>1791</v>
      </c>
      <c r="M57" s="827">
        <v>1875</v>
      </c>
      <c r="N57" s="822">
        <v>1900</v>
      </c>
      <c r="O57" s="822">
        <v>1900</v>
      </c>
      <c r="P57" s="150">
        <v>1910</v>
      </c>
      <c r="Q57" s="73">
        <v>1910</v>
      </c>
      <c r="R57" s="221"/>
    </row>
    <row r="58" spans="1:18" ht="14.25" customHeight="1">
      <c r="A58" s="76"/>
      <c r="B58" s="74" t="s">
        <v>78</v>
      </c>
      <c r="C58" s="892" t="s">
        <v>544</v>
      </c>
      <c r="D58" s="893"/>
      <c r="E58" s="894"/>
      <c r="F58" s="894"/>
      <c r="G58" s="894"/>
      <c r="H58" s="894"/>
      <c r="I58" s="894"/>
      <c r="J58" s="894"/>
      <c r="K58" s="894"/>
      <c r="L58" s="894"/>
      <c r="M58" s="894"/>
      <c r="N58" s="894"/>
      <c r="O58" s="894"/>
      <c r="P58" s="894"/>
      <c r="Q58" s="894"/>
      <c r="R58" s="895"/>
    </row>
    <row r="59" spans="1:18" ht="12.75">
      <c r="A59" s="21" t="s">
        <v>114</v>
      </c>
      <c r="B59" s="72" t="s">
        <v>119</v>
      </c>
      <c r="C59" s="874" t="s">
        <v>453</v>
      </c>
      <c r="D59" s="875"/>
      <c r="E59" s="876"/>
      <c r="F59" s="876"/>
      <c r="G59" s="876"/>
      <c r="H59" s="876"/>
      <c r="I59" s="876"/>
      <c r="J59" s="876"/>
      <c r="K59" s="876"/>
      <c r="L59" s="876"/>
      <c r="M59" s="876"/>
      <c r="N59" s="876"/>
      <c r="O59" s="876"/>
      <c r="P59" s="876"/>
      <c r="Q59" s="876"/>
      <c r="R59" s="877"/>
    </row>
    <row r="60" spans="1:18" ht="36" customHeight="1">
      <c r="A60" s="385"/>
      <c r="B60" s="222" t="s">
        <v>479</v>
      </c>
      <c r="C60" s="27" t="s">
        <v>86</v>
      </c>
      <c r="D60" s="235"/>
      <c r="E60" s="217">
        <v>1110</v>
      </c>
      <c r="F60" s="221">
        <v>1100</v>
      </c>
      <c r="G60" s="221">
        <v>1109</v>
      </c>
      <c r="H60" s="336">
        <v>1802</v>
      </c>
      <c r="I60" s="336">
        <v>1861</v>
      </c>
      <c r="J60" s="702">
        <v>1069</v>
      </c>
      <c r="K60" s="702">
        <v>1135</v>
      </c>
      <c r="L60" s="828">
        <v>1072</v>
      </c>
      <c r="M60" s="829">
        <v>1156</v>
      </c>
      <c r="N60" s="822">
        <v>1100</v>
      </c>
      <c r="O60" s="822">
        <v>1100</v>
      </c>
      <c r="P60" s="150">
        <v>1100</v>
      </c>
      <c r="Q60" s="19">
        <v>1100</v>
      </c>
      <c r="R60" s="858"/>
    </row>
    <row r="61" spans="1:18" ht="36">
      <c r="A61" s="385"/>
      <c r="B61" s="211" t="s">
        <v>576</v>
      </c>
      <c r="C61" s="213" t="s">
        <v>76</v>
      </c>
      <c r="D61" s="235"/>
      <c r="E61" s="217">
        <v>29</v>
      </c>
      <c r="F61" s="221">
        <v>23</v>
      </c>
      <c r="G61" s="221">
        <v>21</v>
      </c>
      <c r="H61" s="336">
        <v>23</v>
      </c>
      <c r="I61" s="336">
        <v>15</v>
      </c>
      <c r="J61" s="702">
        <v>23</v>
      </c>
      <c r="K61" s="702">
        <v>17</v>
      </c>
      <c r="L61" s="828">
        <v>23</v>
      </c>
      <c r="M61" s="829">
        <v>39</v>
      </c>
      <c r="N61" s="822">
        <v>23</v>
      </c>
      <c r="O61" s="822">
        <v>23</v>
      </c>
      <c r="P61" s="150">
        <v>23</v>
      </c>
      <c r="Q61" s="73">
        <v>23</v>
      </c>
      <c r="R61" s="858"/>
    </row>
    <row r="62" spans="1:18" ht="24">
      <c r="A62" s="385"/>
      <c r="B62" s="105" t="s">
        <v>303</v>
      </c>
      <c r="C62" s="73" t="s">
        <v>76</v>
      </c>
      <c r="D62" s="235"/>
      <c r="E62" s="217">
        <v>85</v>
      </c>
      <c r="F62" s="221">
        <v>100</v>
      </c>
      <c r="G62" s="221">
        <v>92</v>
      </c>
      <c r="H62" s="336">
        <v>100</v>
      </c>
      <c r="I62" s="336">
        <v>92</v>
      </c>
      <c r="J62" s="702">
        <v>100</v>
      </c>
      <c r="K62" s="702">
        <v>92</v>
      </c>
      <c r="L62" s="828">
        <v>100</v>
      </c>
      <c r="M62" s="829">
        <v>100</v>
      </c>
      <c r="N62" s="822">
        <v>100</v>
      </c>
      <c r="O62" s="822">
        <v>100</v>
      </c>
      <c r="P62" s="150">
        <v>100</v>
      </c>
      <c r="Q62" s="73">
        <v>100</v>
      </c>
      <c r="R62" s="858"/>
    </row>
    <row r="63" spans="1:18" ht="48">
      <c r="A63" s="385"/>
      <c r="B63" s="71" t="s">
        <v>305</v>
      </c>
      <c r="C63" s="100" t="s">
        <v>76</v>
      </c>
      <c r="D63" s="235"/>
      <c r="E63" s="217">
        <v>100</v>
      </c>
      <c r="F63" s="221">
        <v>100</v>
      </c>
      <c r="G63" s="221">
        <v>100</v>
      </c>
      <c r="H63" s="336">
        <v>100</v>
      </c>
      <c r="I63" s="336">
        <v>100</v>
      </c>
      <c r="J63" s="702">
        <v>100</v>
      </c>
      <c r="K63" s="702">
        <v>100</v>
      </c>
      <c r="L63" s="828">
        <v>100</v>
      </c>
      <c r="M63" s="829">
        <v>100</v>
      </c>
      <c r="N63" s="822">
        <v>100</v>
      </c>
      <c r="O63" s="822">
        <v>100</v>
      </c>
      <c r="P63" s="150">
        <v>100</v>
      </c>
      <c r="Q63" s="73">
        <v>100</v>
      </c>
      <c r="R63" s="551"/>
    </row>
    <row r="64" spans="1:18" ht="24">
      <c r="A64" s="385"/>
      <c r="B64" s="71" t="s">
        <v>304</v>
      </c>
      <c r="C64" s="73" t="s">
        <v>76</v>
      </c>
      <c r="D64" s="235"/>
      <c r="E64" s="217">
        <v>100</v>
      </c>
      <c r="F64" s="221">
        <v>100</v>
      </c>
      <c r="G64" s="221">
        <v>100</v>
      </c>
      <c r="H64" s="336">
        <v>100</v>
      </c>
      <c r="I64" s="336">
        <v>100</v>
      </c>
      <c r="J64" s="702">
        <v>100</v>
      </c>
      <c r="K64" s="702">
        <v>100</v>
      </c>
      <c r="L64" s="828">
        <v>100</v>
      </c>
      <c r="M64" s="829">
        <v>100</v>
      </c>
      <c r="N64" s="822">
        <v>100</v>
      </c>
      <c r="O64" s="822">
        <v>100</v>
      </c>
      <c r="P64" s="150">
        <v>100</v>
      </c>
      <c r="Q64" s="73">
        <v>100</v>
      </c>
      <c r="R64" s="551"/>
    </row>
    <row r="65" spans="1:18" ht="48">
      <c r="A65" s="385"/>
      <c r="B65" s="149" t="s">
        <v>480</v>
      </c>
      <c r="C65" s="149" t="s">
        <v>76</v>
      </c>
      <c r="D65" s="235"/>
      <c r="E65" s="217">
        <v>100</v>
      </c>
      <c r="F65" s="221">
        <v>100</v>
      </c>
      <c r="G65" s="221">
        <v>100</v>
      </c>
      <c r="H65" s="336">
        <v>100</v>
      </c>
      <c r="I65" s="336">
        <v>100</v>
      </c>
      <c r="J65" s="702">
        <v>100</v>
      </c>
      <c r="K65" s="702">
        <v>100</v>
      </c>
      <c r="L65" s="828">
        <v>100</v>
      </c>
      <c r="M65" s="829">
        <v>100</v>
      </c>
      <c r="N65" s="822">
        <v>100</v>
      </c>
      <c r="O65" s="822">
        <v>100</v>
      </c>
      <c r="P65" s="150">
        <v>100</v>
      </c>
      <c r="Q65" s="149">
        <v>100</v>
      </c>
      <c r="R65" s="551"/>
    </row>
    <row r="66" spans="1:18" ht="15.75">
      <c r="A66" s="38">
        <v>3</v>
      </c>
      <c r="B66" s="888" t="s">
        <v>455</v>
      </c>
      <c r="C66" s="889"/>
      <c r="D66" s="889"/>
      <c r="E66" s="889"/>
      <c r="F66" s="889"/>
      <c r="G66" s="889"/>
      <c r="H66" s="889"/>
      <c r="I66" s="889"/>
      <c r="J66" s="889"/>
      <c r="K66" s="889"/>
      <c r="L66" s="889"/>
      <c r="M66" s="889"/>
      <c r="N66" s="889"/>
      <c r="O66" s="889"/>
      <c r="P66" s="889"/>
      <c r="Q66" s="889"/>
      <c r="R66" s="890"/>
    </row>
    <row r="67" spans="1:18" ht="15.75">
      <c r="A67" s="81"/>
      <c r="B67" s="80" t="s">
        <v>85</v>
      </c>
      <c r="C67" s="892" t="s">
        <v>587</v>
      </c>
      <c r="D67" s="893"/>
      <c r="E67" s="885"/>
      <c r="F67" s="885"/>
      <c r="G67" s="885"/>
      <c r="H67" s="885"/>
      <c r="I67" s="885"/>
      <c r="J67" s="885"/>
      <c r="K67" s="885"/>
      <c r="L67" s="885"/>
      <c r="M67" s="885"/>
      <c r="N67" s="885"/>
      <c r="O67" s="885"/>
      <c r="P67" s="885"/>
      <c r="Q67" s="885"/>
      <c r="R67" s="922"/>
    </row>
    <row r="68" spans="1:18" ht="54.75" customHeight="1">
      <c r="A68" s="385"/>
      <c r="B68" s="148" t="s">
        <v>315</v>
      </c>
      <c r="C68" s="80" t="s">
        <v>76</v>
      </c>
      <c r="D68" s="235"/>
      <c r="E68" s="217">
        <v>15.43</v>
      </c>
      <c r="F68" s="224">
        <v>17.440000000000001</v>
      </c>
      <c r="G68" s="224">
        <v>17.440000000000001</v>
      </c>
      <c r="H68" s="336">
        <v>17.440000000000001</v>
      </c>
      <c r="I68" s="336">
        <v>0</v>
      </c>
      <c r="J68" s="706">
        <v>17.440000000000001</v>
      </c>
      <c r="K68" s="706">
        <v>8.7200000000000006</v>
      </c>
      <c r="L68" s="832">
        <v>17.440000000000001</v>
      </c>
      <c r="M68" s="832">
        <v>14.5</v>
      </c>
      <c r="N68" s="833">
        <v>17.440000000000001</v>
      </c>
      <c r="O68" s="833">
        <v>17.440000000000001</v>
      </c>
      <c r="P68" s="80">
        <v>17.440000000000001</v>
      </c>
      <c r="Q68" s="80">
        <v>17.440000000000001</v>
      </c>
      <c r="R68" s="223"/>
    </row>
    <row r="69" spans="1:18" ht="60">
      <c r="A69" s="385"/>
      <c r="B69" s="223" t="s">
        <v>585</v>
      </c>
      <c r="C69" s="80" t="s">
        <v>76</v>
      </c>
      <c r="D69" s="235"/>
      <c r="E69" s="332">
        <v>12.5</v>
      </c>
      <c r="F69" s="336">
        <v>8.33</v>
      </c>
      <c r="G69" s="336">
        <v>8.33</v>
      </c>
      <c r="H69" s="336">
        <v>10.7</v>
      </c>
      <c r="I69" s="336">
        <v>0</v>
      </c>
      <c r="J69" s="706">
        <v>10.7</v>
      </c>
      <c r="K69" s="706">
        <v>3.57</v>
      </c>
      <c r="L69" s="832">
        <v>10.7</v>
      </c>
      <c r="M69" s="832">
        <v>7.14</v>
      </c>
      <c r="N69" s="833">
        <v>10.7</v>
      </c>
      <c r="O69" s="833">
        <v>7.14</v>
      </c>
      <c r="P69" s="80">
        <v>12</v>
      </c>
      <c r="Q69" s="80">
        <v>13.6</v>
      </c>
      <c r="R69" s="855" t="s">
        <v>880</v>
      </c>
    </row>
    <row r="70" spans="1:18" ht="12.75">
      <c r="A70" s="152"/>
      <c r="B70" s="151" t="s">
        <v>124</v>
      </c>
      <c r="C70" s="884" t="s">
        <v>484</v>
      </c>
      <c r="D70" s="885"/>
      <c r="E70" s="886"/>
      <c r="F70" s="886"/>
      <c r="G70" s="886"/>
      <c r="H70" s="886"/>
      <c r="I70" s="886"/>
      <c r="J70" s="886"/>
      <c r="K70" s="886"/>
      <c r="L70" s="886"/>
      <c r="M70" s="886"/>
      <c r="N70" s="886"/>
      <c r="O70" s="886"/>
      <c r="P70" s="886"/>
      <c r="Q70" s="886"/>
      <c r="R70" s="887"/>
    </row>
    <row r="71" spans="1:18" ht="12.75">
      <c r="A71" s="21" t="s">
        <v>115</v>
      </c>
      <c r="B71" s="20" t="s">
        <v>100</v>
      </c>
      <c r="C71" s="874" t="s">
        <v>456</v>
      </c>
      <c r="D71" s="875"/>
      <c r="E71" s="876"/>
      <c r="F71" s="876"/>
      <c r="G71" s="876"/>
      <c r="H71" s="876"/>
      <c r="I71" s="876"/>
      <c r="J71" s="876"/>
      <c r="K71" s="876"/>
      <c r="L71" s="876"/>
      <c r="M71" s="876"/>
      <c r="N71" s="876"/>
      <c r="O71" s="876"/>
      <c r="P71" s="876"/>
      <c r="Q71" s="876"/>
      <c r="R71" s="877"/>
    </row>
    <row r="72" spans="1:18" ht="44.25" customHeight="1">
      <c r="A72" s="385"/>
      <c r="B72" s="564" t="s">
        <v>805</v>
      </c>
      <c r="C72" s="27" t="s">
        <v>101</v>
      </c>
      <c r="D72" s="235"/>
      <c r="E72" s="217">
        <v>140</v>
      </c>
      <c r="F72" s="224">
        <v>223</v>
      </c>
      <c r="G72" s="224">
        <v>152</v>
      </c>
      <c r="H72" s="336">
        <v>0</v>
      </c>
      <c r="I72" s="336">
        <v>0</v>
      </c>
      <c r="J72" s="706">
        <v>223</v>
      </c>
      <c r="K72" s="706">
        <v>63</v>
      </c>
      <c r="L72" s="834">
        <v>223</v>
      </c>
      <c r="M72" s="834">
        <v>140</v>
      </c>
      <c r="N72" s="833">
        <v>152</v>
      </c>
      <c r="O72" s="833">
        <v>140</v>
      </c>
      <c r="P72" s="224">
        <v>223</v>
      </c>
      <c r="Q72" s="224">
        <v>223</v>
      </c>
      <c r="R72" s="860" t="s">
        <v>881</v>
      </c>
    </row>
    <row r="73" spans="1:18" ht="36">
      <c r="A73" s="385"/>
      <c r="B73" s="564" t="s">
        <v>806</v>
      </c>
      <c r="C73" s="27" t="s">
        <v>86</v>
      </c>
      <c r="D73" s="235"/>
      <c r="E73" s="217">
        <v>61</v>
      </c>
      <c r="F73" s="224">
        <v>61</v>
      </c>
      <c r="G73" s="224">
        <v>61</v>
      </c>
      <c r="H73" s="336">
        <v>0</v>
      </c>
      <c r="I73" s="336">
        <v>0</v>
      </c>
      <c r="J73" s="706">
        <v>61</v>
      </c>
      <c r="K73" s="706">
        <v>23</v>
      </c>
      <c r="L73" s="834">
        <v>61</v>
      </c>
      <c r="M73" s="834">
        <v>52</v>
      </c>
      <c r="N73" s="833">
        <v>64</v>
      </c>
      <c r="O73" s="833">
        <v>67</v>
      </c>
      <c r="P73" s="224">
        <v>61</v>
      </c>
      <c r="Q73" s="224">
        <v>61</v>
      </c>
      <c r="R73" s="223"/>
    </row>
    <row r="74" spans="1:18" ht="36">
      <c r="A74" s="385"/>
      <c r="B74" s="564" t="s">
        <v>807</v>
      </c>
      <c r="C74" s="27" t="s">
        <v>86</v>
      </c>
      <c r="D74" s="235"/>
      <c r="E74" s="217">
        <v>19</v>
      </c>
      <c r="F74" s="224">
        <v>43</v>
      </c>
      <c r="G74" s="224">
        <v>54</v>
      </c>
      <c r="H74" s="336">
        <v>43</v>
      </c>
      <c r="I74" s="336">
        <v>25</v>
      </c>
      <c r="J74" s="706">
        <v>43</v>
      </c>
      <c r="K74" s="706">
        <v>32</v>
      </c>
      <c r="L74" s="834">
        <v>43</v>
      </c>
      <c r="M74" s="834">
        <v>38</v>
      </c>
      <c r="N74" s="833">
        <v>54</v>
      </c>
      <c r="O74" s="833">
        <v>59</v>
      </c>
      <c r="P74" s="224">
        <v>43</v>
      </c>
      <c r="Q74" s="224">
        <v>43</v>
      </c>
      <c r="R74" s="552"/>
    </row>
    <row r="75" spans="1:18" ht="29.25" customHeight="1">
      <c r="A75" s="385"/>
      <c r="B75" s="564" t="s">
        <v>808</v>
      </c>
      <c r="C75" s="27" t="s">
        <v>86</v>
      </c>
      <c r="D75" s="235"/>
      <c r="E75" s="217">
        <v>1000</v>
      </c>
      <c r="F75" s="224">
        <v>1000</v>
      </c>
      <c r="G75" s="224">
        <v>1000</v>
      </c>
      <c r="H75" s="336">
        <v>280</v>
      </c>
      <c r="I75" s="336">
        <v>0</v>
      </c>
      <c r="J75" s="706">
        <v>1000</v>
      </c>
      <c r="K75" s="706">
        <v>470</v>
      </c>
      <c r="L75" s="834">
        <v>1000</v>
      </c>
      <c r="M75" s="834">
        <v>710</v>
      </c>
      <c r="N75" s="833">
        <v>1000</v>
      </c>
      <c r="O75" s="833">
        <v>1250</v>
      </c>
      <c r="P75" s="224">
        <v>1000</v>
      </c>
      <c r="Q75" s="224">
        <v>1000</v>
      </c>
      <c r="R75" s="223"/>
    </row>
    <row r="76" spans="1:18" ht="12.75">
      <c r="A76" s="21" t="s">
        <v>116</v>
      </c>
      <c r="B76" s="20" t="s">
        <v>92</v>
      </c>
      <c r="C76" s="874" t="s">
        <v>457</v>
      </c>
      <c r="D76" s="875"/>
      <c r="E76" s="876"/>
      <c r="F76" s="876"/>
      <c r="G76" s="876"/>
      <c r="H76" s="876"/>
      <c r="I76" s="876"/>
      <c r="J76" s="876"/>
      <c r="K76" s="876"/>
      <c r="L76" s="876"/>
      <c r="M76" s="876"/>
      <c r="N76" s="876"/>
      <c r="O76" s="876"/>
      <c r="P76" s="876"/>
      <c r="Q76" s="876"/>
      <c r="R76" s="877"/>
    </row>
    <row r="77" spans="1:18" ht="12.75">
      <c r="A77" s="37"/>
      <c r="B77" s="27" t="s">
        <v>138</v>
      </c>
      <c r="C77" s="884" t="s">
        <v>485</v>
      </c>
      <c r="D77" s="885"/>
      <c r="E77" s="886"/>
      <c r="F77" s="886"/>
      <c r="G77" s="886"/>
      <c r="H77" s="886"/>
      <c r="I77" s="886"/>
      <c r="J77" s="886"/>
      <c r="K77" s="886"/>
      <c r="L77" s="886"/>
      <c r="M77" s="886"/>
      <c r="N77" s="886"/>
      <c r="O77" s="886"/>
      <c r="P77" s="886"/>
      <c r="Q77" s="886"/>
      <c r="R77" s="887"/>
    </row>
    <row r="78" spans="1:18" ht="36">
      <c r="A78" s="385"/>
      <c r="B78" s="561" t="s">
        <v>801</v>
      </c>
      <c r="C78" s="223" t="s">
        <v>586</v>
      </c>
      <c r="D78" s="235"/>
      <c r="E78" s="217">
        <v>2</v>
      </c>
      <c r="F78" s="224">
        <v>2</v>
      </c>
      <c r="G78" s="224">
        <v>2</v>
      </c>
      <c r="H78" s="336">
        <v>2</v>
      </c>
      <c r="I78" s="336">
        <v>0</v>
      </c>
      <c r="J78" s="706">
        <v>2</v>
      </c>
      <c r="K78" s="706">
        <v>1</v>
      </c>
      <c r="L78" s="832">
        <v>2</v>
      </c>
      <c r="M78" s="832">
        <v>2</v>
      </c>
      <c r="N78" s="833">
        <v>2</v>
      </c>
      <c r="O78" s="833">
        <v>2</v>
      </c>
      <c r="P78" s="77">
        <v>3</v>
      </c>
      <c r="Q78" s="186">
        <v>3</v>
      </c>
      <c r="R78" s="223"/>
    </row>
    <row r="79" spans="1:18" ht="34.5" customHeight="1">
      <c r="A79" s="709">
        <v>4</v>
      </c>
      <c r="B79" s="888" t="s">
        <v>458</v>
      </c>
      <c r="C79" s="889"/>
      <c r="D79" s="889"/>
      <c r="E79" s="889"/>
      <c r="F79" s="889"/>
      <c r="G79" s="889"/>
      <c r="H79" s="889"/>
      <c r="I79" s="889"/>
      <c r="J79" s="889"/>
      <c r="K79" s="889"/>
      <c r="L79" s="889"/>
      <c r="M79" s="889"/>
      <c r="N79" s="889"/>
      <c r="O79" s="889"/>
      <c r="P79" s="889"/>
      <c r="Q79" s="889"/>
      <c r="R79" s="890"/>
    </row>
    <row r="80" spans="1:18" ht="30" customHeight="1">
      <c r="A80" s="110"/>
      <c r="B80" s="112" t="s">
        <v>85</v>
      </c>
      <c r="C80" s="901" t="s">
        <v>424</v>
      </c>
      <c r="D80" s="902"/>
      <c r="E80" s="903"/>
      <c r="F80" s="903"/>
      <c r="G80" s="903"/>
      <c r="H80" s="903"/>
      <c r="I80" s="903"/>
      <c r="J80" s="903"/>
      <c r="K80" s="903"/>
      <c r="L80" s="903"/>
      <c r="M80" s="903"/>
      <c r="N80" s="903"/>
      <c r="O80" s="903"/>
      <c r="P80" s="903"/>
      <c r="Q80" s="903"/>
      <c r="R80" s="904"/>
    </row>
    <row r="81" spans="1:18" s="118" customFormat="1" ht="34.5" customHeight="1">
      <c r="A81" s="384"/>
      <c r="B81" s="207" t="s">
        <v>572</v>
      </c>
      <c r="C81" s="117"/>
      <c r="D81" s="237"/>
      <c r="E81" s="217">
        <v>100.6</v>
      </c>
      <c r="F81" s="265">
        <v>100.7</v>
      </c>
      <c r="G81" s="265">
        <v>105.4</v>
      </c>
      <c r="H81" s="336">
        <v>101.1</v>
      </c>
      <c r="I81" s="336">
        <v>101.1</v>
      </c>
      <c r="J81" s="710">
        <v>102</v>
      </c>
      <c r="K81" s="710">
        <v>102</v>
      </c>
      <c r="L81" s="825">
        <v>102</v>
      </c>
      <c r="M81" s="825">
        <v>102</v>
      </c>
      <c r="N81" s="826">
        <v>102</v>
      </c>
      <c r="O81" s="826">
        <v>102</v>
      </c>
      <c r="P81" s="153">
        <v>102.4</v>
      </c>
      <c r="Q81" s="116">
        <v>102.7</v>
      </c>
      <c r="R81" s="223"/>
    </row>
    <row r="82" spans="1:18" ht="12.75">
      <c r="A82" s="21" t="s">
        <v>170</v>
      </c>
      <c r="B82" s="256" t="s">
        <v>100</v>
      </c>
      <c r="C82" s="874" t="s">
        <v>459</v>
      </c>
      <c r="D82" s="875"/>
      <c r="E82" s="876"/>
      <c r="F82" s="876"/>
      <c r="G82" s="876"/>
      <c r="H82" s="876"/>
      <c r="I82" s="876"/>
      <c r="J82" s="876"/>
      <c r="K82" s="876"/>
      <c r="L82" s="876"/>
      <c r="M82" s="876"/>
      <c r="N82" s="876"/>
      <c r="O82" s="876"/>
      <c r="P82" s="876"/>
      <c r="Q82" s="876"/>
      <c r="R82" s="877"/>
    </row>
    <row r="83" spans="1:18" ht="12.75">
      <c r="A83" s="37"/>
      <c r="B83" s="35" t="s">
        <v>7</v>
      </c>
      <c r="C83" s="884" t="s">
        <v>156</v>
      </c>
      <c r="D83" s="885"/>
      <c r="E83" s="886"/>
      <c r="F83" s="886"/>
      <c r="G83" s="886"/>
      <c r="H83" s="886"/>
      <c r="I83" s="886"/>
      <c r="J83" s="886"/>
      <c r="K83" s="886"/>
      <c r="L83" s="886"/>
      <c r="M83" s="886"/>
      <c r="N83" s="886"/>
      <c r="O83" s="886"/>
      <c r="P83" s="886"/>
      <c r="Q83" s="886"/>
      <c r="R83" s="887"/>
    </row>
    <row r="84" spans="1:18" ht="24">
      <c r="A84" s="385"/>
      <c r="B84" s="35" t="s">
        <v>157</v>
      </c>
      <c r="C84" s="35" t="s">
        <v>86</v>
      </c>
      <c r="D84" s="235"/>
      <c r="E84" s="104">
        <v>0</v>
      </c>
      <c r="F84" s="224">
        <v>0</v>
      </c>
      <c r="G84" s="224">
        <v>0</v>
      </c>
      <c r="H84" s="336">
        <v>0</v>
      </c>
      <c r="I84" s="336">
        <v>0</v>
      </c>
      <c r="J84" s="710">
        <v>0</v>
      </c>
      <c r="K84" s="710">
        <v>0</v>
      </c>
      <c r="L84" s="825">
        <v>0</v>
      </c>
      <c r="M84" s="825">
        <v>0</v>
      </c>
      <c r="N84" s="826">
        <v>0</v>
      </c>
      <c r="O84" s="826">
        <v>0</v>
      </c>
      <c r="P84" s="27">
        <v>0</v>
      </c>
      <c r="Q84" s="27">
        <v>0</v>
      </c>
      <c r="R84" s="208"/>
    </row>
    <row r="85" spans="1:18" ht="12.75">
      <c r="A85" s="21" t="s">
        <v>171</v>
      </c>
      <c r="B85" s="256" t="s">
        <v>92</v>
      </c>
      <c r="C85" s="874" t="s">
        <v>446</v>
      </c>
      <c r="D85" s="875"/>
      <c r="E85" s="876"/>
      <c r="F85" s="876"/>
      <c r="G85" s="876"/>
      <c r="H85" s="876"/>
      <c r="I85" s="876"/>
      <c r="J85" s="876"/>
      <c r="K85" s="876"/>
      <c r="L85" s="876"/>
      <c r="M85" s="876"/>
      <c r="N85" s="876"/>
      <c r="O85" s="876"/>
      <c r="P85" s="876"/>
      <c r="Q85" s="876"/>
      <c r="R85" s="877"/>
    </row>
    <row r="86" spans="1:18" ht="12.75" customHeight="1">
      <c r="A86" s="37"/>
      <c r="B86" s="257" t="s">
        <v>77</v>
      </c>
      <c r="C86" s="884" t="s">
        <v>425</v>
      </c>
      <c r="D86" s="885"/>
      <c r="E86" s="886"/>
      <c r="F86" s="886"/>
      <c r="G86" s="886"/>
      <c r="H86" s="886"/>
      <c r="I86" s="886"/>
      <c r="J86" s="886"/>
      <c r="K86" s="886"/>
      <c r="L86" s="886"/>
      <c r="M86" s="886"/>
      <c r="N86" s="886"/>
      <c r="O86" s="886"/>
      <c r="P86" s="886"/>
      <c r="Q86" s="886"/>
      <c r="R86" s="887"/>
    </row>
    <row r="87" spans="1:18" ht="24">
      <c r="A87" s="385"/>
      <c r="B87" s="35" t="s">
        <v>158</v>
      </c>
      <c r="C87" s="35" t="s">
        <v>76</v>
      </c>
      <c r="D87" s="235"/>
      <c r="E87" s="217">
        <v>96.6</v>
      </c>
      <c r="F87" s="224">
        <v>100</v>
      </c>
      <c r="G87" s="224">
        <v>100</v>
      </c>
      <c r="H87" s="336">
        <v>100</v>
      </c>
      <c r="I87" s="336">
        <v>71.2</v>
      </c>
      <c r="J87" s="710">
        <v>100</v>
      </c>
      <c r="K87" s="710">
        <v>79.5</v>
      </c>
      <c r="L87" s="825">
        <v>100</v>
      </c>
      <c r="M87" s="825">
        <v>87.4</v>
      </c>
      <c r="N87" s="826">
        <v>100</v>
      </c>
      <c r="O87" s="826">
        <v>100</v>
      </c>
      <c r="P87" s="217">
        <v>100</v>
      </c>
      <c r="Q87" s="217">
        <v>100</v>
      </c>
      <c r="R87" s="708"/>
    </row>
    <row r="88" spans="1:18" ht="15.75">
      <c r="A88" s="709">
        <v>5</v>
      </c>
      <c r="B88" s="888" t="s">
        <v>460</v>
      </c>
      <c r="C88" s="889"/>
      <c r="D88" s="889"/>
      <c r="E88" s="889"/>
      <c r="F88" s="889"/>
      <c r="G88" s="889"/>
      <c r="H88" s="889"/>
      <c r="I88" s="889"/>
      <c r="J88" s="889"/>
      <c r="K88" s="889"/>
      <c r="L88" s="889"/>
      <c r="M88" s="889"/>
      <c r="N88" s="889"/>
      <c r="O88" s="889"/>
      <c r="P88" s="889"/>
      <c r="Q88" s="889"/>
      <c r="R88" s="890"/>
    </row>
    <row r="89" spans="1:18" ht="28.5" customHeight="1">
      <c r="A89" s="42"/>
      <c r="B89" s="83" t="s">
        <v>93</v>
      </c>
      <c r="C89" s="905" t="s">
        <v>570</v>
      </c>
      <c r="D89" s="903"/>
      <c r="E89" s="906"/>
      <c r="F89" s="906"/>
      <c r="G89" s="906"/>
      <c r="H89" s="906"/>
      <c r="I89" s="906"/>
      <c r="J89" s="906"/>
      <c r="K89" s="906"/>
      <c r="L89" s="906"/>
      <c r="M89" s="906"/>
      <c r="N89" s="906"/>
      <c r="O89" s="906"/>
      <c r="P89" s="906"/>
      <c r="Q89" s="906"/>
      <c r="R89" s="907"/>
    </row>
    <row r="90" spans="1:18" ht="24">
      <c r="A90" s="79"/>
      <c r="B90" s="210" t="s">
        <v>426</v>
      </c>
      <c r="C90" s="78" t="s">
        <v>101</v>
      </c>
      <c r="D90" s="235"/>
      <c r="E90" s="217">
        <v>73</v>
      </c>
      <c r="F90" s="366">
        <v>73</v>
      </c>
      <c r="G90" s="366">
        <v>69</v>
      </c>
      <c r="H90" s="336">
        <v>73</v>
      </c>
      <c r="I90" s="336">
        <v>73</v>
      </c>
      <c r="J90" s="710">
        <v>73</v>
      </c>
      <c r="K90" s="710">
        <v>73</v>
      </c>
      <c r="L90" s="836">
        <v>73</v>
      </c>
      <c r="M90" s="836">
        <v>73</v>
      </c>
      <c r="N90" s="835">
        <v>73</v>
      </c>
      <c r="O90" s="835">
        <v>79</v>
      </c>
      <c r="P90" s="710">
        <v>74</v>
      </c>
      <c r="Q90" s="710">
        <v>74</v>
      </c>
      <c r="R90" s="860" t="s">
        <v>882</v>
      </c>
    </row>
    <row r="91" spans="1:18" ht="36">
      <c r="A91" s="79"/>
      <c r="B91" s="106" t="s">
        <v>427</v>
      </c>
      <c r="C91" s="78" t="s">
        <v>76</v>
      </c>
      <c r="D91" s="235"/>
      <c r="E91" s="217">
        <v>27</v>
      </c>
      <c r="F91" s="366">
        <v>27</v>
      </c>
      <c r="G91" s="366">
        <v>34.700000000000003</v>
      </c>
      <c r="H91" s="336">
        <v>36.65</v>
      </c>
      <c r="I91" s="336">
        <v>36.65</v>
      </c>
      <c r="J91" s="710">
        <v>36.65</v>
      </c>
      <c r="K91" s="710">
        <v>36.65</v>
      </c>
      <c r="L91" s="836">
        <v>36.65</v>
      </c>
      <c r="M91" s="836">
        <v>36.65</v>
      </c>
      <c r="N91" s="835">
        <v>27</v>
      </c>
      <c r="O91" s="835">
        <v>36.4</v>
      </c>
      <c r="P91" s="710">
        <v>31</v>
      </c>
      <c r="Q91" s="710">
        <v>33</v>
      </c>
      <c r="R91" s="383"/>
    </row>
    <row r="92" spans="1:18" ht="48">
      <c r="A92" s="86"/>
      <c r="B92" s="106" t="s">
        <v>428</v>
      </c>
      <c r="C92" s="83" t="s">
        <v>86</v>
      </c>
      <c r="D92" s="235"/>
      <c r="E92" s="217">
        <v>6.3</v>
      </c>
      <c r="F92" s="366">
        <v>6</v>
      </c>
      <c r="G92" s="366">
        <v>7.5</v>
      </c>
      <c r="H92" s="336">
        <v>8.8000000000000007</v>
      </c>
      <c r="I92" s="336">
        <v>8.8000000000000007</v>
      </c>
      <c r="J92" s="710">
        <v>8.8000000000000007</v>
      </c>
      <c r="K92" s="710">
        <v>8.8000000000000007</v>
      </c>
      <c r="L92" s="836">
        <v>8.8000000000000007</v>
      </c>
      <c r="M92" s="836">
        <v>8.8000000000000007</v>
      </c>
      <c r="N92" s="835">
        <v>8.8000000000000007</v>
      </c>
      <c r="O92" s="835">
        <v>14.3</v>
      </c>
      <c r="P92" s="710">
        <v>9.4</v>
      </c>
      <c r="Q92" s="710">
        <v>10</v>
      </c>
      <c r="R92" s="234"/>
    </row>
    <row r="93" spans="1:18" ht="60">
      <c r="A93" s="86"/>
      <c r="B93" s="106" t="s">
        <v>429</v>
      </c>
      <c r="C93" s="83" t="s">
        <v>86</v>
      </c>
      <c r="D93" s="235"/>
      <c r="E93" s="217">
        <v>3100</v>
      </c>
      <c r="F93" s="366">
        <v>3500</v>
      </c>
      <c r="G93" s="366">
        <v>3500</v>
      </c>
      <c r="H93" s="554">
        <v>3800</v>
      </c>
      <c r="I93" s="554">
        <v>3800</v>
      </c>
      <c r="J93" s="710">
        <v>3800</v>
      </c>
      <c r="K93" s="710">
        <v>3800</v>
      </c>
      <c r="L93" s="836">
        <v>3800</v>
      </c>
      <c r="M93" s="836">
        <v>3800</v>
      </c>
      <c r="N93" s="835">
        <v>3800</v>
      </c>
      <c r="O93" s="840">
        <v>3800</v>
      </c>
      <c r="P93" s="710">
        <v>4100</v>
      </c>
      <c r="Q93" s="710">
        <v>4500</v>
      </c>
      <c r="R93" s="234"/>
    </row>
    <row r="94" spans="1:18" ht="12.75">
      <c r="A94" s="86"/>
      <c r="B94" s="83" t="s">
        <v>95</v>
      </c>
      <c r="C94" s="884" t="s">
        <v>316</v>
      </c>
      <c r="D94" s="885"/>
      <c r="E94" s="886"/>
      <c r="F94" s="886"/>
      <c r="G94" s="886"/>
      <c r="H94" s="886"/>
      <c r="I94" s="886"/>
      <c r="J94" s="886"/>
      <c r="K94" s="886"/>
      <c r="L94" s="886"/>
      <c r="M94" s="886"/>
      <c r="N94" s="886"/>
      <c r="O94" s="886"/>
      <c r="P94" s="886"/>
      <c r="Q94" s="886"/>
      <c r="R94" s="887"/>
    </row>
    <row r="95" spans="1:18" ht="15" customHeight="1">
      <c r="A95" s="87" t="s">
        <v>168</v>
      </c>
      <c r="B95" s="84" t="s">
        <v>100</v>
      </c>
      <c r="C95" s="874" t="s">
        <v>317</v>
      </c>
      <c r="D95" s="875"/>
      <c r="E95" s="876"/>
      <c r="F95" s="876"/>
      <c r="G95" s="876"/>
      <c r="H95" s="876"/>
      <c r="I95" s="876"/>
      <c r="J95" s="876"/>
      <c r="K95" s="876"/>
      <c r="L95" s="876"/>
      <c r="M95" s="876"/>
      <c r="N95" s="876"/>
      <c r="O95" s="876"/>
      <c r="P95" s="876"/>
      <c r="Q95" s="876"/>
      <c r="R95" s="877"/>
    </row>
    <row r="96" spans="1:18" ht="32.25" customHeight="1">
      <c r="A96" s="43"/>
      <c r="B96" s="562" t="s">
        <v>800</v>
      </c>
      <c r="C96" s="44" t="s">
        <v>86</v>
      </c>
      <c r="D96" s="238"/>
      <c r="E96" s="362">
        <v>1800</v>
      </c>
      <c r="F96" s="365">
        <v>1800</v>
      </c>
      <c r="G96" s="365">
        <v>1800</v>
      </c>
      <c r="H96" s="509">
        <v>1800</v>
      </c>
      <c r="I96" s="509">
        <v>1800</v>
      </c>
      <c r="J96" s="509">
        <v>1800</v>
      </c>
      <c r="K96" s="509">
        <v>1800</v>
      </c>
      <c r="L96" s="509">
        <v>1800</v>
      </c>
      <c r="M96" s="509">
        <v>1800</v>
      </c>
      <c r="N96" s="45">
        <v>1800</v>
      </c>
      <c r="O96" s="45">
        <v>2002</v>
      </c>
      <c r="P96" s="218">
        <v>1850</v>
      </c>
      <c r="Q96" s="218">
        <v>1950</v>
      </c>
      <c r="R96" s="234"/>
    </row>
    <row r="97" spans="1:18" ht="29.25" customHeight="1">
      <c r="A97" s="37"/>
      <c r="B97" s="36" t="s">
        <v>164</v>
      </c>
      <c r="C97" s="36" t="s">
        <v>86</v>
      </c>
      <c r="D97" s="235"/>
      <c r="E97" s="363">
        <v>11926</v>
      </c>
      <c r="F97" s="366">
        <v>11325</v>
      </c>
      <c r="G97" s="366">
        <v>13476</v>
      </c>
      <c r="H97" s="336">
        <v>11325</v>
      </c>
      <c r="I97" s="336">
        <v>13476</v>
      </c>
      <c r="J97" s="710">
        <v>13800</v>
      </c>
      <c r="K97" s="710">
        <v>13800</v>
      </c>
      <c r="L97" s="836">
        <v>13800</v>
      </c>
      <c r="M97" s="836">
        <v>13800</v>
      </c>
      <c r="N97" s="835">
        <v>13800</v>
      </c>
      <c r="O97" s="835">
        <v>14908</v>
      </c>
      <c r="P97" s="217">
        <v>14628</v>
      </c>
      <c r="Q97" s="217">
        <v>15346</v>
      </c>
      <c r="R97" s="234"/>
    </row>
    <row r="98" spans="1:18" ht="84">
      <c r="A98" s="37"/>
      <c r="B98" s="36" t="s">
        <v>165</v>
      </c>
      <c r="C98" s="36" t="s">
        <v>86</v>
      </c>
      <c r="D98" s="235"/>
      <c r="E98" s="363">
        <v>3000</v>
      </c>
      <c r="F98" s="366">
        <v>3500</v>
      </c>
      <c r="G98" s="366">
        <v>3500</v>
      </c>
      <c r="H98" s="336">
        <v>3800</v>
      </c>
      <c r="I98" s="336">
        <v>3800</v>
      </c>
      <c r="J98" s="710">
        <v>3800</v>
      </c>
      <c r="K98" s="710">
        <v>3800</v>
      </c>
      <c r="L98" s="836">
        <v>3800</v>
      </c>
      <c r="M98" s="836">
        <v>3800</v>
      </c>
      <c r="N98" s="835">
        <v>3800</v>
      </c>
      <c r="O98" s="835">
        <v>3850</v>
      </c>
      <c r="P98" s="710">
        <v>4100</v>
      </c>
      <c r="Q98" s="710">
        <v>4500</v>
      </c>
      <c r="R98" s="234"/>
    </row>
    <row r="99" spans="1:18" ht="12.75">
      <c r="A99" s="86"/>
      <c r="B99" s="83" t="s">
        <v>94</v>
      </c>
      <c r="C99" s="884" t="s">
        <v>571</v>
      </c>
      <c r="D99" s="885"/>
      <c r="E99" s="886"/>
      <c r="F99" s="886"/>
      <c r="G99" s="886"/>
      <c r="H99" s="886"/>
      <c r="I99" s="886"/>
      <c r="J99" s="886"/>
      <c r="K99" s="886"/>
      <c r="L99" s="886"/>
      <c r="M99" s="886"/>
      <c r="N99" s="886"/>
      <c r="O99" s="886"/>
      <c r="P99" s="886"/>
      <c r="Q99" s="886"/>
      <c r="R99" s="887"/>
    </row>
    <row r="100" spans="1:18" ht="12.75">
      <c r="A100" s="21" t="s">
        <v>169</v>
      </c>
      <c r="B100" s="101" t="s">
        <v>92</v>
      </c>
      <c r="C100" s="874" t="s">
        <v>461</v>
      </c>
      <c r="D100" s="875"/>
      <c r="E100" s="876"/>
      <c r="F100" s="876"/>
      <c r="G100" s="876"/>
      <c r="H100" s="876"/>
      <c r="I100" s="876"/>
      <c r="J100" s="876"/>
      <c r="K100" s="876"/>
      <c r="L100" s="876"/>
      <c r="M100" s="876"/>
      <c r="N100" s="876"/>
      <c r="O100" s="876"/>
      <c r="P100" s="876"/>
      <c r="Q100" s="876"/>
      <c r="R100" s="877"/>
    </row>
    <row r="101" spans="1:18" ht="48">
      <c r="A101" s="86"/>
      <c r="B101" s="223" t="s">
        <v>428</v>
      </c>
      <c r="C101" s="83" t="s">
        <v>76</v>
      </c>
      <c r="D101" s="235"/>
      <c r="E101" s="219">
        <v>6</v>
      </c>
      <c r="F101" s="366">
        <v>6</v>
      </c>
      <c r="G101" s="366">
        <v>7.5</v>
      </c>
      <c r="H101" s="553" t="s">
        <v>758</v>
      </c>
      <c r="I101" s="442">
        <v>8.8000000000000007</v>
      </c>
      <c r="J101" s="712">
        <v>8.8000000000000007</v>
      </c>
      <c r="K101" s="712">
        <v>8.8000000000000007</v>
      </c>
      <c r="L101" s="837">
        <v>8.8000000000000007</v>
      </c>
      <c r="M101" s="837">
        <v>8.8000000000000007</v>
      </c>
      <c r="N101" s="838">
        <v>6</v>
      </c>
      <c r="O101" s="838">
        <v>14.3</v>
      </c>
      <c r="P101" s="710">
        <v>9.4</v>
      </c>
      <c r="Q101" s="710">
        <v>10</v>
      </c>
      <c r="R101" s="383"/>
    </row>
    <row r="102" spans="1:18" ht="24">
      <c r="A102" s="86"/>
      <c r="B102" s="223" t="s">
        <v>588</v>
      </c>
      <c r="C102" s="83" t="s">
        <v>103</v>
      </c>
      <c r="D102" s="235"/>
      <c r="E102" s="217">
        <v>0</v>
      </c>
      <c r="F102" s="366">
        <v>1</v>
      </c>
      <c r="G102" s="366">
        <v>1</v>
      </c>
      <c r="H102" s="336">
        <v>1</v>
      </c>
      <c r="I102" s="336">
        <v>0</v>
      </c>
      <c r="J102" s="710">
        <v>0</v>
      </c>
      <c r="K102" s="710">
        <v>0</v>
      </c>
      <c r="L102" s="836">
        <v>0</v>
      </c>
      <c r="M102" s="836">
        <v>0</v>
      </c>
      <c r="N102" s="835">
        <v>1</v>
      </c>
      <c r="O102" s="835">
        <v>0</v>
      </c>
      <c r="P102" s="217">
        <v>0</v>
      </c>
      <c r="Q102" s="217">
        <v>0</v>
      </c>
      <c r="R102" s="234"/>
    </row>
    <row r="103" spans="1:18" ht="72">
      <c r="A103" s="155"/>
      <c r="B103" s="215" t="s">
        <v>486</v>
      </c>
      <c r="C103" s="154" t="s">
        <v>86</v>
      </c>
      <c r="D103" s="235"/>
      <c r="E103" s="217">
        <v>4</v>
      </c>
      <c r="F103" s="366">
        <v>15</v>
      </c>
      <c r="G103" s="366">
        <v>15</v>
      </c>
      <c r="H103" s="336">
        <v>15</v>
      </c>
      <c r="I103" s="336">
        <v>21</v>
      </c>
      <c r="J103" s="710">
        <v>15</v>
      </c>
      <c r="K103" s="710">
        <v>15</v>
      </c>
      <c r="L103" s="836">
        <v>15</v>
      </c>
      <c r="M103" s="836">
        <v>15</v>
      </c>
      <c r="N103" s="835">
        <v>15</v>
      </c>
      <c r="O103" s="835">
        <v>18</v>
      </c>
      <c r="P103" s="217">
        <v>16</v>
      </c>
      <c r="Q103" s="217">
        <v>20</v>
      </c>
      <c r="R103" s="383"/>
    </row>
    <row r="104" spans="1:18" ht="15.75" customHeight="1">
      <c r="A104" s="98">
        <v>6</v>
      </c>
      <c r="B104" s="888" t="s">
        <v>359</v>
      </c>
      <c r="C104" s="889"/>
      <c r="D104" s="889"/>
      <c r="E104" s="889"/>
      <c r="F104" s="889"/>
      <c r="G104" s="889"/>
      <c r="H104" s="889"/>
      <c r="I104" s="889"/>
      <c r="J104" s="889"/>
      <c r="K104" s="889"/>
      <c r="L104" s="889"/>
      <c r="M104" s="889"/>
      <c r="N104" s="889"/>
      <c r="O104" s="889"/>
      <c r="P104" s="889"/>
      <c r="Q104" s="889"/>
      <c r="R104" s="890"/>
    </row>
    <row r="105" spans="1:18" ht="14.25" customHeight="1">
      <c r="A105" s="99"/>
      <c r="B105" s="97" t="s">
        <v>85</v>
      </c>
      <c r="C105" s="884" t="s">
        <v>319</v>
      </c>
      <c r="D105" s="885"/>
      <c r="E105" s="886"/>
      <c r="F105" s="886"/>
      <c r="G105" s="886"/>
      <c r="H105" s="886"/>
      <c r="I105" s="886"/>
      <c r="J105" s="886"/>
      <c r="K105" s="886"/>
      <c r="L105" s="886"/>
      <c r="M105" s="886"/>
      <c r="N105" s="886"/>
      <c r="O105" s="886"/>
      <c r="P105" s="886"/>
      <c r="Q105" s="886"/>
      <c r="R105" s="887"/>
    </row>
    <row r="106" spans="1:18" ht="36">
      <c r="A106" s="385"/>
      <c r="B106" s="100" t="s">
        <v>320</v>
      </c>
      <c r="C106" s="97" t="s">
        <v>76</v>
      </c>
      <c r="D106" s="235"/>
      <c r="E106" s="217">
        <v>5.0999999999999996</v>
      </c>
      <c r="F106" s="224">
        <v>5.2</v>
      </c>
      <c r="G106" s="224">
        <v>5.2</v>
      </c>
      <c r="H106" s="336">
        <v>5.2</v>
      </c>
      <c r="I106" s="336">
        <v>0</v>
      </c>
      <c r="J106" s="670">
        <v>5.2</v>
      </c>
      <c r="K106" s="670">
        <v>0</v>
      </c>
      <c r="L106" s="844">
        <v>5.2</v>
      </c>
      <c r="M106" s="844">
        <v>0</v>
      </c>
      <c r="N106" s="842">
        <v>5.5</v>
      </c>
      <c r="O106" s="842">
        <v>5.2</v>
      </c>
      <c r="P106" s="217">
        <v>5.35</v>
      </c>
      <c r="Q106" s="217">
        <v>5.35</v>
      </c>
      <c r="R106" s="223"/>
    </row>
    <row r="107" spans="1:18" ht="12.75" customHeight="1">
      <c r="A107" s="99"/>
      <c r="B107" s="97" t="s">
        <v>95</v>
      </c>
      <c r="C107" s="884"/>
      <c r="D107" s="885"/>
      <c r="E107" s="886"/>
      <c r="F107" s="886"/>
      <c r="G107" s="886"/>
      <c r="H107" s="886"/>
      <c r="I107" s="886"/>
      <c r="J107" s="886"/>
      <c r="K107" s="886"/>
      <c r="L107" s="886"/>
      <c r="M107" s="886"/>
      <c r="N107" s="886"/>
      <c r="O107" s="886"/>
      <c r="P107" s="886"/>
      <c r="Q107" s="886"/>
      <c r="R107" s="887"/>
    </row>
    <row r="108" spans="1:18" ht="12.75" customHeight="1">
      <c r="A108" s="21"/>
      <c r="B108" s="96" t="s">
        <v>100</v>
      </c>
      <c r="C108" s="874" t="s">
        <v>321</v>
      </c>
      <c r="D108" s="875"/>
      <c r="E108" s="876"/>
      <c r="F108" s="876"/>
      <c r="G108" s="876"/>
      <c r="H108" s="876"/>
      <c r="I108" s="876"/>
      <c r="J108" s="876"/>
      <c r="K108" s="876"/>
      <c r="L108" s="876"/>
      <c r="M108" s="876"/>
      <c r="N108" s="876"/>
      <c r="O108" s="876"/>
      <c r="P108" s="876"/>
      <c r="Q108" s="876"/>
      <c r="R108" s="877"/>
    </row>
    <row r="109" spans="1:18" ht="48">
      <c r="A109" s="385"/>
      <c r="B109" s="215" t="s">
        <v>487</v>
      </c>
      <c r="C109" s="106" t="s">
        <v>103</v>
      </c>
      <c r="D109" s="235"/>
      <c r="E109" s="217">
        <v>15</v>
      </c>
      <c r="F109" s="224">
        <v>4</v>
      </c>
      <c r="G109" s="224">
        <v>3</v>
      </c>
      <c r="H109" s="336">
        <v>8</v>
      </c>
      <c r="I109" s="336">
        <v>0</v>
      </c>
      <c r="J109" s="670">
        <v>20</v>
      </c>
      <c r="K109" s="670">
        <v>11</v>
      </c>
      <c r="L109" s="844">
        <v>20</v>
      </c>
      <c r="M109" s="844">
        <v>12</v>
      </c>
      <c r="N109" s="842">
        <v>20</v>
      </c>
      <c r="O109" s="842">
        <v>22</v>
      </c>
      <c r="P109" s="217">
        <v>15</v>
      </c>
      <c r="Q109" s="217">
        <v>15</v>
      </c>
      <c r="R109" s="364"/>
    </row>
    <row r="110" spans="1:18" ht="36">
      <c r="A110" s="385"/>
      <c r="B110" s="361" t="s">
        <v>322</v>
      </c>
      <c r="C110" s="97" t="s">
        <v>103</v>
      </c>
      <c r="D110" s="235"/>
      <c r="E110" s="217">
        <v>9</v>
      </c>
      <c r="F110" s="224">
        <v>15</v>
      </c>
      <c r="G110" s="224">
        <v>41</v>
      </c>
      <c r="H110" s="336">
        <v>30</v>
      </c>
      <c r="I110" s="336">
        <v>5</v>
      </c>
      <c r="J110" s="670">
        <v>30</v>
      </c>
      <c r="K110" s="670">
        <v>16</v>
      </c>
      <c r="L110" s="844">
        <v>30</v>
      </c>
      <c r="M110" s="844">
        <v>19</v>
      </c>
      <c r="N110" s="842">
        <v>30</v>
      </c>
      <c r="O110" s="842">
        <v>25</v>
      </c>
      <c r="P110" s="217">
        <v>15</v>
      </c>
      <c r="Q110" s="217">
        <v>15</v>
      </c>
      <c r="R110" s="364"/>
    </row>
    <row r="111" spans="1:18" ht="12.75" customHeight="1">
      <c r="A111" s="385"/>
      <c r="B111" s="97" t="s">
        <v>94</v>
      </c>
      <c r="C111" s="884" t="s">
        <v>323</v>
      </c>
      <c r="D111" s="885"/>
      <c r="E111" s="886"/>
      <c r="F111" s="886"/>
      <c r="G111" s="886"/>
      <c r="H111" s="886"/>
      <c r="I111" s="886"/>
      <c r="J111" s="886"/>
      <c r="K111" s="886"/>
      <c r="L111" s="886"/>
      <c r="M111" s="886"/>
      <c r="N111" s="886"/>
      <c r="O111" s="886"/>
      <c r="P111" s="886"/>
      <c r="Q111" s="886"/>
      <c r="R111" s="887"/>
    </row>
    <row r="112" spans="1:18" ht="12.75" customHeight="1">
      <c r="A112" s="21"/>
      <c r="B112" s="96" t="s">
        <v>92</v>
      </c>
      <c r="C112" s="874" t="s">
        <v>324</v>
      </c>
      <c r="D112" s="875"/>
      <c r="E112" s="876"/>
      <c r="F112" s="876"/>
      <c r="G112" s="876"/>
      <c r="H112" s="876"/>
      <c r="I112" s="876"/>
      <c r="J112" s="876"/>
      <c r="K112" s="876"/>
      <c r="L112" s="876"/>
      <c r="M112" s="876"/>
      <c r="N112" s="876"/>
      <c r="O112" s="876"/>
      <c r="P112" s="876"/>
      <c r="Q112" s="876"/>
      <c r="R112" s="877"/>
    </row>
    <row r="113" spans="1:18" ht="24">
      <c r="A113" s="385"/>
      <c r="B113" s="100" t="s">
        <v>325</v>
      </c>
      <c r="C113" s="97" t="s">
        <v>103</v>
      </c>
      <c r="D113" s="235"/>
      <c r="E113" s="217">
        <v>4</v>
      </c>
      <c r="F113" s="224">
        <v>25</v>
      </c>
      <c r="G113" s="224">
        <v>22</v>
      </c>
      <c r="H113" s="336">
        <v>25</v>
      </c>
      <c r="I113" s="336">
        <v>0</v>
      </c>
      <c r="J113" s="670">
        <v>25</v>
      </c>
      <c r="K113" s="670">
        <v>3</v>
      </c>
      <c r="L113" s="844">
        <v>25</v>
      </c>
      <c r="M113" s="844">
        <v>4</v>
      </c>
      <c r="N113" s="842">
        <v>9</v>
      </c>
      <c r="O113" s="842">
        <v>7</v>
      </c>
      <c r="P113" s="97">
        <v>25</v>
      </c>
      <c r="Q113" s="97">
        <v>25</v>
      </c>
      <c r="R113" s="364"/>
    </row>
    <row r="114" spans="1:18" ht="24">
      <c r="A114" s="385"/>
      <c r="B114" s="561" t="s">
        <v>799</v>
      </c>
      <c r="C114" s="97" t="s">
        <v>103</v>
      </c>
      <c r="D114" s="235"/>
      <c r="E114" s="217">
        <v>34</v>
      </c>
      <c r="F114" s="224">
        <v>45</v>
      </c>
      <c r="G114" s="224">
        <v>38</v>
      </c>
      <c r="H114" s="336">
        <v>50</v>
      </c>
      <c r="I114" s="336">
        <v>0</v>
      </c>
      <c r="J114" s="670">
        <v>50</v>
      </c>
      <c r="K114" s="670">
        <v>0</v>
      </c>
      <c r="L114" s="844">
        <v>50</v>
      </c>
      <c r="M114" s="844">
        <v>0</v>
      </c>
      <c r="N114" s="842">
        <v>15</v>
      </c>
      <c r="O114" s="842">
        <v>0</v>
      </c>
      <c r="P114" s="97">
        <v>50</v>
      </c>
      <c r="Q114" s="97">
        <v>50</v>
      </c>
      <c r="R114" s="364"/>
    </row>
    <row r="115" spans="1:18" ht="36">
      <c r="A115" s="385"/>
      <c r="B115" s="106" t="s">
        <v>430</v>
      </c>
      <c r="C115" s="106" t="s">
        <v>103</v>
      </c>
      <c r="D115" s="235"/>
      <c r="E115" s="217">
        <v>9</v>
      </c>
      <c r="F115" s="224">
        <v>35</v>
      </c>
      <c r="G115" s="224">
        <v>50</v>
      </c>
      <c r="H115" s="336">
        <v>25</v>
      </c>
      <c r="I115" s="336">
        <v>0</v>
      </c>
      <c r="J115" s="670">
        <v>25</v>
      </c>
      <c r="K115" s="670">
        <v>9</v>
      </c>
      <c r="L115" s="844">
        <v>25</v>
      </c>
      <c r="M115" s="844">
        <v>15</v>
      </c>
      <c r="N115" s="842">
        <v>35</v>
      </c>
      <c r="O115" s="842">
        <v>34</v>
      </c>
      <c r="P115" s="106">
        <v>25</v>
      </c>
      <c r="Q115" s="106">
        <v>25</v>
      </c>
      <c r="R115" s="43"/>
    </row>
    <row r="116" spans="1:18" ht="36">
      <c r="A116" s="385"/>
      <c r="B116" s="561" t="s">
        <v>798</v>
      </c>
      <c r="C116" s="223" t="s">
        <v>103</v>
      </c>
      <c r="D116" s="235"/>
      <c r="E116" s="224">
        <v>0</v>
      </c>
      <c r="F116" s="224">
        <v>2</v>
      </c>
      <c r="G116" s="224">
        <v>0</v>
      </c>
      <c r="H116" s="336">
        <v>2</v>
      </c>
      <c r="I116" s="336">
        <v>0</v>
      </c>
      <c r="J116" s="670">
        <v>2</v>
      </c>
      <c r="K116" s="670">
        <v>0</v>
      </c>
      <c r="L116" s="844">
        <v>0</v>
      </c>
      <c r="M116" s="844">
        <v>0</v>
      </c>
      <c r="N116" s="842">
        <v>0</v>
      </c>
      <c r="O116" s="842">
        <v>0</v>
      </c>
      <c r="P116" s="223">
        <v>2</v>
      </c>
      <c r="Q116" s="223">
        <v>2</v>
      </c>
      <c r="R116" s="364"/>
    </row>
    <row r="117" spans="1:18" ht="24">
      <c r="A117" s="385"/>
      <c r="B117" s="223" t="s">
        <v>589</v>
      </c>
      <c r="C117" s="223" t="s">
        <v>103</v>
      </c>
      <c r="D117" s="235"/>
      <c r="E117" s="224">
        <v>0</v>
      </c>
      <c r="F117" s="224">
        <v>0</v>
      </c>
      <c r="G117" s="224">
        <v>0</v>
      </c>
      <c r="H117" s="336">
        <v>0</v>
      </c>
      <c r="I117" s="336">
        <v>0</v>
      </c>
      <c r="J117" s="670">
        <v>0</v>
      </c>
      <c r="K117" s="670">
        <v>0</v>
      </c>
      <c r="L117" s="844">
        <v>0</v>
      </c>
      <c r="M117" s="844">
        <v>0</v>
      </c>
      <c r="N117" s="842">
        <v>0</v>
      </c>
      <c r="O117" s="842">
        <v>0</v>
      </c>
      <c r="P117" s="223">
        <v>3</v>
      </c>
      <c r="Q117" s="223">
        <v>0</v>
      </c>
      <c r="R117" s="364"/>
    </row>
    <row r="118" spans="1:18" ht="24">
      <c r="A118" s="385"/>
      <c r="B118" s="561" t="s">
        <v>797</v>
      </c>
      <c r="C118" s="223" t="s">
        <v>103</v>
      </c>
      <c r="D118" s="235"/>
      <c r="E118" s="224">
        <v>0</v>
      </c>
      <c r="F118" s="224">
        <v>2</v>
      </c>
      <c r="G118" s="224">
        <v>0</v>
      </c>
      <c r="H118" s="336">
        <v>4</v>
      </c>
      <c r="I118" s="336">
        <v>0</v>
      </c>
      <c r="J118" s="670">
        <v>4</v>
      </c>
      <c r="K118" s="670">
        <v>0</v>
      </c>
      <c r="L118" s="844">
        <v>4</v>
      </c>
      <c r="M118" s="844">
        <v>0</v>
      </c>
      <c r="N118" s="842">
        <v>1</v>
      </c>
      <c r="O118" s="842">
        <v>1</v>
      </c>
      <c r="P118" s="223">
        <v>0</v>
      </c>
      <c r="Q118" s="223">
        <v>0</v>
      </c>
      <c r="R118" s="364"/>
    </row>
    <row r="119" spans="1:18" ht="12.75" customHeight="1">
      <c r="A119" s="385"/>
      <c r="B119" s="106" t="s">
        <v>326</v>
      </c>
      <c r="C119" s="910" t="s">
        <v>327</v>
      </c>
      <c r="D119" s="910"/>
      <c r="E119" s="911"/>
      <c r="F119" s="911"/>
      <c r="G119" s="911"/>
      <c r="H119" s="911"/>
      <c r="I119" s="911"/>
      <c r="J119" s="911"/>
      <c r="K119" s="911"/>
      <c r="L119" s="911"/>
      <c r="M119" s="911"/>
      <c r="N119" s="911"/>
      <c r="O119" s="911"/>
      <c r="P119" s="911"/>
      <c r="Q119" s="911"/>
      <c r="R119" s="911"/>
    </row>
    <row r="120" spans="1:18" ht="12.75" customHeight="1">
      <c r="A120" s="21"/>
      <c r="B120" s="107" t="s">
        <v>117</v>
      </c>
      <c r="C120" s="874" t="s">
        <v>328</v>
      </c>
      <c r="D120" s="875"/>
      <c r="E120" s="876"/>
      <c r="F120" s="876"/>
      <c r="G120" s="876"/>
      <c r="H120" s="876"/>
      <c r="I120" s="876"/>
      <c r="J120" s="876"/>
      <c r="K120" s="876"/>
      <c r="L120" s="876"/>
      <c r="M120" s="876"/>
      <c r="N120" s="876"/>
      <c r="O120" s="876"/>
      <c r="P120" s="876"/>
      <c r="Q120" s="876"/>
      <c r="R120" s="877"/>
    </row>
    <row r="121" spans="1:18" ht="12.75" customHeight="1">
      <c r="A121" s="385"/>
      <c r="B121" s="336" t="s">
        <v>693</v>
      </c>
      <c r="C121" s="336" t="s">
        <v>103</v>
      </c>
      <c r="D121" s="336"/>
      <c r="E121" s="725">
        <v>10</v>
      </c>
      <c r="F121" s="725">
        <v>0</v>
      </c>
      <c r="G121" s="725">
        <v>44</v>
      </c>
      <c r="H121" s="725">
        <v>24</v>
      </c>
      <c r="I121" s="725">
        <v>7</v>
      </c>
      <c r="J121" s="728">
        <v>24</v>
      </c>
      <c r="K121" s="728">
        <v>8</v>
      </c>
      <c r="L121" s="846">
        <v>24</v>
      </c>
      <c r="M121" s="846">
        <v>10</v>
      </c>
      <c r="N121" s="843">
        <v>59</v>
      </c>
      <c r="O121" s="843">
        <v>55</v>
      </c>
      <c r="P121" s="728">
        <v>24</v>
      </c>
      <c r="Q121" s="728">
        <v>24</v>
      </c>
      <c r="R121" s="337"/>
    </row>
    <row r="122" spans="1:18" ht="24">
      <c r="A122" s="385"/>
      <c r="B122" s="95" t="s">
        <v>329</v>
      </c>
      <c r="C122" s="97" t="s">
        <v>76</v>
      </c>
      <c r="D122" s="235"/>
      <c r="E122" s="217">
        <v>82</v>
      </c>
      <c r="F122" s="224">
        <v>97</v>
      </c>
      <c r="G122" s="224">
        <v>91.6</v>
      </c>
      <c r="H122" s="336">
        <v>7</v>
      </c>
      <c r="I122" s="336">
        <v>70.7</v>
      </c>
      <c r="J122" s="670">
        <v>98</v>
      </c>
      <c r="K122" s="670">
        <v>0</v>
      </c>
      <c r="L122" s="844">
        <v>98</v>
      </c>
      <c r="M122" s="844">
        <v>0</v>
      </c>
      <c r="N122" s="842">
        <v>98</v>
      </c>
      <c r="O122" s="842">
        <v>99</v>
      </c>
      <c r="P122" s="726">
        <v>98</v>
      </c>
      <c r="Q122" s="726">
        <v>98</v>
      </c>
      <c r="R122" s="225"/>
    </row>
    <row r="123" spans="1:18" ht="15.75">
      <c r="A123" s="40">
        <v>7</v>
      </c>
      <c r="B123" s="888" t="s">
        <v>462</v>
      </c>
      <c r="C123" s="889"/>
      <c r="D123" s="889"/>
      <c r="E123" s="889"/>
      <c r="F123" s="889"/>
      <c r="G123" s="889"/>
      <c r="H123" s="889"/>
      <c r="I123" s="889"/>
      <c r="J123" s="889"/>
      <c r="K123" s="889"/>
      <c r="L123" s="889"/>
      <c r="M123" s="889"/>
      <c r="N123" s="889"/>
      <c r="O123" s="889"/>
      <c r="P123" s="889"/>
      <c r="Q123" s="889"/>
      <c r="R123" s="890"/>
    </row>
    <row r="124" spans="1:18" s="247" customFormat="1" ht="15.75">
      <c r="A124" s="384"/>
      <c r="B124" s="244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245"/>
      <c r="R124" s="246"/>
    </row>
    <row r="125" spans="1:18" ht="30" customHeight="1">
      <c r="A125" s="385"/>
      <c r="B125" s="39" t="s">
        <v>124</v>
      </c>
      <c r="C125" s="884" t="s">
        <v>488</v>
      </c>
      <c r="D125" s="885"/>
      <c r="E125" s="886"/>
      <c r="F125" s="886"/>
      <c r="G125" s="886"/>
      <c r="H125" s="886"/>
      <c r="I125" s="886"/>
      <c r="J125" s="886"/>
      <c r="K125" s="886"/>
      <c r="L125" s="886"/>
      <c r="M125" s="886"/>
      <c r="N125" s="886"/>
      <c r="O125" s="886"/>
      <c r="P125" s="886"/>
      <c r="Q125" s="886"/>
      <c r="R125" s="887"/>
    </row>
    <row r="126" spans="1:18" ht="30" customHeight="1">
      <c r="A126" s="385"/>
      <c r="B126" s="235" t="s">
        <v>602</v>
      </c>
      <c r="C126" s="884" t="s">
        <v>605</v>
      </c>
      <c r="D126" s="885"/>
      <c r="E126" s="885"/>
      <c r="F126" s="885"/>
      <c r="G126" s="885"/>
      <c r="H126" s="885"/>
      <c r="I126" s="885"/>
      <c r="J126" s="885"/>
      <c r="K126" s="885"/>
      <c r="L126" s="885"/>
      <c r="M126" s="885"/>
      <c r="N126" s="885"/>
      <c r="O126" s="885"/>
      <c r="P126" s="885"/>
      <c r="Q126" s="922"/>
      <c r="R126" s="937"/>
    </row>
    <row r="127" spans="1:18" ht="30" customHeight="1">
      <c r="A127" s="385"/>
      <c r="B127" s="235" t="s">
        <v>603</v>
      </c>
      <c r="C127" s="235"/>
      <c r="D127" s="235">
        <v>0.2</v>
      </c>
      <c r="E127" s="236">
        <v>54</v>
      </c>
      <c r="F127" s="236">
        <v>53</v>
      </c>
      <c r="G127" s="236">
        <v>53</v>
      </c>
      <c r="H127" s="443">
        <v>50</v>
      </c>
      <c r="I127" s="443">
        <v>10</v>
      </c>
      <c r="J127" s="651">
        <v>50</v>
      </c>
      <c r="K127" s="651">
        <v>23</v>
      </c>
      <c r="L127" s="808">
        <v>50</v>
      </c>
      <c r="M127" s="808">
        <v>34</v>
      </c>
      <c r="N127" s="811">
        <v>50</v>
      </c>
      <c r="O127" s="811">
        <v>54</v>
      </c>
      <c r="P127" s="236">
        <v>54</v>
      </c>
      <c r="Q127" s="236">
        <v>54</v>
      </c>
      <c r="R127" s="918"/>
    </row>
    <row r="128" spans="1:18" ht="30" customHeight="1">
      <c r="A128" s="385"/>
      <c r="B128" s="561" t="s">
        <v>720</v>
      </c>
      <c r="C128" s="884" t="s">
        <v>604</v>
      </c>
      <c r="D128" s="885"/>
      <c r="E128" s="885"/>
      <c r="F128" s="885"/>
      <c r="G128" s="885"/>
      <c r="H128" s="885"/>
      <c r="I128" s="885"/>
      <c r="J128" s="885"/>
      <c r="K128" s="885"/>
      <c r="L128" s="885"/>
      <c r="M128" s="885"/>
      <c r="N128" s="885"/>
      <c r="O128" s="885"/>
      <c r="P128" s="885"/>
      <c r="Q128" s="922"/>
      <c r="R128" s="912"/>
    </row>
    <row r="129" spans="1:18" ht="28.5" customHeight="1">
      <c r="A129" s="385"/>
      <c r="B129" s="39" t="s">
        <v>179</v>
      </c>
      <c r="C129" s="39" t="s">
        <v>180</v>
      </c>
      <c r="D129" s="235">
        <v>0.2</v>
      </c>
      <c r="E129" s="248">
        <v>5284.2</v>
      </c>
      <c r="F129" s="217">
        <v>5753.6</v>
      </c>
      <c r="G129" s="224">
        <v>5213.2</v>
      </c>
      <c r="H129" s="336">
        <v>5203.8</v>
      </c>
      <c r="I129" s="336">
        <v>0</v>
      </c>
      <c r="J129" s="650">
        <v>5203.8</v>
      </c>
      <c r="K129" s="650">
        <v>0</v>
      </c>
      <c r="L129" s="807">
        <v>5203.8</v>
      </c>
      <c r="M129" s="807">
        <v>0</v>
      </c>
      <c r="N129" s="810">
        <v>5985.64</v>
      </c>
      <c r="O129" s="810">
        <v>5985.64</v>
      </c>
      <c r="P129" s="727">
        <v>6889.0871500000003</v>
      </c>
      <c r="Q129" s="730">
        <v>7268.6220999999996</v>
      </c>
      <c r="R129" s="933"/>
    </row>
    <row r="130" spans="1:18" ht="28.5" customHeight="1">
      <c r="A130" s="385"/>
      <c r="B130" s="39" t="s">
        <v>181</v>
      </c>
      <c r="C130" s="39" t="s">
        <v>101</v>
      </c>
      <c r="D130" s="235">
        <v>0.2</v>
      </c>
      <c r="E130" s="217">
        <v>4</v>
      </c>
      <c r="F130" s="224">
        <v>4</v>
      </c>
      <c r="G130" s="224">
        <v>4</v>
      </c>
      <c r="H130" s="336">
        <v>2</v>
      </c>
      <c r="I130" s="336">
        <v>0</v>
      </c>
      <c r="J130" s="650">
        <v>2</v>
      </c>
      <c r="K130" s="650">
        <v>0</v>
      </c>
      <c r="L130" s="807">
        <v>1</v>
      </c>
      <c r="M130" s="807">
        <v>1</v>
      </c>
      <c r="N130" s="810">
        <v>1</v>
      </c>
      <c r="O130" s="810">
        <v>1</v>
      </c>
      <c r="P130" s="217">
        <v>2</v>
      </c>
      <c r="Q130" s="217">
        <v>2</v>
      </c>
      <c r="R130" s="933"/>
    </row>
    <row r="131" spans="1:18" ht="37.5" customHeight="1">
      <c r="A131" s="385"/>
      <c r="B131" s="39" t="s">
        <v>182</v>
      </c>
      <c r="C131" s="39" t="s">
        <v>101</v>
      </c>
      <c r="D131" s="235">
        <v>0.2</v>
      </c>
      <c r="E131" s="217">
        <v>4</v>
      </c>
      <c r="F131" s="224">
        <v>4</v>
      </c>
      <c r="G131" s="224">
        <v>9</v>
      </c>
      <c r="H131" s="336">
        <v>2</v>
      </c>
      <c r="I131" s="336">
        <v>0</v>
      </c>
      <c r="J131" s="650">
        <v>2</v>
      </c>
      <c r="K131" s="650">
        <v>0</v>
      </c>
      <c r="L131" s="807">
        <v>1</v>
      </c>
      <c r="M131" s="807">
        <v>1</v>
      </c>
      <c r="N131" s="810">
        <v>1</v>
      </c>
      <c r="O131" s="810">
        <v>1</v>
      </c>
      <c r="P131" s="217">
        <v>2</v>
      </c>
      <c r="Q131" s="217">
        <v>2</v>
      </c>
      <c r="R131" s="933"/>
    </row>
    <row r="132" spans="1:18" ht="20.25" customHeight="1">
      <c r="A132" s="385"/>
      <c r="B132" s="561" t="s">
        <v>796</v>
      </c>
      <c r="C132" s="39" t="s">
        <v>101</v>
      </c>
      <c r="D132" s="235">
        <v>0.2</v>
      </c>
      <c r="E132" s="217">
        <v>4</v>
      </c>
      <c r="F132" s="224">
        <v>4</v>
      </c>
      <c r="G132" s="224">
        <v>49</v>
      </c>
      <c r="H132" s="336">
        <v>2</v>
      </c>
      <c r="I132" s="336">
        <v>0</v>
      </c>
      <c r="J132" s="650">
        <v>2</v>
      </c>
      <c r="K132" s="650">
        <v>0</v>
      </c>
      <c r="L132" s="807">
        <v>8</v>
      </c>
      <c r="M132" s="807">
        <v>8</v>
      </c>
      <c r="N132" s="810">
        <v>8</v>
      </c>
      <c r="O132" s="810">
        <v>8</v>
      </c>
      <c r="P132" s="217">
        <v>2</v>
      </c>
      <c r="Q132" s="217">
        <v>2</v>
      </c>
      <c r="R132" s="933"/>
    </row>
    <row r="133" spans="1:18" ht="21.75" customHeight="1">
      <c r="A133" s="385"/>
      <c r="B133" s="809" t="s">
        <v>183</v>
      </c>
      <c r="C133" s="809" t="s">
        <v>184</v>
      </c>
      <c r="D133" s="809">
        <v>0.2</v>
      </c>
      <c r="E133" s="805">
        <v>3552.2</v>
      </c>
      <c r="F133" s="805">
        <v>3658.8</v>
      </c>
      <c r="G133" s="805">
        <v>7989.2</v>
      </c>
      <c r="H133" s="813">
        <v>3841.72</v>
      </c>
      <c r="I133" s="813">
        <v>0</v>
      </c>
      <c r="J133" s="813">
        <v>3841.72</v>
      </c>
      <c r="K133" s="813">
        <v>0</v>
      </c>
      <c r="L133" s="813">
        <v>3841.72</v>
      </c>
      <c r="M133" s="813">
        <v>1754.24</v>
      </c>
      <c r="N133" s="814">
        <v>1754.24</v>
      </c>
      <c r="O133" s="814">
        <v>1754.24</v>
      </c>
      <c r="P133" s="26">
        <v>1841.9</v>
      </c>
      <c r="Q133" s="54">
        <v>1933.05</v>
      </c>
      <c r="R133" s="933"/>
    </row>
    <row r="134" spans="1:18" ht="21.75" customHeight="1">
      <c r="A134" s="385"/>
      <c r="B134" s="804" t="s">
        <v>721</v>
      </c>
      <c r="C134" s="884" t="s">
        <v>865</v>
      </c>
      <c r="D134" s="885"/>
      <c r="E134" s="885"/>
      <c r="F134" s="885"/>
      <c r="G134" s="885"/>
      <c r="H134" s="885"/>
      <c r="I134" s="885"/>
      <c r="J134" s="885"/>
      <c r="K134" s="885"/>
      <c r="L134" s="885"/>
      <c r="M134" s="885"/>
      <c r="N134" s="885"/>
      <c r="O134" s="885"/>
      <c r="P134" s="885"/>
      <c r="Q134" s="922"/>
      <c r="R134" s="806"/>
    </row>
    <row r="135" spans="1:18" ht="123" customHeight="1">
      <c r="A135" s="385"/>
      <c r="B135" s="804" t="s">
        <v>866</v>
      </c>
      <c r="C135" s="804" t="s">
        <v>867</v>
      </c>
      <c r="D135" s="804">
        <v>0.2</v>
      </c>
      <c r="E135" s="804">
        <v>0</v>
      </c>
      <c r="F135" s="804">
        <v>0</v>
      </c>
      <c r="G135" s="804">
        <v>0</v>
      </c>
      <c r="H135" s="804">
        <v>1</v>
      </c>
      <c r="I135" s="804">
        <v>0</v>
      </c>
      <c r="J135" s="804">
        <v>1</v>
      </c>
      <c r="K135" s="804">
        <v>0</v>
      </c>
      <c r="L135" s="804">
        <v>1</v>
      </c>
      <c r="M135" s="804">
        <v>0</v>
      </c>
      <c r="N135" s="810">
        <v>1</v>
      </c>
      <c r="O135" s="810">
        <v>1</v>
      </c>
      <c r="P135" s="804">
        <v>1</v>
      </c>
      <c r="Q135" s="804">
        <v>1</v>
      </c>
      <c r="R135" s="806"/>
    </row>
    <row r="136" spans="1:18" ht="15.75">
      <c r="A136" s="48">
        <v>8</v>
      </c>
      <c r="B136" s="888" t="s">
        <v>360</v>
      </c>
      <c r="C136" s="889"/>
      <c r="D136" s="889"/>
      <c r="E136" s="889"/>
      <c r="F136" s="889"/>
      <c r="G136" s="889"/>
      <c r="H136" s="889"/>
      <c r="I136" s="889"/>
      <c r="J136" s="889"/>
      <c r="K136" s="889"/>
      <c r="L136" s="889"/>
      <c r="M136" s="889"/>
      <c r="N136" s="889"/>
      <c r="O136" s="889"/>
      <c r="P136" s="889"/>
      <c r="Q136" s="889"/>
      <c r="R136" s="890"/>
    </row>
    <row r="137" spans="1:18" ht="24.75" customHeight="1">
      <c r="A137" s="385"/>
      <c r="B137" s="47" t="s">
        <v>93</v>
      </c>
      <c r="C137" s="892" t="s">
        <v>187</v>
      </c>
      <c r="D137" s="893"/>
      <c r="E137" s="894"/>
      <c r="F137" s="894"/>
      <c r="G137" s="894"/>
      <c r="H137" s="894"/>
      <c r="I137" s="894"/>
      <c r="J137" s="894"/>
      <c r="K137" s="894"/>
      <c r="L137" s="894"/>
      <c r="M137" s="894"/>
      <c r="N137" s="894"/>
      <c r="O137" s="894"/>
      <c r="P137" s="894"/>
      <c r="Q137" s="894"/>
      <c r="R137" s="895"/>
    </row>
    <row r="138" spans="1:18" ht="36">
      <c r="A138" s="385"/>
      <c r="B138" s="47" t="s">
        <v>188</v>
      </c>
      <c r="C138" s="47" t="s">
        <v>76</v>
      </c>
      <c r="D138" s="235"/>
      <c r="E138" s="217">
        <v>80</v>
      </c>
      <c r="F138" s="226">
        <v>80</v>
      </c>
      <c r="G138" s="226">
        <v>80</v>
      </c>
      <c r="H138" s="336">
        <v>80</v>
      </c>
      <c r="I138" s="336">
        <v>81.2</v>
      </c>
      <c r="J138" s="697">
        <v>80</v>
      </c>
      <c r="K138" s="697">
        <v>88.5</v>
      </c>
      <c r="L138" s="820">
        <v>80</v>
      </c>
      <c r="M138" s="820">
        <v>91.1</v>
      </c>
      <c r="N138" s="821">
        <v>87.9</v>
      </c>
      <c r="O138" s="821">
        <v>87.9</v>
      </c>
      <c r="P138" s="217">
        <v>97</v>
      </c>
      <c r="Q138" s="217">
        <v>97</v>
      </c>
      <c r="R138" s="383"/>
    </row>
    <row r="139" spans="1:18" ht="72">
      <c r="A139" s="385"/>
      <c r="B139" s="561" t="s">
        <v>795</v>
      </c>
      <c r="C139" s="47" t="s">
        <v>76</v>
      </c>
      <c r="D139" s="235"/>
      <c r="E139" s="217">
        <v>100</v>
      </c>
      <c r="F139" s="226">
        <v>100</v>
      </c>
      <c r="G139" s="226">
        <v>100</v>
      </c>
      <c r="H139" s="336">
        <v>100</v>
      </c>
      <c r="I139" s="336">
        <v>100</v>
      </c>
      <c r="J139" s="697">
        <v>100</v>
      </c>
      <c r="K139" s="697">
        <v>95.52</v>
      </c>
      <c r="L139" s="820">
        <v>98.6</v>
      </c>
      <c r="M139" s="820">
        <v>98.6</v>
      </c>
      <c r="N139" s="821">
        <v>98.6</v>
      </c>
      <c r="O139" s="821">
        <v>98.36</v>
      </c>
      <c r="P139" s="217">
        <v>100</v>
      </c>
      <c r="Q139" s="217">
        <v>100</v>
      </c>
      <c r="R139" s="186"/>
    </row>
    <row r="140" spans="1:18" ht="60">
      <c r="A140" s="385"/>
      <c r="B140" s="47" t="s">
        <v>189</v>
      </c>
      <c r="C140" s="47" t="s">
        <v>76</v>
      </c>
      <c r="D140" s="235"/>
      <c r="E140" s="217">
        <v>1.74</v>
      </c>
      <c r="F140" s="226">
        <v>1.74</v>
      </c>
      <c r="G140" s="226">
        <v>1.74</v>
      </c>
      <c r="H140" s="336">
        <v>1.74</v>
      </c>
      <c r="I140" s="336">
        <v>1.74</v>
      </c>
      <c r="J140" s="697">
        <v>1.74</v>
      </c>
      <c r="K140" s="697">
        <v>1.74</v>
      </c>
      <c r="L140" s="820">
        <v>1.74</v>
      </c>
      <c r="M140" s="820">
        <v>1.74</v>
      </c>
      <c r="N140" s="821">
        <v>1.74</v>
      </c>
      <c r="O140" s="821">
        <v>1.74</v>
      </c>
      <c r="P140" s="217">
        <v>1.74</v>
      </c>
      <c r="Q140" s="217">
        <v>1.74</v>
      </c>
      <c r="R140" s="230"/>
    </row>
    <row r="141" spans="1:18" ht="60">
      <c r="A141" s="385"/>
      <c r="B141" s="47" t="s">
        <v>190</v>
      </c>
      <c r="C141" s="47" t="s">
        <v>76</v>
      </c>
      <c r="D141" s="235"/>
      <c r="E141" s="217">
        <v>77.739999999999995</v>
      </c>
      <c r="F141" s="226">
        <v>77.739999999999995</v>
      </c>
      <c r="G141" s="226">
        <v>87.28</v>
      </c>
      <c r="H141" s="336">
        <v>100</v>
      </c>
      <c r="I141" s="336">
        <v>100</v>
      </c>
      <c r="J141" s="697">
        <v>100</v>
      </c>
      <c r="K141" s="697">
        <v>87.28</v>
      </c>
      <c r="L141" s="820">
        <v>100</v>
      </c>
      <c r="M141" s="820">
        <v>87.28</v>
      </c>
      <c r="N141" s="821">
        <v>87.28</v>
      </c>
      <c r="O141" s="821">
        <v>88</v>
      </c>
      <c r="P141" s="217">
        <v>88</v>
      </c>
      <c r="Q141" s="217">
        <v>88</v>
      </c>
      <c r="R141" s="186"/>
    </row>
    <row r="142" spans="1:18" ht="25.5" customHeight="1">
      <c r="A142" s="385"/>
      <c r="B142" s="47" t="s">
        <v>95</v>
      </c>
      <c r="C142" s="884" t="s">
        <v>191</v>
      </c>
      <c r="D142" s="885"/>
      <c r="E142" s="886"/>
      <c r="F142" s="886"/>
      <c r="G142" s="886"/>
      <c r="H142" s="886"/>
      <c r="I142" s="886"/>
      <c r="J142" s="886"/>
      <c r="K142" s="886"/>
      <c r="L142" s="886"/>
      <c r="M142" s="886"/>
      <c r="N142" s="886"/>
      <c r="O142" s="886"/>
      <c r="P142" s="886"/>
      <c r="Q142" s="886"/>
      <c r="R142" s="887"/>
    </row>
    <row r="143" spans="1:18" ht="12.75">
      <c r="A143" s="21" t="s">
        <v>166</v>
      </c>
      <c r="B143" s="20" t="s">
        <v>100</v>
      </c>
      <c r="C143" s="874" t="s">
        <v>464</v>
      </c>
      <c r="D143" s="875"/>
      <c r="E143" s="876"/>
      <c r="F143" s="876"/>
      <c r="G143" s="876"/>
      <c r="H143" s="876"/>
      <c r="I143" s="876"/>
      <c r="J143" s="876"/>
      <c r="K143" s="876"/>
      <c r="L143" s="876"/>
      <c r="M143" s="876"/>
      <c r="N143" s="876"/>
      <c r="O143" s="876"/>
      <c r="P143" s="876"/>
      <c r="Q143" s="876"/>
      <c r="R143" s="877"/>
    </row>
    <row r="144" spans="1:18" ht="12.75">
      <c r="A144" s="37"/>
      <c r="B144" s="47" t="s">
        <v>93</v>
      </c>
      <c r="C144" s="884" t="s">
        <v>193</v>
      </c>
      <c r="D144" s="885"/>
      <c r="E144" s="886"/>
      <c r="F144" s="886"/>
      <c r="G144" s="886"/>
      <c r="H144" s="886"/>
      <c r="I144" s="886"/>
      <c r="J144" s="886"/>
      <c r="K144" s="886"/>
      <c r="L144" s="886"/>
      <c r="M144" s="886"/>
      <c r="N144" s="886"/>
      <c r="O144" s="886"/>
      <c r="P144" s="886"/>
      <c r="Q144" s="886"/>
      <c r="R144" s="887"/>
    </row>
    <row r="145" spans="1:18" ht="72">
      <c r="A145" s="385"/>
      <c r="B145" s="47" t="s">
        <v>194</v>
      </c>
      <c r="C145" s="227" t="s">
        <v>101</v>
      </c>
      <c r="D145" s="235"/>
      <c r="E145" s="217">
        <v>1765</v>
      </c>
      <c r="F145" s="265">
        <v>1765</v>
      </c>
      <c r="G145" s="265">
        <v>1885</v>
      </c>
      <c r="H145" s="442">
        <v>1884</v>
      </c>
      <c r="I145" s="442">
        <v>1884</v>
      </c>
      <c r="J145" s="670">
        <v>1994</v>
      </c>
      <c r="K145" s="670">
        <v>1994</v>
      </c>
      <c r="L145" s="820">
        <v>1965</v>
      </c>
      <c r="M145" s="820">
        <v>1965</v>
      </c>
      <c r="N145" s="821">
        <v>1893</v>
      </c>
      <c r="O145" s="821">
        <v>1893</v>
      </c>
      <c r="P145" s="217">
        <v>1955</v>
      </c>
      <c r="Q145" s="217">
        <v>1955</v>
      </c>
      <c r="R145" s="186"/>
    </row>
    <row r="146" spans="1:18" ht="60">
      <c r="A146" s="385"/>
      <c r="B146" s="561" t="s">
        <v>794</v>
      </c>
      <c r="C146" s="47" t="s">
        <v>76</v>
      </c>
      <c r="D146" s="235"/>
      <c r="E146" s="217">
        <v>22.22</v>
      </c>
      <c r="F146" s="226">
        <v>22.22</v>
      </c>
      <c r="G146" s="226">
        <v>50</v>
      </c>
      <c r="H146" s="336">
        <v>37.5</v>
      </c>
      <c r="I146" s="336">
        <v>37.5</v>
      </c>
      <c r="J146" s="670">
        <v>37.5</v>
      </c>
      <c r="K146" s="670">
        <v>37.5</v>
      </c>
      <c r="L146" s="820">
        <v>37.5</v>
      </c>
      <c r="M146" s="820">
        <v>37.5</v>
      </c>
      <c r="N146" s="821">
        <v>37.5</v>
      </c>
      <c r="O146" s="821">
        <v>37.5</v>
      </c>
      <c r="P146" s="217">
        <v>50</v>
      </c>
      <c r="Q146" s="217">
        <v>50</v>
      </c>
      <c r="R146" s="361"/>
    </row>
    <row r="147" spans="1:18" ht="96">
      <c r="A147" s="385"/>
      <c r="B147" s="47" t="s">
        <v>196</v>
      </c>
      <c r="C147" s="47" t="s">
        <v>76</v>
      </c>
      <c r="D147" s="235"/>
      <c r="E147" s="217">
        <v>0</v>
      </c>
      <c r="F147" s="226">
        <v>0</v>
      </c>
      <c r="G147" s="226">
        <v>0</v>
      </c>
      <c r="H147" s="336">
        <v>0</v>
      </c>
      <c r="I147" s="336">
        <v>0</v>
      </c>
      <c r="J147" s="670">
        <v>0</v>
      </c>
      <c r="K147" s="670">
        <v>0</v>
      </c>
      <c r="L147" s="820">
        <v>0</v>
      </c>
      <c r="M147" s="820">
        <v>0</v>
      </c>
      <c r="N147" s="821">
        <v>0</v>
      </c>
      <c r="O147" s="821">
        <v>0</v>
      </c>
      <c r="P147" s="217">
        <v>0</v>
      </c>
      <c r="Q147" s="217">
        <v>0</v>
      </c>
      <c r="R147" s="186"/>
    </row>
    <row r="148" spans="1:18" ht="60">
      <c r="A148" s="385"/>
      <c r="B148" s="47" t="s">
        <v>195</v>
      </c>
      <c r="C148" s="47" t="s">
        <v>76</v>
      </c>
      <c r="D148" s="235"/>
      <c r="E148" s="217">
        <v>55</v>
      </c>
      <c r="F148" s="226">
        <v>55</v>
      </c>
      <c r="G148" s="226">
        <v>50.3</v>
      </c>
      <c r="H148" s="336">
        <v>62</v>
      </c>
      <c r="I148" s="336">
        <v>62</v>
      </c>
      <c r="J148" s="670">
        <v>62</v>
      </c>
      <c r="K148" s="670">
        <v>62</v>
      </c>
      <c r="L148" s="820">
        <v>71.8</v>
      </c>
      <c r="M148" s="820">
        <v>71.8</v>
      </c>
      <c r="N148" s="821">
        <v>75.900000000000006</v>
      </c>
      <c r="O148" s="821">
        <v>75.900000000000006</v>
      </c>
      <c r="P148" s="217">
        <v>50.3</v>
      </c>
      <c r="Q148" s="217">
        <v>50.3</v>
      </c>
      <c r="R148" s="186"/>
    </row>
    <row r="149" spans="1:18" ht="36">
      <c r="A149" s="385"/>
      <c r="B149" s="47" t="s">
        <v>197</v>
      </c>
      <c r="C149" s="819" t="s">
        <v>76</v>
      </c>
      <c r="D149" s="235"/>
      <c r="E149" s="217">
        <v>8.6999999999999993</v>
      </c>
      <c r="F149" s="226">
        <v>1</v>
      </c>
      <c r="G149" s="226">
        <v>4.4000000000000004</v>
      </c>
      <c r="H149" s="336">
        <v>5</v>
      </c>
      <c r="I149" s="336">
        <v>5</v>
      </c>
      <c r="J149" s="670">
        <v>5</v>
      </c>
      <c r="K149" s="670">
        <v>5</v>
      </c>
      <c r="L149" s="820">
        <v>28.1</v>
      </c>
      <c r="M149" s="820">
        <v>28.1</v>
      </c>
      <c r="N149" s="821">
        <v>66.8</v>
      </c>
      <c r="O149" s="821">
        <v>66.8</v>
      </c>
      <c r="P149" s="217">
        <v>160</v>
      </c>
      <c r="Q149" s="217">
        <v>160</v>
      </c>
      <c r="R149" s="230"/>
    </row>
    <row r="150" spans="1:18" ht="72">
      <c r="A150" s="385"/>
      <c r="B150" s="552" t="s">
        <v>198</v>
      </c>
      <c r="C150" s="49" t="s">
        <v>76</v>
      </c>
      <c r="D150" s="235"/>
      <c r="E150" s="217">
        <v>8.33</v>
      </c>
      <c r="F150" s="226">
        <v>8.3000000000000007</v>
      </c>
      <c r="G150" s="226">
        <v>8.33</v>
      </c>
      <c r="H150" s="336">
        <v>8.3000000000000007</v>
      </c>
      <c r="I150" s="336">
        <v>8.33</v>
      </c>
      <c r="J150" s="670">
        <v>8.33</v>
      </c>
      <c r="K150" s="670">
        <v>8.33</v>
      </c>
      <c r="L150" s="820">
        <v>8.33</v>
      </c>
      <c r="M150" s="820">
        <v>8.33</v>
      </c>
      <c r="N150" s="821">
        <v>8.33</v>
      </c>
      <c r="O150" s="821">
        <v>8.33</v>
      </c>
      <c r="P150" s="217">
        <v>8.33</v>
      </c>
      <c r="Q150" s="217">
        <v>8.33</v>
      </c>
      <c r="R150" s="186"/>
    </row>
    <row r="151" spans="1:18" ht="60">
      <c r="A151" s="385"/>
      <c r="B151" s="49" t="s">
        <v>199</v>
      </c>
      <c r="C151" s="49" t="s">
        <v>76</v>
      </c>
      <c r="D151" s="235"/>
      <c r="E151" s="217">
        <v>88.6</v>
      </c>
      <c r="F151" s="265">
        <v>58.33</v>
      </c>
      <c r="G151" s="265">
        <v>87.28</v>
      </c>
      <c r="H151" s="336">
        <v>100</v>
      </c>
      <c r="I151" s="336">
        <v>100</v>
      </c>
      <c r="J151" s="670">
        <v>88</v>
      </c>
      <c r="K151" s="670">
        <v>87.28</v>
      </c>
      <c r="L151" s="820">
        <v>88</v>
      </c>
      <c r="M151" s="820">
        <v>87.28</v>
      </c>
      <c r="N151" s="821">
        <v>88</v>
      </c>
      <c r="O151" s="821">
        <v>87.78</v>
      </c>
      <c r="P151" s="217">
        <v>88</v>
      </c>
      <c r="Q151" s="217">
        <v>88</v>
      </c>
      <c r="R151" s="186"/>
    </row>
    <row r="152" spans="1:18" ht="36">
      <c r="A152" s="385"/>
      <c r="B152" s="49" t="s">
        <v>200</v>
      </c>
      <c r="C152" s="49" t="s">
        <v>76</v>
      </c>
      <c r="D152" s="235"/>
      <c r="E152" s="217">
        <v>98</v>
      </c>
      <c r="F152" s="226">
        <v>98</v>
      </c>
      <c r="G152" s="226">
        <v>98</v>
      </c>
      <c r="H152" s="336">
        <v>100</v>
      </c>
      <c r="I152" s="336">
        <v>100</v>
      </c>
      <c r="J152" s="670">
        <v>100</v>
      </c>
      <c r="K152" s="670">
        <v>100</v>
      </c>
      <c r="L152" s="820">
        <v>100</v>
      </c>
      <c r="M152" s="820">
        <v>100</v>
      </c>
      <c r="N152" s="821">
        <v>100</v>
      </c>
      <c r="O152" s="821">
        <v>100</v>
      </c>
      <c r="P152" s="217">
        <v>100</v>
      </c>
      <c r="Q152" s="217">
        <v>100</v>
      </c>
      <c r="R152" s="186"/>
    </row>
    <row r="153" spans="1:18" ht="60">
      <c r="A153" s="385"/>
      <c r="B153" s="49" t="s">
        <v>201</v>
      </c>
      <c r="C153" s="49" t="s">
        <v>76</v>
      </c>
      <c r="D153" s="235"/>
      <c r="E153" s="217">
        <v>4.0999999999999996</v>
      </c>
      <c r="F153" s="226">
        <v>3.74</v>
      </c>
      <c r="G153" s="226">
        <v>2.88</v>
      </c>
      <c r="H153" s="336">
        <v>3.09</v>
      </c>
      <c r="I153" s="336">
        <v>3.09</v>
      </c>
      <c r="J153" s="670">
        <v>1.6</v>
      </c>
      <c r="K153" s="670">
        <v>1.6</v>
      </c>
      <c r="L153" s="820">
        <v>1.6</v>
      </c>
      <c r="M153" s="820">
        <v>1.6</v>
      </c>
      <c r="N153" s="821">
        <v>1.6</v>
      </c>
      <c r="O153" s="821">
        <v>1.6</v>
      </c>
      <c r="P153" s="217">
        <v>0.7</v>
      </c>
      <c r="Q153" s="217">
        <v>0.7</v>
      </c>
      <c r="R153" s="230"/>
    </row>
    <row r="154" spans="1:18" ht="48">
      <c r="A154" s="385"/>
      <c r="B154" s="49" t="s">
        <v>202</v>
      </c>
      <c r="C154" s="49" t="s">
        <v>76</v>
      </c>
      <c r="D154" s="235"/>
      <c r="E154" s="217">
        <v>21</v>
      </c>
      <c r="F154" s="226">
        <v>15</v>
      </c>
      <c r="G154" s="226">
        <v>18.46</v>
      </c>
      <c r="H154" s="336">
        <v>20.2</v>
      </c>
      <c r="I154" s="336">
        <v>20.2</v>
      </c>
      <c r="J154" s="670">
        <v>20.2</v>
      </c>
      <c r="K154" s="670">
        <v>20.2</v>
      </c>
      <c r="L154" s="820">
        <v>21.3</v>
      </c>
      <c r="M154" s="820">
        <v>21.3</v>
      </c>
      <c r="N154" s="821">
        <v>21.3</v>
      </c>
      <c r="O154" s="821">
        <v>21.3</v>
      </c>
      <c r="P154" s="217">
        <v>21</v>
      </c>
      <c r="Q154" s="217">
        <v>21</v>
      </c>
      <c r="R154" s="361"/>
    </row>
    <row r="155" spans="1:18" ht="36">
      <c r="A155" s="385"/>
      <c r="B155" s="49" t="s">
        <v>203</v>
      </c>
      <c r="C155" s="49" t="s">
        <v>76</v>
      </c>
      <c r="D155" s="235"/>
      <c r="E155" s="217">
        <v>87.43</v>
      </c>
      <c r="F155" s="226">
        <v>87.7</v>
      </c>
      <c r="G155" s="226">
        <v>70.16</v>
      </c>
      <c r="H155" s="336">
        <v>35.799999999999997</v>
      </c>
      <c r="I155" s="336">
        <v>35.799999999999997</v>
      </c>
      <c r="J155" s="670">
        <v>69.099999999999994</v>
      </c>
      <c r="K155" s="670">
        <v>69.099999999999994</v>
      </c>
      <c r="L155" s="820">
        <v>69.099999999999994</v>
      </c>
      <c r="M155" s="820">
        <v>69.099999999999994</v>
      </c>
      <c r="N155" s="821">
        <v>69.099999999999994</v>
      </c>
      <c r="O155" s="821">
        <v>69.099999999999994</v>
      </c>
      <c r="P155" s="217">
        <v>72</v>
      </c>
      <c r="Q155" s="217">
        <v>72.5</v>
      </c>
      <c r="R155" s="230"/>
    </row>
    <row r="156" spans="1:18" ht="84">
      <c r="A156" s="385"/>
      <c r="B156" s="49" t="s">
        <v>204</v>
      </c>
      <c r="C156" s="49" t="s">
        <v>76</v>
      </c>
      <c r="D156" s="235"/>
      <c r="E156" s="217">
        <v>96</v>
      </c>
      <c r="F156" s="226">
        <v>93.04</v>
      </c>
      <c r="G156" s="226">
        <v>97.12</v>
      </c>
      <c r="H156" s="336">
        <v>96.91</v>
      </c>
      <c r="I156" s="336">
        <v>96.91</v>
      </c>
      <c r="J156" s="670">
        <v>98.4</v>
      </c>
      <c r="K156" s="670">
        <v>98.4</v>
      </c>
      <c r="L156" s="820">
        <v>98.4</v>
      </c>
      <c r="M156" s="820">
        <v>98.4</v>
      </c>
      <c r="N156" s="821">
        <v>98.4</v>
      </c>
      <c r="O156" s="821">
        <v>98.4</v>
      </c>
      <c r="P156" s="217">
        <v>93.04</v>
      </c>
      <c r="Q156" s="217">
        <v>93.04</v>
      </c>
      <c r="R156" s="186"/>
    </row>
    <row r="157" spans="1:18" ht="25.5" customHeight="1">
      <c r="A157" s="37"/>
      <c r="B157" s="49" t="s">
        <v>93</v>
      </c>
      <c r="C157" s="884" t="s">
        <v>205</v>
      </c>
      <c r="D157" s="885"/>
      <c r="E157" s="886"/>
      <c r="F157" s="886"/>
      <c r="G157" s="886"/>
      <c r="H157" s="886"/>
      <c r="I157" s="886"/>
      <c r="J157" s="886"/>
      <c r="K157" s="886"/>
      <c r="L157" s="886"/>
      <c r="M157" s="886"/>
      <c r="N157" s="886"/>
      <c r="O157" s="886"/>
      <c r="P157" s="886"/>
      <c r="Q157" s="886"/>
      <c r="R157" s="887"/>
    </row>
    <row r="158" spans="1:18" ht="48">
      <c r="A158" s="385"/>
      <c r="B158" s="49" t="s">
        <v>206</v>
      </c>
      <c r="C158" s="49" t="s">
        <v>76</v>
      </c>
      <c r="D158" s="235"/>
      <c r="E158" s="217">
        <v>85.2</v>
      </c>
      <c r="F158" s="226">
        <v>60.4</v>
      </c>
      <c r="G158" s="226">
        <v>74.86</v>
      </c>
      <c r="H158" s="336">
        <v>60.4</v>
      </c>
      <c r="I158" s="336">
        <v>60.4</v>
      </c>
      <c r="J158" s="670">
        <v>60.4</v>
      </c>
      <c r="K158" s="670">
        <v>60.4</v>
      </c>
      <c r="L158" s="820">
        <v>60.4</v>
      </c>
      <c r="M158" s="820">
        <v>73</v>
      </c>
      <c r="N158" s="821">
        <v>60.4</v>
      </c>
      <c r="O158" s="821">
        <v>29.8</v>
      </c>
      <c r="P158" s="157">
        <v>60.4</v>
      </c>
      <c r="Q158" s="157">
        <v>60.4</v>
      </c>
      <c r="R158" s="186"/>
    </row>
    <row r="159" spans="1:18" ht="96">
      <c r="A159" s="385"/>
      <c r="B159" s="49" t="s">
        <v>207</v>
      </c>
      <c r="C159" s="49" t="s">
        <v>76</v>
      </c>
      <c r="D159" s="235"/>
      <c r="E159" s="217">
        <v>100</v>
      </c>
      <c r="F159" s="226">
        <v>100</v>
      </c>
      <c r="G159" s="226">
        <v>100</v>
      </c>
      <c r="H159" s="336">
        <v>100</v>
      </c>
      <c r="I159" s="336">
        <v>100</v>
      </c>
      <c r="J159" s="670">
        <v>100</v>
      </c>
      <c r="K159" s="670">
        <v>100</v>
      </c>
      <c r="L159" s="820">
        <v>100</v>
      </c>
      <c r="M159" s="820">
        <v>100</v>
      </c>
      <c r="N159" s="821">
        <v>100</v>
      </c>
      <c r="O159" s="821">
        <v>100</v>
      </c>
      <c r="P159" s="217">
        <v>100</v>
      </c>
      <c r="Q159" s="217">
        <v>100</v>
      </c>
      <c r="R159" s="186"/>
    </row>
    <row r="160" spans="1:18" ht="60">
      <c r="A160" s="385"/>
      <c r="B160" s="49" t="s">
        <v>208</v>
      </c>
      <c r="C160" s="49" t="s">
        <v>76</v>
      </c>
      <c r="D160" s="235"/>
      <c r="E160" s="217">
        <v>78.2</v>
      </c>
      <c r="F160" s="226">
        <v>78.2</v>
      </c>
      <c r="G160" s="226">
        <v>78.2</v>
      </c>
      <c r="H160" s="336">
        <v>50.6</v>
      </c>
      <c r="I160" s="336">
        <v>50.6</v>
      </c>
      <c r="J160" s="670">
        <v>50.6</v>
      </c>
      <c r="K160" s="670">
        <v>50.6</v>
      </c>
      <c r="L160" s="820">
        <v>50.6</v>
      </c>
      <c r="M160" s="820">
        <v>50.6</v>
      </c>
      <c r="N160" s="821">
        <v>78.2</v>
      </c>
      <c r="O160" s="821">
        <v>78.2</v>
      </c>
      <c r="P160" s="217">
        <v>74</v>
      </c>
      <c r="Q160" s="217">
        <v>74</v>
      </c>
      <c r="R160" s="186"/>
    </row>
    <row r="161" spans="1:18" ht="23.25" customHeight="1">
      <c r="A161" s="385"/>
      <c r="B161" s="156" t="s">
        <v>209</v>
      </c>
      <c r="C161" s="49" t="s">
        <v>76</v>
      </c>
      <c r="D161" s="235"/>
      <c r="E161" s="217">
        <v>82.9</v>
      </c>
      <c r="F161" s="226">
        <v>82.9</v>
      </c>
      <c r="G161" s="226">
        <v>64</v>
      </c>
      <c r="H161" s="336">
        <v>56</v>
      </c>
      <c r="I161" s="336">
        <v>0</v>
      </c>
      <c r="J161" s="670">
        <v>54</v>
      </c>
      <c r="K161" s="670">
        <v>54</v>
      </c>
      <c r="L161" s="820">
        <v>85</v>
      </c>
      <c r="M161" s="820">
        <v>85</v>
      </c>
      <c r="N161" s="821">
        <v>85</v>
      </c>
      <c r="O161" s="821">
        <v>85</v>
      </c>
      <c r="P161" s="217">
        <v>74</v>
      </c>
      <c r="Q161" s="217">
        <v>74</v>
      </c>
      <c r="R161" s="361"/>
    </row>
    <row r="162" spans="1:18" ht="12.75">
      <c r="A162" s="385"/>
      <c r="B162" s="49" t="s">
        <v>94</v>
      </c>
      <c r="C162" s="884" t="s">
        <v>210</v>
      </c>
      <c r="D162" s="885"/>
      <c r="E162" s="886"/>
      <c r="F162" s="886"/>
      <c r="G162" s="886"/>
      <c r="H162" s="886"/>
      <c r="I162" s="886"/>
      <c r="J162" s="886"/>
      <c r="K162" s="886"/>
      <c r="L162" s="886"/>
      <c r="M162" s="886"/>
      <c r="N162" s="886"/>
      <c r="O162" s="886"/>
      <c r="P162" s="886"/>
      <c r="Q162" s="886"/>
      <c r="R162" s="887"/>
    </row>
    <row r="163" spans="1:18" ht="12.75">
      <c r="A163" s="21" t="s">
        <v>167</v>
      </c>
      <c r="B163" s="20" t="s">
        <v>92</v>
      </c>
      <c r="C163" s="874" t="s">
        <v>211</v>
      </c>
      <c r="D163" s="875"/>
      <c r="E163" s="876"/>
      <c r="F163" s="876"/>
      <c r="G163" s="876"/>
      <c r="H163" s="876"/>
      <c r="I163" s="876"/>
      <c r="J163" s="876"/>
      <c r="K163" s="876"/>
      <c r="L163" s="876"/>
      <c r="M163" s="876"/>
      <c r="N163" s="876"/>
      <c r="O163" s="876"/>
      <c r="P163" s="876"/>
      <c r="Q163" s="876"/>
      <c r="R163" s="877"/>
    </row>
    <row r="164" spans="1:18" ht="48">
      <c r="A164" s="385"/>
      <c r="B164" s="49" t="s">
        <v>212</v>
      </c>
      <c r="C164" s="49" t="s">
        <v>101</v>
      </c>
      <c r="D164" s="235"/>
      <c r="E164" s="217">
        <v>5</v>
      </c>
      <c r="F164" s="226">
        <v>5</v>
      </c>
      <c r="G164" s="226">
        <v>5</v>
      </c>
      <c r="H164" s="336">
        <v>5</v>
      </c>
      <c r="I164" s="336">
        <v>5</v>
      </c>
      <c r="J164" s="670">
        <v>5</v>
      </c>
      <c r="K164" s="670">
        <v>5</v>
      </c>
      <c r="L164" s="820">
        <v>5</v>
      </c>
      <c r="M164" s="820">
        <v>5</v>
      </c>
      <c r="N164" s="821">
        <v>5</v>
      </c>
      <c r="O164" s="821">
        <v>5</v>
      </c>
      <c r="P164" s="217">
        <v>5</v>
      </c>
      <c r="Q164" s="217">
        <v>5</v>
      </c>
      <c r="R164" s="186"/>
    </row>
    <row r="165" spans="1:18" ht="24">
      <c r="A165" s="385"/>
      <c r="B165" s="49" t="s">
        <v>213</v>
      </c>
      <c r="C165" s="49" t="s">
        <v>214</v>
      </c>
      <c r="D165" s="235"/>
      <c r="E165" s="217">
        <v>5</v>
      </c>
      <c r="F165" s="226">
        <v>5</v>
      </c>
      <c r="G165" s="226">
        <v>5</v>
      </c>
      <c r="H165" s="336">
        <v>5</v>
      </c>
      <c r="I165" s="336">
        <v>5</v>
      </c>
      <c r="J165" s="670">
        <v>5</v>
      </c>
      <c r="K165" s="670">
        <v>5</v>
      </c>
      <c r="L165" s="820">
        <v>5</v>
      </c>
      <c r="M165" s="820">
        <v>5</v>
      </c>
      <c r="N165" s="821">
        <v>5</v>
      </c>
      <c r="O165" s="821">
        <v>5</v>
      </c>
      <c r="P165" s="217">
        <v>5</v>
      </c>
      <c r="Q165" s="217">
        <v>5</v>
      </c>
      <c r="R165" s="186"/>
    </row>
    <row r="166" spans="1:18" ht="84">
      <c r="A166" s="385"/>
      <c r="B166" s="49" t="s">
        <v>215</v>
      </c>
      <c r="C166" s="49" t="s">
        <v>214</v>
      </c>
      <c r="D166" s="235"/>
      <c r="E166" s="217">
        <v>5</v>
      </c>
      <c r="F166" s="226">
        <v>5</v>
      </c>
      <c r="G166" s="226">
        <v>5</v>
      </c>
      <c r="H166" s="336">
        <v>5</v>
      </c>
      <c r="I166" s="336">
        <v>5</v>
      </c>
      <c r="J166" s="670">
        <v>5</v>
      </c>
      <c r="K166" s="670">
        <v>5</v>
      </c>
      <c r="L166" s="820">
        <v>5</v>
      </c>
      <c r="M166" s="820">
        <v>5</v>
      </c>
      <c r="N166" s="821">
        <v>5</v>
      </c>
      <c r="O166" s="821">
        <v>5</v>
      </c>
      <c r="P166" s="217">
        <v>5</v>
      </c>
      <c r="Q166" s="217">
        <v>5</v>
      </c>
      <c r="R166" s="186"/>
    </row>
    <row r="167" spans="1:18" ht="15.75">
      <c r="A167" s="709">
        <v>9</v>
      </c>
      <c r="B167" s="888" t="s">
        <v>361</v>
      </c>
      <c r="C167" s="889"/>
      <c r="D167" s="889"/>
      <c r="E167" s="889"/>
      <c r="F167" s="889"/>
      <c r="G167" s="889"/>
      <c r="H167" s="889"/>
      <c r="I167" s="889"/>
      <c r="J167" s="889"/>
      <c r="K167" s="889"/>
      <c r="L167" s="889"/>
      <c r="M167" s="889"/>
      <c r="N167" s="889"/>
      <c r="O167" s="889"/>
      <c r="P167" s="889"/>
      <c r="Q167" s="889"/>
      <c r="R167" s="890"/>
    </row>
    <row r="168" spans="1:18" ht="24.75" customHeight="1">
      <c r="A168" s="385"/>
      <c r="B168" s="52" t="s">
        <v>93</v>
      </c>
      <c r="C168" s="884" t="s">
        <v>217</v>
      </c>
      <c r="D168" s="885"/>
      <c r="E168" s="886"/>
      <c r="F168" s="886"/>
      <c r="G168" s="886"/>
      <c r="H168" s="886"/>
      <c r="I168" s="886"/>
      <c r="J168" s="886"/>
      <c r="K168" s="886"/>
      <c r="L168" s="886"/>
      <c r="M168" s="886"/>
      <c r="N168" s="886"/>
      <c r="O168" s="886"/>
      <c r="P168" s="886"/>
      <c r="Q168" s="886"/>
      <c r="R168" s="887"/>
    </row>
    <row r="169" spans="1:18" ht="48.75" customHeight="1">
      <c r="A169" s="385"/>
      <c r="B169" s="52" t="s">
        <v>218</v>
      </c>
      <c r="C169" s="52" t="s">
        <v>118</v>
      </c>
      <c r="D169" s="235"/>
      <c r="E169" s="217">
        <v>3018</v>
      </c>
      <c r="F169" s="226">
        <v>3018</v>
      </c>
      <c r="G169" s="226">
        <v>2960</v>
      </c>
      <c r="H169" s="336">
        <v>2960</v>
      </c>
      <c r="I169" s="336">
        <v>547</v>
      </c>
      <c r="J169" s="710">
        <v>2960</v>
      </c>
      <c r="K169" s="710">
        <v>1059</v>
      </c>
      <c r="L169" s="844">
        <v>2960</v>
      </c>
      <c r="M169" s="844">
        <v>1438</v>
      </c>
      <c r="N169" s="842">
        <v>2960</v>
      </c>
      <c r="O169" s="842">
        <v>2765</v>
      </c>
      <c r="P169" s="732">
        <v>2960</v>
      </c>
      <c r="Q169" s="731">
        <v>2960</v>
      </c>
      <c r="R169" s="227"/>
    </row>
    <row r="170" spans="1:18" ht="48.75" customHeight="1">
      <c r="A170" s="385"/>
      <c r="B170" s="561" t="s">
        <v>793</v>
      </c>
      <c r="C170" s="163" t="s">
        <v>358</v>
      </c>
      <c r="D170" s="235"/>
      <c r="E170" s="217">
        <v>0</v>
      </c>
      <c r="F170" s="226">
        <v>0</v>
      </c>
      <c r="G170" s="226">
        <v>0</v>
      </c>
      <c r="H170" s="336">
        <v>0</v>
      </c>
      <c r="I170" s="336">
        <v>0</v>
      </c>
      <c r="J170" s="710">
        <v>0</v>
      </c>
      <c r="K170" s="710">
        <v>0</v>
      </c>
      <c r="L170" s="844">
        <v>0</v>
      </c>
      <c r="M170" s="844">
        <v>0</v>
      </c>
      <c r="N170" s="842">
        <v>0</v>
      </c>
      <c r="O170" s="842">
        <v>0</v>
      </c>
      <c r="P170" s="226" t="s">
        <v>573</v>
      </c>
      <c r="Q170" s="726" t="s">
        <v>834</v>
      </c>
      <c r="R170" s="186"/>
    </row>
    <row r="171" spans="1:18" ht="48.75" customHeight="1">
      <c r="A171" s="385"/>
      <c r="B171" s="163" t="s">
        <v>226</v>
      </c>
      <c r="C171" s="163" t="s">
        <v>76</v>
      </c>
      <c r="D171" s="235"/>
      <c r="E171" s="217">
        <v>100.8</v>
      </c>
      <c r="F171" s="226">
        <v>65.5</v>
      </c>
      <c r="G171" s="226">
        <v>64.900000000000006</v>
      </c>
      <c r="H171" s="336">
        <v>58.2</v>
      </c>
      <c r="I171" s="336">
        <v>119.3</v>
      </c>
      <c r="J171" s="710">
        <v>61.9</v>
      </c>
      <c r="K171" s="710">
        <v>64.599999999999994</v>
      </c>
      <c r="L171" s="844">
        <v>49.3</v>
      </c>
      <c r="M171" s="844">
        <v>58.2</v>
      </c>
      <c r="N171" s="842">
        <v>58.2</v>
      </c>
      <c r="O171" s="842">
        <v>38.799999999999997</v>
      </c>
      <c r="P171" s="226">
        <v>100</v>
      </c>
      <c r="Q171" s="226">
        <v>100</v>
      </c>
      <c r="R171" s="163"/>
    </row>
    <row r="172" spans="1:18" ht="60">
      <c r="A172" s="385"/>
      <c r="B172" s="52" t="s">
        <v>219</v>
      </c>
      <c r="C172" s="52" t="s">
        <v>76</v>
      </c>
      <c r="D172" s="235"/>
      <c r="E172" s="217">
        <v>0.18</v>
      </c>
      <c r="F172" s="226">
        <v>0.61</v>
      </c>
      <c r="G172" s="226">
        <v>0.63</v>
      </c>
      <c r="H172" s="336">
        <v>0.21</v>
      </c>
      <c r="I172" s="336">
        <v>0.09</v>
      </c>
      <c r="J172" s="710">
        <v>0.12</v>
      </c>
      <c r="K172" s="710">
        <v>0.28000000000000003</v>
      </c>
      <c r="L172" s="844">
        <v>0.02</v>
      </c>
      <c r="M172" s="844">
        <v>0.21</v>
      </c>
      <c r="N172" s="842">
        <v>0.01</v>
      </c>
      <c r="O172" s="842">
        <v>0.01</v>
      </c>
      <c r="P172" s="226">
        <v>0.15</v>
      </c>
      <c r="Q172" s="226">
        <v>0.15</v>
      </c>
      <c r="R172" s="186"/>
    </row>
    <row r="173" spans="1:18" ht="84">
      <c r="A173" s="385"/>
      <c r="B173" s="561" t="s">
        <v>233</v>
      </c>
      <c r="C173" s="52" t="s">
        <v>76</v>
      </c>
      <c r="D173" s="235"/>
      <c r="E173" s="217">
        <v>0</v>
      </c>
      <c r="F173" s="226">
        <v>0</v>
      </c>
      <c r="G173" s="226">
        <v>0</v>
      </c>
      <c r="H173" s="336">
        <v>0</v>
      </c>
      <c r="I173" s="336">
        <v>0</v>
      </c>
      <c r="J173" s="710">
        <v>0</v>
      </c>
      <c r="K173" s="710">
        <v>0</v>
      </c>
      <c r="L173" s="844">
        <v>0</v>
      </c>
      <c r="M173" s="844">
        <v>0</v>
      </c>
      <c r="N173" s="842">
        <v>0</v>
      </c>
      <c r="O173" s="842">
        <v>0</v>
      </c>
      <c r="P173" s="226">
        <v>5</v>
      </c>
      <c r="Q173" s="226">
        <v>5</v>
      </c>
      <c r="R173" s="186"/>
    </row>
    <row r="174" spans="1:18" ht="36">
      <c r="A174" s="385"/>
      <c r="B174" s="52" t="s">
        <v>220</v>
      </c>
      <c r="C174" s="52" t="s">
        <v>76</v>
      </c>
      <c r="D174" s="235"/>
      <c r="E174" s="217">
        <v>81.3</v>
      </c>
      <c r="F174" s="226">
        <v>81.900000000000006</v>
      </c>
      <c r="G174" s="226">
        <v>82.7</v>
      </c>
      <c r="H174" s="336">
        <v>82.95</v>
      </c>
      <c r="I174" s="336">
        <v>84.29</v>
      </c>
      <c r="J174" s="710">
        <v>79.900000000000006</v>
      </c>
      <c r="K174" s="710">
        <v>82.7</v>
      </c>
      <c r="L174" s="844">
        <v>80.099999999999994</v>
      </c>
      <c r="M174" s="844">
        <v>82.95</v>
      </c>
      <c r="N174" s="842">
        <v>76.66</v>
      </c>
      <c r="O174" s="842">
        <v>77.12</v>
      </c>
      <c r="P174" s="226">
        <v>89.9</v>
      </c>
      <c r="Q174" s="226">
        <v>89.8</v>
      </c>
      <c r="R174" s="209"/>
    </row>
    <row r="175" spans="1:18" ht="30.75" customHeight="1">
      <c r="A175" s="21" t="s">
        <v>251</v>
      </c>
      <c r="B175" s="20" t="s">
        <v>100</v>
      </c>
      <c r="C175" s="874" t="s">
        <v>465</v>
      </c>
      <c r="D175" s="875"/>
      <c r="E175" s="876"/>
      <c r="F175" s="876"/>
      <c r="G175" s="876"/>
      <c r="H175" s="876"/>
      <c r="I175" s="876"/>
      <c r="J175" s="876"/>
      <c r="K175" s="876"/>
      <c r="L175" s="876"/>
      <c r="M175" s="876"/>
      <c r="N175" s="876"/>
      <c r="O175" s="876"/>
      <c r="P175" s="876"/>
      <c r="Q175" s="876"/>
      <c r="R175" s="877"/>
    </row>
    <row r="176" spans="1:18" ht="24.75" customHeight="1">
      <c r="A176" s="385"/>
      <c r="B176" s="52" t="s">
        <v>124</v>
      </c>
      <c r="C176" s="884" t="s">
        <v>221</v>
      </c>
      <c r="D176" s="885"/>
      <c r="E176" s="886"/>
      <c r="F176" s="886"/>
      <c r="G176" s="886"/>
      <c r="H176" s="886"/>
      <c r="I176" s="886"/>
      <c r="J176" s="886"/>
      <c r="K176" s="886"/>
      <c r="L176" s="886"/>
      <c r="M176" s="886"/>
      <c r="N176" s="886"/>
      <c r="O176" s="886"/>
      <c r="P176" s="886"/>
      <c r="Q176" s="886"/>
      <c r="R176" s="887"/>
    </row>
    <row r="177" spans="1:18" ht="42" customHeight="1">
      <c r="A177" s="385"/>
      <c r="B177" s="52" t="s">
        <v>222</v>
      </c>
      <c r="C177" s="52" t="s">
        <v>118</v>
      </c>
      <c r="D177" s="235"/>
      <c r="E177" s="217">
        <v>3038</v>
      </c>
      <c r="F177" s="226">
        <v>3018</v>
      </c>
      <c r="G177" s="226">
        <v>2960</v>
      </c>
      <c r="H177" s="336">
        <v>547</v>
      </c>
      <c r="I177" s="336">
        <v>337</v>
      </c>
      <c r="J177" s="710">
        <v>2960</v>
      </c>
      <c r="K177" s="710">
        <v>1059</v>
      </c>
      <c r="L177" s="844">
        <v>2960</v>
      </c>
      <c r="M177" s="844">
        <v>1438</v>
      </c>
      <c r="N177" s="842">
        <v>2960</v>
      </c>
      <c r="O177" s="842">
        <v>2765</v>
      </c>
      <c r="P177" s="217">
        <v>2960</v>
      </c>
      <c r="Q177" s="217">
        <v>2960</v>
      </c>
      <c r="R177" s="227"/>
    </row>
    <row r="178" spans="1:18" ht="42" customHeight="1">
      <c r="A178" s="385"/>
      <c r="B178" s="216" t="s">
        <v>504</v>
      </c>
      <c r="C178" s="163" t="s">
        <v>118</v>
      </c>
      <c r="D178" s="235"/>
      <c r="E178" s="217">
        <v>0</v>
      </c>
      <c r="F178" s="226">
        <v>0</v>
      </c>
      <c r="G178" s="226">
        <v>0</v>
      </c>
      <c r="H178" s="336">
        <v>0</v>
      </c>
      <c r="I178" s="336">
        <v>0</v>
      </c>
      <c r="J178" s="710">
        <v>0</v>
      </c>
      <c r="K178" s="710">
        <v>0</v>
      </c>
      <c r="L178" s="844">
        <v>0</v>
      </c>
      <c r="M178" s="844">
        <v>0</v>
      </c>
      <c r="N178" s="842">
        <v>0</v>
      </c>
      <c r="O178" s="842">
        <v>0</v>
      </c>
      <c r="P178" s="217">
        <v>0</v>
      </c>
      <c r="Q178" s="217">
        <v>0</v>
      </c>
      <c r="R178" s="186"/>
    </row>
    <row r="179" spans="1:18" ht="120">
      <c r="A179" s="385"/>
      <c r="B179" s="52" t="s">
        <v>223</v>
      </c>
      <c r="C179" s="52" t="s">
        <v>101</v>
      </c>
      <c r="D179" s="235"/>
      <c r="E179" s="217">
        <v>6</v>
      </c>
      <c r="F179" s="226">
        <v>6</v>
      </c>
      <c r="G179" s="226">
        <v>6</v>
      </c>
      <c r="H179" s="336">
        <v>6</v>
      </c>
      <c r="I179" s="336">
        <v>6</v>
      </c>
      <c r="J179" s="710">
        <v>6</v>
      </c>
      <c r="K179" s="710">
        <v>6</v>
      </c>
      <c r="L179" s="844">
        <v>6</v>
      </c>
      <c r="M179" s="844">
        <v>6</v>
      </c>
      <c r="N179" s="842">
        <v>6</v>
      </c>
      <c r="O179" s="842">
        <v>6</v>
      </c>
      <c r="P179" s="217">
        <v>6</v>
      </c>
      <c r="Q179" s="217">
        <v>6</v>
      </c>
      <c r="R179" s="186"/>
    </row>
    <row r="180" spans="1:18" ht="48">
      <c r="A180" s="385"/>
      <c r="B180" s="52" t="s">
        <v>224</v>
      </c>
      <c r="C180" s="52" t="s">
        <v>118</v>
      </c>
      <c r="D180" s="235"/>
      <c r="E180" s="217">
        <v>0</v>
      </c>
      <c r="F180" s="226">
        <v>0</v>
      </c>
      <c r="G180" s="226">
        <v>0</v>
      </c>
      <c r="H180" s="336">
        <v>0</v>
      </c>
      <c r="I180" s="336">
        <v>0</v>
      </c>
      <c r="J180" s="710">
        <v>0</v>
      </c>
      <c r="K180" s="710">
        <v>0</v>
      </c>
      <c r="L180" s="844">
        <v>0</v>
      </c>
      <c r="M180" s="844">
        <v>0</v>
      </c>
      <c r="N180" s="842">
        <v>0</v>
      </c>
      <c r="O180" s="842">
        <v>0</v>
      </c>
      <c r="P180" s="217">
        <v>0</v>
      </c>
      <c r="Q180" s="217">
        <v>0</v>
      </c>
      <c r="R180" s="209"/>
    </row>
    <row r="181" spans="1:18" ht="12.75">
      <c r="A181" s="21" t="s">
        <v>252</v>
      </c>
      <c r="B181" s="20" t="s">
        <v>92</v>
      </c>
      <c r="C181" s="874" t="s">
        <v>466</v>
      </c>
      <c r="D181" s="875"/>
      <c r="E181" s="876"/>
      <c r="F181" s="876"/>
      <c r="G181" s="876"/>
      <c r="H181" s="876"/>
      <c r="I181" s="876"/>
      <c r="J181" s="876"/>
      <c r="K181" s="876"/>
      <c r="L181" s="876"/>
      <c r="M181" s="876"/>
      <c r="N181" s="876"/>
      <c r="O181" s="876"/>
      <c r="P181" s="876"/>
      <c r="Q181" s="876"/>
      <c r="R181" s="877"/>
    </row>
    <row r="182" spans="1:18" ht="12.75">
      <c r="A182" s="385"/>
      <c r="B182" s="52" t="s">
        <v>124</v>
      </c>
      <c r="C182" s="884" t="s">
        <v>225</v>
      </c>
      <c r="D182" s="885"/>
      <c r="E182" s="886"/>
      <c r="F182" s="886"/>
      <c r="G182" s="886"/>
      <c r="H182" s="886"/>
      <c r="I182" s="886"/>
      <c r="J182" s="886"/>
      <c r="K182" s="886"/>
      <c r="L182" s="886"/>
      <c r="M182" s="886"/>
      <c r="N182" s="886"/>
      <c r="O182" s="886"/>
      <c r="P182" s="886"/>
      <c r="Q182" s="886"/>
      <c r="R182" s="887"/>
    </row>
    <row r="183" spans="1:18" ht="36">
      <c r="A183" s="385"/>
      <c r="B183" s="52" t="s">
        <v>226</v>
      </c>
      <c r="C183" s="52" t="s">
        <v>76</v>
      </c>
      <c r="D183" s="235"/>
      <c r="E183" s="217">
        <v>100</v>
      </c>
      <c r="F183" s="226">
        <v>65.5</v>
      </c>
      <c r="G183" s="226">
        <v>64.900000000000006</v>
      </c>
      <c r="H183" s="336">
        <v>58.2</v>
      </c>
      <c r="I183" s="336">
        <v>111.3</v>
      </c>
      <c r="J183" s="710">
        <v>61.9</v>
      </c>
      <c r="K183" s="710">
        <v>64.599999999999994</v>
      </c>
      <c r="L183" s="844">
        <v>49.3</v>
      </c>
      <c r="M183" s="844">
        <v>58.2</v>
      </c>
      <c r="N183" s="842">
        <v>58.2</v>
      </c>
      <c r="O183" s="842">
        <v>38.799999999999997</v>
      </c>
      <c r="P183" s="226">
        <v>74.900000000000006</v>
      </c>
      <c r="Q183" s="226">
        <v>72.400000000000006</v>
      </c>
      <c r="R183" s="164"/>
    </row>
    <row r="184" spans="1:18" ht="36">
      <c r="A184" s="385"/>
      <c r="B184" s="52" t="s">
        <v>227</v>
      </c>
      <c r="C184" s="52" t="s">
        <v>76</v>
      </c>
      <c r="D184" s="235"/>
      <c r="E184" s="217">
        <v>2.5</v>
      </c>
      <c r="F184" s="226">
        <v>6</v>
      </c>
      <c r="G184" s="226">
        <v>6</v>
      </c>
      <c r="H184" s="336" t="s">
        <v>628</v>
      </c>
      <c r="I184" s="336" t="s">
        <v>628</v>
      </c>
      <c r="J184" s="710" t="s">
        <v>628</v>
      </c>
      <c r="K184" s="710" t="s">
        <v>628</v>
      </c>
      <c r="L184" s="844" t="s">
        <v>628</v>
      </c>
      <c r="M184" s="844" t="s">
        <v>628</v>
      </c>
      <c r="N184" s="842" t="s">
        <v>628</v>
      </c>
      <c r="O184" s="842" t="s">
        <v>628</v>
      </c>
      <c r="P184" s="263" t="s">
        <v>628</v>
      </c>
      <c r="Q184" s="263" t="s">
        <v>628</v>
      </c>
      <c r="R184" s="231"/>
    </row>
    <row r="185" spans="1:18" ht="90.75" customHeight="1">
      <c r="A185" s="385"/>
      <c r="B185" s="116" t="s">
        <v>436</v>
      </c>
      <c r="C185" s="52" t="s">
        <v>76</v>
      </c>
      <c r="D185" s="235"/>
      <c r="E185" s="217">
        <v>0.18</v>
      </c>
      <c r="F185" s="226">
        <v>0.61</v>
      </c>
      <c r="G185" s="226">
        <v>0.63</v>
      </c>
      <c r="H185" s="336">
        <v>0.21</v>
      </c>
      <c r="I185" s="336">
        <v>0.09</v>
      </c>
      <c r="J185" s="710">
        <v>0.12</v>
      </c>
      <c r="K185" s="710">
        <v>0.25</v>
      </c>
      <c r="L185" s="844">
        <v>0.02</v>
      </c>
      <c r="M185" s="844">
        <v>0.21</v>
      </c>
      <c r="N185" s="842">
        <v>0.01</v>
      </c>
      <c r="O185" s="842">
        <v>0.01</v>
      </c>
      <c r="P185" s="726">
        <v>0.15</v>
      </c>
      <c r="Q185" s="226">
        <v>0.15</v>
      </c>
      <c r="R185" s="361"/>
    </row>
    <row r="186" spans="1:18" ht="36">
      <c r="A186" s="385"/>
      <c r="B186" s="52" t="s">
        <v>228</v>
      </c>
      <c r="C186" s="52" t="s">
        <v>118</v>
      </c>
      <c r="D186" s="235"/>
      <c r="E186" s="217">
        <v>2300</v>
      </c>
      <c r="F186" s="226">
        <v>0</v>
      </c>
      <c r="G186" s="226">
        <v>0</v>
      </c>
      <c r="H186" s="336">
        <v>0</v>
      </c>
      <c r="I186" s="336">
        <v>0</v>
      </c>
      <c r="J186" s="710">
        <v>0</v>
      </c>
      <c r="K186" s="710">
        <v>0</v>
      </c>
      <c r="L186" s="844">
        <v>0</v>
      </c>
      <c r="M186" s="844">
        <v>0</v>
      </c>
      <c r="N186" s="842">
        <v>0</v>
      </c>
      <c r="O186" s="842">
        <v>0</v>
      </c>
      <c r="P186" s="158">
        <v>0</v>
      </c>
      <c r="Q186" s="158">
        <v>0</v>
      </c>
      <c r="R186" s="186"/>
    </row>
    <row r="187" spans="1:18" ht="12.75">
      <c r="A187" s="21" t="s">
        <v>253</v>
      </c>
      <c r="B187" s="20" t="s">
        <v>229</v>
      </c>
      <c r="C187" s="874" t="s">
        <v>446</v>
      </c>
      <c r="D187" s="875"/>
      <c r="E187" s="876"/>
      <c r="F187" s="876"/>
      <c r="G187" s="876"/>
      <c r="H187" s="876"/>
      <c r="I187" s="876"/>
      <c r="J187" s="876"/>
      <c r="K187" s="876"/>
      <c r="L187" s="876"/>
      <c r="M187" s="876"/>
      <c r="N187" s="876"/>
      <c r="O187" s="876"/>
      <c r="P187" s="876"/>
      <c r="Q187" s="876"/>
      <c r="R187" s="877"/>
    </row>
    <row r="188" spans="1:18" ht="37.5" customHeight="1">
      <c r="A188" s="385"/>
      <c r="B188" s="52" t="s">
        <v>124</v>
      </c>
      <c r="C188" s="884" t="s">
        <v>230</v>
      </c>
      <c r="D188" s="885"/>
      <c r="E188" s="886"/>
      <c r="F188" s="886"/>
      <c r="G188" s="886"/>
      <c r="H188" s="886"/>
      <c r="I188" s="886"/>
      <c r="J188" s="886"/>
      <c r="K188" s="886"/>
      <c r="L188" s="886"/>
      <c r="M188" s="886"/>
      <c r="N188" s="886"/>
      <c r="O188" s="886"/>
      <c r="P188" s="886"/>
      <c r="Q188" s="886"/>
      <c r="R188" s="887"/>
    </row>
    <row r="189" spans="1:18" ht="37.5" customHeight="1">
      <c r="A189" s="385"/>
      <c r="B189" s="261" t="s">
        <v>629</v>
      </c>
      <c r="C189" s="261" t="s">
        <v>76</v>
      </c>
      <c r="D189" s="261"/>
      <c r="E189" s="217">
        <v>81.3</v>
      </c>
      <c r="F189" s="226">
        <v>81.900000000000006</v>
      </c>
      <c r="G189" s="226">
        <v>82.7</v>
      </c>
      <c r="H189" s="336">
        <v>82.95</v>
      </c>
      <c r="I189" s="336">
        <v>84.29</v>
      </c>
      <c r="J189" s="710">
        <v>79.900000000000006</v>
      </c>
      <c r="K189" s="710">
        <v>82.7</v>
      </c>
      <c r="L189" s="844">
        <v>77.400000000000006</v>
      </c>
      <c r="M189" s="844">
        <v>80.099999999999994</v>
      </c>
      <c r="N189" s="842">
        <v>76.66</v>
      </c>
      <c r="O189" s="842">
        <v>77.12</v>
      </c>
      <c r="P189" s="217">
        <v>85</v>
      </c>
      <c r="Q189" s="217">
        <v>85</v>
      </c>
      <c r="R189" s="260"/>
    </row>
    <row r="190" spans="1:18" ht="30" customHeight="1">
      <c r="A190" s="385"/>
      <c r="B190" s="52" t="s">
        <v>231</v>
      </c>
      <c r="C190" s="52" t="s">
        <v>76</v>
      </c>
      <c r="D190" s="235"/>
      <c r="E190" s="217">
        <v>98.6</v>
      </c>
      <c r="F190" s="226">
        <v>100</v>
      </c>
      <c r="G190" s="226">
        <v>98</v>
      </c>
      <c r="H190" s="336">
        <v>25</v>
      </c>
      <c r="I190" s="336">
        <v>18</v>
      </c>
      <c r="J190" s="710">
        <v>50</v>
      </c>
      <c r="K190" s="710">
        <v>46.5</v>
      </c>
      <c r="L190" s="844">
        <v>75</v>
      </c>
      <c r="M190" s="844">
        <v>81.5</v>
      </c>
      <c r="N190" s="842">
        <v>100</v>
      </c>
      <c r="O190" s="842">
        <v>95</v>
      </c>
      <c r="P190" s="226">
        <v>90</v>
      </c>
      <c r="Q190" s="226">
        <v>90</v>
      </c>
      <c r="R190" s="361"/>
    </row>
    <row r="191" spans="1:18" ht="36">
      <c r="A191" s="385"/>
      <c r="B191" s="52" t="s">
        <v>232</v>
      </c>
      <c r="C191" s="52" t="s">
        <v>76</v>
      </c>
      <c r="D191" s="235"/>
      <c r="E191" s="281">
        <v>100</v>
      </c>
      <c r="F191" s="281">
        <v>100</v>
      </c>
      <c r="G191" s="281">
        <v>100</v>
      </c>
      <c r="H191" s="508">
        <v>100</v>
      </c>
      <c r="I191" s="508">
        <v>100</v>
      </c>
      <c r="J191" s="508">
        <v>100</v>
      </c>
      <c r="K191" s="508">
        <v>100</v>
      </c>
      <c r="L191" s="508">
        <v>100</v>
      </c>
      <c r="M191" s="508">
        <v>100</v>
      </c>
      <c r="N191" s="864">
        <v>100</v>
      </c>
      <c r="O191" s="864">
        <v>100</v>
      </c>
      <c r="P191" s="281">
        <v>100</v>
      </c>
      <c r="Q191" s="281">
        <v>100</v>
      </c>
      <c r="R191" s="195"/>
    </row>
    <row r="192" spans="1:18" ht="84">
      <c r="A192" s="385"/>
      <c r="B192" s="52" t="s">
        <v>233</v>
      </c>
      <c r="C192" s="52" t="s">
        <v>76</v>
      </c>
      <c r="D192" s="235"/>
      <c r="E192" s="217">
        <v>0</v>
      </c>
      <c r="F192" s="226">
        <v>0</v>
      </c>
      <c r="G192" s="226">
        <v>0</v>
      </c>
      <c r="H192" s="336">
        <v>0</v>
      </c>
      <c r="I192" s="336">
        <v>0</v>
      </c>
      <c r="J192" s="710">
        <v>0</v>
      </c>
      <c r="K192" s="710">
        <v>0</v>
      </c>
      <c r="L192" s="844">
        <v>0</v>
      </c>
      <c r="M192" s="844">
        <v>0</v>
      </c>
      <c r="N192" s="842">
        <v>0</v>
      </c>
      <c r="O192" s="842">
        <v>0</v>
      </c>
      <c r="P192" s="217">
        <v>100</v>
      </c>
      <c r="Q192" s="217">
        <v>100</v>
      </c>
      <c r="R192" s="230"/>
    </row>
    <row r="193" spans="1:18" ht="60">
      <c r="A193" s="385"/>
      <c r="B193" s="52" t="s">
        <v>234</v>
      </c>
      <c r="C193" s="52" t="s">
        <v>76</v>
      </c>
      <c r="D193" s="235"/>
      <c r="E193" s="217">
        <v>0</v>
      </c>
      <c r="F193" s="226">
        <v>0</v>
      </c>
      <c r="G193" s="226">
        <v>0</v>
      </c>
      <c r="H193" s="336">
        <v>0</v>
      </c>
      <c r="I193" s="336">
        <v>0</v>
      </c>
      <c r="J193" s="710">
        <v>0</v>
      </c>
      <c r="K193" s="710">
        <v>0</v>
      </c>
      <c r="L193" s="844">
        <v>0</v>
      </c>
      <c r="M193" s="844">
        <v>0</v>
      </c>
      <c r="N193" s="842">
        <v>0</v>
      </c>
      <c r="O193" s="842">
        <v>0</v>
      </c>
      <c r="P193" s="217">
        <v>100</v>
      </c>
      <c r="Q193" s="217">
        <v>100</v>
      </c>
      <c r="R193" s="163"/>
    </row>
    <row r="194" spans="1:18" ht="72">
      <c r="A194" s="385"/>
      <c r="B194" s="52" t="s">
        <v>235</v>
      </c>
      <c r="C194" s="52" t="s">
        <v>76</v>
      </c>
      <c r="D194" s="235"/>
      <c r="E194" s="217">
        <v>100</v>
      </c>
      <c r="F194" s="226">
        <v>100</v>
      </c>
      <c r="G194" s="226">
        <v>100</v>
      </c>
      <c r="H194" s="336">
        <v>100</v>
      </c>
      <c r="I194" s="336">
        <v>100</v>
      </c>
      <c r="J194" s="710">
        <v>100</v>
      </c>
      <c r="K194" s="710">
        <v>100</v>
      </c>
      <c r="L194" s="844">
        <v>100</v>
      </c>
      <c r="M194" s="844">
        <v>100</v>
      </c>
      <c r="N194" s="842">
        <v>100</v>
      </c>
      <c r="O194" s="842">
        <v>100</v>
      </c>
      <c r="P194" s="217">
        <v>100</v>
      </c>
      <c r="Q194" s="217">
        <v>100</v>
      </c>
      <c r="R194" s="195"/>
    </row>
    <row r="195" spans="1:18" ht="72">
      <c r="A195" s="385"/>
      <c r="B195" s="52" t="s">
        <v>236</v>
      </c>
      <c r="C195" s="52" t="s">
        <v>76</v>
      </c>
      <c r="D195" s="235"/>
      <c r="E195" s="217">
        <v>100</v>
      </c>
      <c r="F195" s="226">
        <v>100</v>
      </c>
      <c r="G195" s="226">
        <v>100</v>
      </c>
      <c r="H195" s="336">
        <v>100</v>
      </c>
      <c r="I195" s="336">
        <v>100</v>
      </c>
      <c r="J195" s="710">
        <v>100</v>
      </c>
      <c r="K195" s="710">
        <v>100</v>
      </c>
      <c r="L195" s="844">
        <v>100</v>
      </c>
      <c r="M195" s="844">
        <v>100</v>
      </c>
      <c r="N195" s="842">
        <v>100</v>
      </c>
      <c r="O195" s="842">
        <v>100</v>
      </c>
      <c r="P195" s="217">
        <v>100</v>
      </c>
      <c r="Q195" s="217">
        <v>100</v>
      </c>
      <c r="R195" s="186"/>
    </row>
    <row r="196" spans="1:18" ht="48">
      <c r="A196" s="385"/>
      <c r="B196" s="53" t="s">
        <v>237</v>
      </c>
      <c r="C196" s="53" t="s">
        <v>101</v>
      </c>
      <c r="D196" s="235"/>
      <c r="E196" s="217">
        <v>2</v>
      </c>
      <c r="F196" s="226">
        <v>2</v>
      </c>
      <c r="G196" s="226">
        <v>2</v>
      </c>
      <c r="H196" s="336">
        <v>2</v>
      </c>
      <c r="I196" s="336">
        <v>1</v>
      </c>
      <c r="J196" s="710">
        <v>2</v>
      </c>
      <c r="K196" s="710">
        <v>2</v>
      </c>
      <c r="L196" s="844">
        <v>2</v>
      </c>
      <c r="M196" s="844">
        <v>2</v>
      </c>
      <c r="N196" s="842">
        <v>2</v>
      </c>
      <c r="O196" s="842">
        <v>2</v>
      </c>
      <c r="P196" s="217">
        <v>2</v>
      </c>
      <c r="Q196" s="217">
        <v>2</v>
      </c>
      <c r="R196" s="227"/>
    </row>
    <row r="197" spans="1:18" ht="31.5" customHeight="1">
      <c r="A197" s="709">
        <v>10</v>
      </c>
      <c r="B197" s="935" t="s">
        <v>467</v>
      </c>
      <c r="C197" s="936"/>
      <c r="D197" s="936"/>
      <c r="E197" s="936"/>
      <c r="F197" s="936"/>
      <c r="G197" s="936"/>
      <c r="H197" s="936"/>
      <c r="I197" s="936"/>
      <c r="J197" s="936"/>
      <c r="K197" s="936"/>
      <c r="L197" s="936"/>
      <c r="M197" s="936"/>
      <c r="N197" s="936"/>
      <c r="O197" s="936"/>
      <c r="P197" s="936"/>
      <c r="Q197" s="936"/>
      <c r="R197" s="936"/>
    </row>
    <row r="198" spans="1:18" ht="28.5" customHeight="1">
      <c r="A198" s="385"/>
      <c r="B198" s="53" t="s">
        <v>93</v>
      </c>
      <c r="C198" s="910" t="s">
        <v>560</v>
      </c>
      <c r="D198" s="910"/>
      <c r="E198" s="911"/>
      <c r="F198" s="911"/>
      <c r="G198" s="911"/>
      <c r="H198" s="911"/>
      <c r="I198" s="911"/>
      <c r="J198" s="911"/>
      <c r="K198" s="911"/>
      <c r="L198" s="911"/>
      <c r="M198" s="911"/>
      <c r="N198" s="911"/>
      <c r="O198" s="911"/>
      <c r="P198" s="911"/>
      <c r="Q198" s="911"/>
      <c r="R198" s="911"/>
    </row>
    <row r="199" spans="1:18" ht="24">
      <c r="A199" s="385"/>
      <c r="B199" s="561" t="s">
        <v>792</v>
      </c>
      <c r="C199" s="53" t="s">
        <v>76</v>
      </c>
      <c r="D199" s="235"/>
      <c r="E199" s="217">
        <v>15</v>
      </c>
      <c r="F199" s="226">
        <v>15</v>
      </c>
      <c r="G199" s="226">
        <v>15</v>
      </c>
      <c r="H199" s="336">
        <v>14</v>
      </c>
      <c r="I199" s="336">
        <v>14</v>
      </c>
      <c r="J199" s="710">
        <v>14</v>
      </c>
      <c r="K199" s="710">
        <v>14</v>
      </c>
      <c r="L199" s="831">
        <v>14</v>
      </c>
      <c r="M199" s="831">
        <v>14</v>
      </c>
      <c r="N199" s="830">
        <v>14</v>
      </c>
      <c r="O199" s="830">
        <v>14</v>
      </c>
      <c r="P199" s="217">
        <v>14</v>
      </c>
      <c r="Q199" s="217">
        <v>14</v>
      </c>
      <c r="R199" s="205"/>
    </row>
    <row r="200" spans="1:18">
      <c r="A200" s="385"/>
      <c r="B200" s="114" t="s">
        <v>434</v>
      </c>
      <c r="C200" s="205" t="s">
        <v>358</v>
      </c>
      <c r="D200" s="235"/>
      <c r="E200" s="217">
        <v>756</v>
      </c>
      <c r="F200" s="226">
        <v>756</v>
      </c>
      <c r="G200" s="226">
        <v>756</v>
      </c>
      <c r="H200" s="336">
        <v>208</v>
      </c>
      <c r="I200" s="336">
        <v>204</v>
      </c>
      <c r="J200" s="710">
        <v>416</v>
      </c>
      <c r="K200" s="710">
        <v>406</v>
      </c>
      <c r="L200" s="831">
        <v>624</v>
      </c>
      <c r="M200" s="831">
        <v>602</v>
      </c>
      <c r="N200" s="830">
        <v>832</v>
      </c>
      <c r="O200" s="830">
        <v>762</v>
      </c>
      <c r="P200" s="217">
        <v>832</v>
      </c>
      <c r="Q200" s="217">
        <v>832</v>
      </c>
      <c r="R200" s="361"/>
    </row>
    <row r="201" spans="1:18" ht="24">
      <c r="A201" s="385"/>
      <c r="B201" s="230" t="s">
        <v>600</v>
      </c>
      <c r="C201" s="205" t="s">
        <v>358</v>
      </c>
      <c r="D201" s="235"/>
      <c r="E201" s="217">
        <v>0</v>
      </c>
      <c r="F201" s="226">
        <v>0</v>
      </c>
      <c r="G201" s="226">
        <v>0</v>
      </c>
      <c r="H201" s="336">
        <v>0</v>
      </c>
      <c r="I201" s="336">
        <v>0</v>
      </c>
      <c r="J201" s="710">
        <v>0</v>
      </c>
      <c r="K201" s="710">
        <v>0</v>
      </c>
      <c r="L201" s="831">
        <v>0</v>
      </c>
      <c r="M201" s="831">
        <v>0</v>
      </c>
      <c r="N201" s="830">
        <v>0</v>
      </c>
      <c r="O201" s="830">
        <v>0</v>
      </c>
      <c r="P201" s="217">
        <v>0</v>
      </c>
      <c r="Q201" s="217">
        <v>0</v>
      </c>
      <c r="R201" s="230"/>
    </row>
    <row r="202" spans="1:18" ht="17.25" customHeight="1">
      <c r="A202" s="385"/>
      <c r="B202" s="53" t="s">
        <v>95</v>
      </c>
      <c r="C202" s="910" t="s">
        <v>561</v>
      </c>
      <c r="D202" s="910"/>
      <c r="E202" s="911"/>
      <c r="F202" s="911"/>
      <c r="G202" s="911"/>
      <c r="H202" s="911"/>
      <c r="I202" s="911"/>
      <c r="J202" s="911"/>
      <c r="K202" s="911"/>
      <c r="L202" s="911"/>
      <c r="M202" s="911"/>
      <c r="N202" s="911"/>
      <c r="O202" s="911"/>
      <c r="P202" s="911"/>
      <c r="Q202" s="911"/>
      <c r="R202" s="911"/>
    </row>
    <row r="203" spans="1:18" ht="12.75">
      <c r="A203" s="21" t="s">
        <v>256</v>
      </c>
      <c r="B203" s="20" t="s">
        <v>100</v>
      </c>
      <c r="C203" s="920" t="s">
        <v>346</v>
      </c>
      <c r="D203" s="920"/>
      <c r="E203" s="934"/>
      <c r="F203" s="934"/>
      <c r="G203" s="934"/>
      <c r="H203" s="934"/>
      <c r="I203" s="934"/>
      <c r="J203" s="934"/>
      <c r="K203" s="934"/>
      <c r="L203" s="934"/>
      <c r="M203" s="934"/>
      <c r="N203" s="934"/>
      <c r="O203" s="934"/>
      <c r="P203" s="934"/>
      <c r="Q203" s="934"/>
      <c r="R203" s="934"/>
    </row>
    <row r="204" spans="1:18" ht="36">
      <c r="A204" s="385"/>
      <c r="B204" s="53" t="s">
        <v>254</v>
      </c>
      <c r="C204" s="53" t="s">
        <v>76</v>
      </c>
      <c r="D204" s="235"/>
      <c r="E204" s="217">
        <v>88.5</v>
      </c>
      <c r="F204" s="226">
        <v>88.5</v>
      </c>
      <c r="G204" s="226">
        <v>88.5</v>
      </c>
      <c r="H204" s="336">
        <v>90.5</v>
      </c>
      <c r="I204" s="336">
        <v>88.5</v>
      </c>
      <c r="J204" s="710">
        <v>88.5</v>
      </c>
      <c r="K204" s="710">
        <v>88.5</v>
      </c>
      <c r="L204" s="831">
        <v>88.5</v>
      </c>
      <c r="M204" s="831">
        <v>88.5</v>
      </c>
      <c r="N204" s="830">
        <v>90.5</v>
      </c>
      <c r="O204" s="830">
        <v>90.5</v>
      </c>
      <c r="P204" s="217">
        <v>63.1</v>
      </c>
      <c r="Q204" s="217">
        <v>63.1</v>
      </c>
      <c r="R204" s="550"/>
    </row>
    <row r="205" spans="1:18" ht="27.75" customHeight="1">
      <c r="A205" s="385"/>
      <c r="B205" s="205" t="s">
        <v>562</v>
      </c>
      <c r="C205" s="53" t="s">
        <v>76</v>
      </c>
      <c r="D205" s="235"/>
      <c r="E205" s="217">
        <v>89</v>
      </c>
      <c r="F205" s="226">
        <v>90</v>
      </c>
      <c r="G205" s="226">
        <v>90</v>
      </c>
      <c r="H205" s="336">
        <v>95</v>
      </c>
      <c r="I205" s="336">
        <v>90</v>
      </c>
      <c r="J205" s="710">
        <v>95</v>
      </c>
      <c r="K205" s="710">
        <v>90</v>
      </c>
      <c r="L205" s="831">
        <v>95</v>
      </c>
      <c r="M205" s="831">
        <v>90</v>
      </c>
      <c r="N205" s="830">
        <v>92</v>
      </c>
      <c r="O205" s="830">
        <v>94</v>
      </c>
      <c r="P205" s="217">
        <v>89.9</v>
      </c>
      <c r="Q205" s="217">
        <v>89.9</v>
      </c>
      <c r="R205" s="550"/>
    </row>
    <row r="206" spans="1:18" ht="18" customHeight="1">
      <c r="A206" s="385"/>
      <c r="B206" s="205" t="s">
        <v>94</v>
      </c>
      <c r="C206" s="910" t="s">
        <v>563</v>
      </c>
      <c r="D206" s="910"/>
      <c r="E206" s="911"/>
      <c r="F206" s="911"/>
      <c r="G206" s="911"/>
      <c r="H206" s="911"/>
      <c r="I206" s="911"/>
      <c r="J206" s="911"/>
      <c r="K206" s="911"/>
      <c r="L206" s="911"/>
      <c r="M206" s="911"/>
      <c r="N206" s="911"/>
      <c r="O206" s="911"/>
      <c r="P206" s="911"/>
      <c r="Q206" s="911"/>
      <c r="R206" s="911"/>
    </row>
    <row r="207" spans="1:18" ht="12.75">
      <c r="A207" s="21" t="s">
        <v>258</v>
      </c>
      <c r="B207" s="206" t="s">
        <v>92</v>
      </c>
      <c r="C207" s="920" t="s">
        <v>564</v>
      </c>
      <c r="D207" s="920"/>
      <c r="E207" s="934"/>
      <c r="F207" s="934"/>
      <c r="G207" s="934"/>
      <c r="H207" s="934"/>
      <c r="I207" s="934"/>
      <c r="J207" s="934"/>
      <c r="K207" s="934"/>
      <c r="L207" s="934"/>
      <c r="M207" s="934"/>
      <c r="N207" s="934"/>
      <c r="O207" s="934"/>
      <c r="P207" s="934"/>
      <c r="Q207" s="934"/>
      <c r="R207" s="934"/>
    </row>
    <row r="208" spans="1:18" ht="24" customHeight="1">
      <c r="A208" s="385"/>
      <c r="B208" s="88" t="s">
        <v>330</v>
      </c>
      <c r="C208" s="88" t="s">
        <v>76</v>
      </c>
      <c r="D208" s="235"/>
      <c r="E208" s="217">
        <v>836</v>
      </c>
      <c r="F208" s="226">
        <v>756</v>
      </c>
      <c r="G208" s="226">
        <v>756</v>
      </c>
      <c r="H208" s="336">
        <v>208</v>
      </c>
      <c r="I208" s="336">
        <v>204</v>
      </c>
      <c r="J208" s="710">
        <v>416</v>
      </c>
      <c r="K208" s="710">
        <v>406</v>
      </c>
      <c r="L208" s="831">
        <v>624</v>
      </c>
      <c r="M208" s="831">
        <v>602</v>
      </c>
      <c r="N208" s="830">
        <v>832</v>
      </c>
      <c r="O208" s="830">
        <v>762</v>
      </c>
      <c r="P208" s="217">
        <v>832</v>
      </c>
      <c r="Q208" s="217">
        <v>832</v>
      </c>
      <c r="R208" s="383"/>
    </row>
    <row r="209" spans="1:18" ht="25.5" customHeight="1">
      <c r="A209" s="385"/>
      <c r="B209" s="205" t="s">
        <v>326</v>
      </c>
      <c r="C209" s="910" t="s">
        <v>566</v>
      </c>
      <c r="D209" s="910"/>
      <c r="E209" s="911"/>
      <c r="F209" s="911"/>
      <c r="G209" s="911"/>
      <c r="H209" s="911"/>
      <c r="I209" s="911"/>
      <c r="J209" s="911"/>
      <c r="K209" s="911"/>
      <c r="L209" s="911"/>
      <c r="M209" s="911"/>
      <c r="N209" s="911"/>
      <c r="O209" s="911"/>
      <c r="P209" s="911"/>
      <c r="Q209" s="911"/>
      <c r="R209" s="911"/>
    </row>
    <row r="210" spans="1:18" ht="12.75">
      <c r="A210" s="21" t="s">
        <v>259</v>
      </c>
      <c r="B210" s="206" t="s">
        <v>117</v>
      </c>
      <c r="C210" s="920" t="s">
        <v>565</v>
      </c>
      <c r="D210" s="920"/>
      <c r="E210" s="934"/>
      <c r="F210" s="934"/>
      <c r="G210" s="934"/>
      <c r="H210" s="934"/>
      <c r="I210" s="934"/>
      <c r="J210" s="934"/>
      <c r="K210" s="934"/>
      <c r="L210" s="934"/>
      <c r="M210" s="934"/>
      <c r="N210" s="934"/>
      <c r="O210" s="934"/>
      <c r="P210" s="934"/>
      <c r="Q210" s="934"/>
      <c r="R210" s="934"/>
    </row>
    <row r="211" spans="1:18" ht="51.75" customHeight="1">
      <c r="A211" s="385"/>
      <c r="B211" s="561" t="s">
        <v>789</v>
      </c>
      <c r="C211" s="205" t="s">
        <v>567</v>
      </c>
      <c r="D211" s="235"/>
      <c r="E211" s="217">
        <v>0</v>
      </c>
      <c r="F211" s="226">
        <v>0</v>
      </c>
      <c r="G211" s="226">
        <v>0</v>
      </c>
      <c r="H211" s="336">
        <v>0</v>
      </c>
      <c r="I211" s="336">
        <v>0</v>
      </c>
      <c r="J211" s="710">
        <v>0</v>
      </c>
      <c r="K211" s="710">
        <v>0</v>
      </c>
      <c r="L211" s="831">
        <v>0</v>
      </c>
      <c r="M211" s="831">
        <v>0</v>
      </c>
      <c r="N211" s="830">
        <v>0</v>
      </c>
      <c r="O211" s="830">
        <v>0</v>
      </c>
      <c r="P211" s="217">
        <v>0</v>
      </c>
      <c r="Q211" s="217">
        <v>0</v>
      </c>
      <c r="R211" s="361"/>
    </row>
    <row r="212" spans="1:18" ht="17.25" customHeight="1">
      <c r="A212" s="385"/>
      <c r="B212" s="205" t="s">
        <v>255</v>
      </c>
      <c r="C212" s="910" t="s">
        <v>569</v>
      </c>
      <c r="D212" s="910"/>
      <c r="E212" s="911"/>
      <c r="F212" s="911"/>
      <c r="G212" s="911"/>
      <c r="H212" s="911"/>
      <c r="I212" s="911"/>
      <c r="J212" s="911"/>
      <c r="K212" s="911"/>
      <c r="L212" s="911"/>
      <c r="M212" s="911"/>
      <c r="N212" s="911"/>
      <c r="O212" s="911"/>
      <c r="P212" s="911"/>
      <c r="Q212" s="911"/>
      <c r="R212" s="911"/>
    </row>
    <row r="213" spans="1:18" ht="12.75">
      <c r="A213" s="21" t="s">
        <v>260</v>
      </c>
      <c r="B213" s="206" t="s">
        <v>119</v>
      </c>
      <c r="C213" s="920" t="s">
        <v>348</v>
      </c>
      <c r="D213" s="920"/>
      <c r="E213" s="934"/>
      <c r="F213" s="934"/>
      <c r="G213" s="934"/>
      <c r="H213" s="934"/>
      <c r="I213" s="934"/>
      <c r="J213" s="934"/>
      <c r="K213" s="934"/>
      <c r="L213" s="934"/>
      <c r="M213" s="934"/>
      <c r="N213" s="934"/>
      <c r="O213" s="934"/>
      <c r="P213" s="934"/>
      <c r="Q213" s="934"/>
      <c r="R213" s="934"/>
    </row>
    <row r="214" spans="1:18" ht="30" customHeight="1">
      <c r="A214" s="385"/>
      <c r="B214" s="88" t="s">
        <v>331</v>
      </c>
      <c r="C214" s="53" t="s">
        <v>76</v>
      </c>
      <c r="D214" s="235"/>
      <c r="E214" s="217">
        <v>95.2</v>
      </c>
      <c r="F214" s="226">
        <v>95.4</v>
      </c>
      <c r="G214" s="226">
        <v>92.8</v>
      </c>
      <c r="H214" s="336">
        <v>96.7</v>
      </c>
      <c r="I214" s="336">
        <v>376</v>
      </c>
      <c r="J214" s="710">
        <v>95.5</v>
      </c>
      <c r="K214" s="710">
        <v>95.6</v>
      </c>
      <c r="L214" s="831">
        <v>95.6</v>
      </c>
      <c r="M214" s="831">
        <v>95.6</v>
      </c>
      <c r="N214" s="830">
        <v>96</v>
      </c>
      <c r="O214" s="830">
        <v>96</v>
      </c>
      <c r="P214" s="217">
        <v>97</v>
      </c>
      <c r="Q214" s="217">
        <v>97.5</v>
      </c>
      <c r="R214" s="230"/>
    </row>
    <row r="215" spans="1:18" ht="36">
      <c r="A215" s="385"/>
      <c r="B215" s="205" t="s">
        <v>568</v>
      </c>
      <c r="C215" s="53" t="s">
        <v>76</v>
      </c>
      <c r="D215" s="235"/>
      <c r="E215" s="217">
        <v>80</v>
      </c>
      <c r="F215" s="226">
        <v>82</v>
      </c>
      <c r="G215" s="226">
        <v>82</v>
      </c>
      <c r="H215" s="336">
        <v>84</v>
      </c>
      <c r="I215" s="336">
        <v>82</v>
      </c>
      <c r="J215" s="710">
        <v>84</v>
      </c>
      <c r="K215" s="710">
        <v>82</v>
      </c>
      <c r="L215" s="831">
        <v>54</v>
      </c>
      <c r="M215" s="831">
        <v>84</v>
      </c>
      <c r="N215" s="830">
        <v>85</v>
      </c>
      <c r="O215" s="830">
        <v>85</v>
      </c>
      <c r="P215" s="217">
        <v>86</v>
      </c>
      <c r="Q215" s="217">
        <v>87</v>
      </c>
      <c r="R215" s="550"/>
    </row>
    <row r="216" spans="1:18" ht="15.75">
      <c r="A216" s="91">
        <v>11</v>
      </c>
      <c r="B216" s="888" t="s">
        <v>468</v>
      </c>
      <c r="C216" s="889"/>
      <c r="D216" s="889"/>
      <c r="E216" s="889"/>
      <c r="F216" s="889"/>
      <c r="G216" s="889"/>
      <c r="H216" s="889"/>
      <c r="I216" s="889"/>
      <c r="J216" s="889"/>
      <c r="K216" s="889"/>
      <c r="L216" s="889"/>
      <c r="M216" s="889"/>
      <c r="N216" s="889"/>
      <c r="O216" s="889"/>
      <c r="P216" s="889"/>
      <c r="Q216" s="889"/>
      <c r="R216" s="890"/>
    </row>
    <row r="217" spans="1:18" ht="12.75">
      <c r="A217" s="385"/>
      <c r="B217" s="90" t="s">
        <v>93</v>
      </c>
      <c r="C217" s="884" t="s">
        <v>334</v>
      </c>
      <c r="D217" s="885"/>
      <c r="E217" s="886"/>
      <c r="F217" s="886"/>
      <c r="G217" s="886"/>
      <c r="H217" s="886"/>
      <c r="I217" s="886"/>
      <c r="J217" s="886"/>
      <c r="K217" s="886"/>
      <c r="L217" s="886"/>
      <c r="M217" s="886"/>
      <c r="N217" s="886"/>
      <c r="O217" s="886"/>
      <c r="P217" s="886"/>
      <c r="Q217" s="886"/>
      <c r="R217" s="887"/>
    </row>
    <row r="218" spans="1:18" ht="26.25" customHeight="1">
      <c r="A218" s="385"/>
      <c r="B218" s="90" t="s">
        <v>335</v>
      </c>
      <c r="C218" s="90" t="s">
        <v>101</v>
      </c>
      <c r="D218" s="235"/>
      <c r="E218" s="217">
        <v>17</v>
      </c>
      <c r="F218" s="226">
        <v>15</v>
      </c>
      <c r="G218" s="226">
        <v>15</v>
      </c>
      <c r="H218" s="336">
        <v>3</v>
      </c>
      <c r="I218" s="336">
        <v>3</v>
      </c>
      <c r="J218" s="710">
        <v>6</v>
      </c>
      <c r="K218" s="710">
        <v>6</v>
      </c>
      <c r="L218" s="815">
        <v>10</v>
      </c>
      <c r="M218" s="815">
        <v>10</v>
      </c>
      <c r="N218" s="816">
        <v>15</v>
      </c>
      <c r="O218" s="816">
        <v>15</v>
      </c>
      <c r="P218" s="217">
        <v>15</v>
      </c>
      <c r="Q218" s="217">
        <v>15</v>
      </c>
      <c r="R218" s="186"/>
    </row>
    <row r="219" spans="1:18" ht="60">
      <c r="A219" s="385"/>
      <c r="B219" s="561" t="s">
        <v>790</v>
      </c>
      <c r="C219" s="90" t="s">
        <v>101</v>
      </c>
      <c r="D219" s="235"/>
      <c r="E219" s="217">
        <v>10</v>
      </c>
      <c r="F219" s="226">
        <v>11</v>
      </c>
      <c r="G219" s="226">
        <v>11</v>
      </c>
      <c r="H219" s="336">
        <v>3</v>
      </c>
      <c r="I219" s="336">
        <v>3</v>
      </c>
      <c r="J219" s="710">
        <v>5</v>
      </c>
      <c r="K219" s="710">
        <v>5</v>
      </c>
      <c r="L219" s="815">
        <v>8</v>
      </c>
      <c r="M219" s="815">
        <v>8</v>
      </c>
      <c r="N219" s="816">
        <v>11</v>
      </c>
      <c r="O219" s="816">
        <v>11</v>
      </c>
      <c r="P219" s="217">
        <v>8</v>
      </c>
      <c r="Q219" s="217">
        <v>8</v>
      </c>
      <c r="R219" s="186"/>
    </row>
    <row r="220" spans="1:18" ht="24">
      <c r="A220" s="385"/>
      <c r="B220" s="561" t="s">
        <v>791</v>
      </c>
      <c r="C220" s="90" t="s">
        <v>101</v>
      </c>
      <c r="D220" s="235"/>
      <c r="E220" s="217">
        <v>0</v>
      </c>
      <c r="F220" s="226">
        <v>0</v>
      </c>
      <c r="G220" s="226">
        <v>0</v>
      </c>
      <c r="H220" s="336">
        <v>0</v>
      </c>
      <c r="I220" s="336">
        <v>0</v>
      </c>
      <c r="J220" s="710">
        <v>0</v>
      </c>
      <c r="K220" s="710">
        <v>0</v>
      </c>
      <c r="L220" s="815">
        <v>0</v>
      </c>
      <c r="M220" s="815">
        <v>0</v>
      </c>
      <c r="N220" s="816">
        <v>0</v>
      </c>
      <c r="O220" s="816">
        <v>0</v>
      </c>
      <c r="P220" s="217">
        <v>0</v>
      </c>
      <c r="Q220" s="217">
        <v>0</v>
      </c>
      <c r="R220" s="186"/>
    </row>
    <row r="221" spans="1:18" ht="36">
      <c r="A221" s="385"/>
      <c r="B221" s="90" t="s">
        <v>336</v>
      </c>
      <c r="C221" s="90" t="s">
        <v>101</v>
      </c>
      <c r="D221" s="235"/>
      <c r="E221" s="217">
        <v>0</v>
      </c>
      <c r="F221" s="226">
        <v>0</v>
      </c>
      <c r="G221" s="226">
        <v>0</v>
      </c>
      <c r="H221" s="336">
        <v>0</v>
      </c>
      <c r="I221" s="336">
        <v>0</v>
      </c>
      <c r="J221" s="710">
        <v>0</v>
      </c>
      <c r="K221" s="710">
        <v>0</v>
      </c>
      <c r="L221" s="815">
        <v>0</v>
      </c>
      <c r="M221" s="815">
        <v>0</v>
      </c>
      <c r="N221" s="816">
        <v>0</v>
      </c>
      <c r="O221" s="816">
        <v>0</v>
      </c>
      <c r="P221" s="217">
        <v>0</v>
      </c>
      <c r="Q221" s="217">
        <v>0</v>
      </c>
      <c r="R221" s="186"/>
    </row>
    <row r="222" spans="1:18" ht="12.75">
      <c r="A222" s="385"/>
      <c r="B222" s="227" t="s">
        <v>590</v>
      </c>
      <c r="C222" s="884" t="s">
        <v>591</v>
      </c>
      <c r="D222" s="885"/>
      <c r="E222" s="886"/>
      <c r="F222" s="886"/>
      <c r="G222" s="886"/>
      <c r="H222" s="886"/>
      <c r="I222" s="886"/>
      <c r="J222" s="886"/>
      <c r="K222" s="886"/>
      <c r="L222" s="886"/>
      <c r="M222" s="886"/>
      <c r="N222" s="886"/>
      <c r="O222" s="886"/>
      <c r="P222" s="886"/>
      <c r="Q222" s="886"/>
      <c r="R222" s="887"/>
    </row>
    <row r="223" spans="1:18" ht="27" customHeight="1">
      <c r="A223" s="385"/>
      <c r="B223" s="227" t="s">
        <v>93</v>
      </c>
      <c r="C223" s="910" t="s">
        <v>592</v>
      </c>
      <c r="D223" s="910"/>
      <c r="E223" s="911"/>
      <c r="F223" s="911"/>
      <c r="G223" s="911"/>
      <c r="H223" s="911"/>
      <c r="I223" s="911"/>
      <c r="J223" s="911"/>
      <c r="K223" s="911"/>
      <c r="L223" s="911"/>
      <c r="M223" s="911"/>
      <c r="N223" s="911"/>
      <c r="O223" s="911"/>
      <c r="P223" s="911"/>
      <c r="Q223" s="911"/>
      <c r="R223" s="911"/>
    </row>
    <row r="224" spans="1:18" ht="24">
      <c r="A224" s="385"/>
      <c r="B224" s="250" t="s">
        <v>622</v>
      </c>
      <c r="C224" s="94" t="s">
        <v>358</v>
      </c>
      <c r="D224" s="235">
        <v>0.125</v>
      </c>
      <c r="E224" s="217">
        <v>600</v>
      </c>
      <c r="F224" s="226">
        <v>600</v>
      </c>
      <c r="G224" s="226">
        <v>600</v>
      </c>
      <c r="H224" s="336">
        <v>0</v>
      </c>
      <c r="I224" s="336">
        <v>0</v>
      </c>
      <c r="J224" s="710">
        <v>300</v>
      </c>
      <c r="K224" s="710">
        <v>300</v>
      </c>
      <c r="L224" s="815">
        <v>450</v>
      </c>
      <c r="M224" s="815">
        <v>450</v>
      </c>
      <c r="N224" s="816">
        <v>600</v>
      </c>
      <c r="O224" s="816">
        <v>600</v>
      </c>
      <c r="P224" s="217">
        <v>600</v>
      </c>
      <c r="Q224" s="217">
        <v>600</v>
      </c>
      <c r="R224" s="361"/>
    </row>
    <row r="225" spans="1:18" ht="36">
      <c r="A225" s="385"/>
      <c r="B225" s="361" t="s">
        <v>593</v>
      </c>
      <c r="C225" s="94" t="s">
        <v>101</v>
      </c>
      <c r="D225" s="250">
        <v>0.125</v>
      </c>
      <c r="E225" s="217">
        <v>8</v>
      </c>
      <c r="F225" s="226">
        <v>8</v>
      </c>
      <c r="G225" s="226">
        <v>8</v>
      </c>
      <c r="H225" s="336">
        <v>2</v>
      </c>
      <c r="I225" s="336">
        <v>1</v>
      </c>
      <c r="J225" s="710">
        <v>4</v>
      </c>
      <c r="K225" s="710">
        <v>4</v>
      </c>
      <c r="L225" s="815">
        <v>6</v>
      </c>
      <c r="M225" s="815">
        <v>6</v>
      </c>
      <c r="N225" s="816">
        <v>8</v>
      </c>
      <c r="O225" s="816">
        <v>8</v>
      </c>
      <c r="P225" s="217">
        <v>8</v>
      </c>
      <c r="Q225" s="217">
        <v>8</v>
      </c>
      <c r="R225" s="227"/>
    </row>
    <row r="226" spans="1:18" ht="48">
      <c r="A226" s="385"/>
      <c r="B226" s="250" t="s">
        <v>623</v>
      </c>
      <c r="C226" s="94" t="s">
        <v>101</v>
      </c>
      <c r="D226" s="250">
        <v>0.125</v>
      </c>
      <c r="E226" s="217">
        <v>8</v>
      </c>
      <c r="F226" s="226">
        <v>8</v>
      </c>
      <c r="G226" s="226">
        <v>8</v>
      </c>
      <c r="H226" s="336">
        <v>2</v>
      </c>
      <c r="I226" s="336">
        <v>2</v>
      </c>
      <c r="J226" s="710">
        <v>4</v>
      </c>
      <c r="K226" s="710">
        <v>4</v>
      </c>
      <c r="L226" s="815">
        <v>6</v>
      </c>
      <c r="M226" s="815">
        <v>6</v>
      </c>
      <c r="N226" s="816">
        <v>8</v>
      </c>
      <c r="O226" s="816">
        <v>8</v>
      </c>
      <c r="P226" s="217">
        <v>8</v>
      </c>
      <c r="Q226" s="217">
        <v>8</v>
      </c>
      <c r="R226" s="227"/>
    </row>
    <row r="227" spans="1:18" ht="48">
      <c r="A227" s="385"/>
      <c r="B227" s="227" t="s">
        <v>595</v>
      </c>
      <c r="C227" s="94" t="s">
        <v>101</v>
      </c>
      <c r="D227" s="250">
        <v>0.125</v>
      </c>
      <c r="E227" s="217">
        <v>150</v>
      </c>
      <c r="F227" s="226">
        <v>150</v>
      </c>
      <c r="G227" s="226">
        <v>150</v>
      </c>
      <c r="H227" s="336">
        <v>0</v>
      </c>
      <c r="I227" s="336">
        <v>0</v>
      </c>
      <c r="J227" s="710">
        <v>50</v>
      </c>
      <c r="K227" s="710">
        <v>50</v>
      </c>
      <c r="L227" s="815">
        <v>100</v>
      </c>
      <c r="M227" s="815">
        <v>100</v>
      </c>
      <c r="N227" s="816">
        <v>150</v>
      </c>
      <c r="O227" s="816">
        <v>150</v>
      </c>
      <c r="P227" s="217">
        <v>150</v>
      </c>
      <c r="Q227" s="217">
        <v>150</v>
      </c>
      <c r="R227" s="361"/>
    </row>
    <row r="228" spans="1:18" ht="48">
      <c r="A228" s="385"/>
      <c r="B228" s="227" t="s">
        <v>594</v>
      </c>
      <c r="C228" s="94" t="s">
        <v>101</v>
      </c>
      <c r="D228" s="250">
        <v>0.125</v>
      </c>
      <c r="E228" s="217">
        <v>4</v>
      </c>
      <c r="F228" s="226">
        <v>4</v>
      </c>
      <c r="G228" s="226">
        <v>4</v>
      </c>
      <c r="H228" s="336">
        <v>0</v>
      </c>
      <c r="I228" s="336">
        <v>0</v>
      </c>
      <c r="J228" s="710">
        <v>2</v>
      </c>
      <c r="K228" s="710">
        <v>2</v>
      </c>
      <c r="L228" s="815">
        <v>2</v>
      </c>
      <c r="M228" s="815">
        <v>2</v>
      </c>
      <c r="N228" s="816">
        <v>4</v>
      </c>
      <c r="O228" s="816">
        <v>4</v>
      </c>
      <c r="P228" s="217">
        <v>4</v>
      </c>
      <c r="Q228" s="217">
        <v>4</v>
      </c>
      <c r="R228" s="186"/>
    </row>
    <row r="229" spans="1:18" ht="12.75">
      <c r="A229" s="385"/>
      <c r="B229" s="227" t="s">
        <v>512</v>
      </c>
      <c r="C229" s="884" t="s">
        <v>596</v>
      </c>
      <c r="D229" s="885"/>
      <c r="E229" s="886"/>
      <c r="F229" s="886"/>
      <c r="G229" s="886"/>
      <c r="H229" s="886"/>
      <c r="I229" s="886"/>
      <c r="J229" s="886"/>
      <c r="K229" s="886"/>
      <c r="L229" s="886"/>
      <c r="M229" s="886"/>
      <c r="N229" s="886"/>
      <c r="O229" s="886"/>
      <c r="P229" s="886"/>
      <c r="Q229" s="886"/>
      <c r="R229" s="887"/>
    </row>
    <row r="230" spans="1:18" ht="12.75">
      <c r="A230" s="385"/>
      <c r="B230" s="227" t="s">
        <v>93</v>
      </c>
      <c r="C230" s="910" t="s">
        <v>597</v>
      </c>
      <c r="D230" s="910"/>
      <c r="E230" s="911"/>
      <c r="F230" s="911"/>
      <c r="G230" s="911"/>
      <c r="H230" s="911"/>
      <c r="I230" s="911"/>
      <c r="J230" s="911"/>
      <c r="K230" s="911"/>
      <c r="L230" s="911"/>
      <c r="M230" s="911"/>
      <c r="N230" s="911"/>
      <c r="O230" s="911"/>
      <c r="P230" s="911"/>
      <c r="Q230" s="911"/>
      <c r="R230" s="911"/>
    </row>
    <row r="231" spans="1:18" ht="24">
      <c r="A231" s="385"/>
      <c r="B231" s="854" t="s">
        <v>598</v>
      </c>
      <c r="C231" s="94" t="s">
        <v>358</v>
      </c>
      <c r="D231" s="235"/>
      <c r="E231" s="158">
        <v>28</v>
      </c>
      <c r="F231" s="226">
        <v>28</v>
      </c>
      <c r="G231" s="226">
        <v>28</v>
      </c>
      <c r="H231" s="336">
        <v>0</v>
      </c>
      <c r="I231" s="336">
        <v>0</v>
      </c>
      <c r="J231" s="710">
        <v>11</v>
      </c>
      <c r="K231" s="710">
        <v>11</v>
      </c>
      <c r="L231" s="815">
        <v>20</v>
      </c>
      <c r="M231" s="815">
        <v>20</v>
      </c>
      <c r="N231" s="816">
        <v>28</v>
      </c>
      <c r="O231" s="816">
        <v>28</v>
      </c>
      <c r="P231" s="94">
        <v>28</v>
      </c>
      <c r="Q231" s="94">
        <v>28</v>
      </c>
      <c r="R231" s="361"/>
    </row>
    <row r="232" spans="1:18">
      <c r="A232" s="385"/>
      <c r="B232" s="543"/>
      <c r="C232" s="543"/>
      <c r="D232" s="543"/>
      <c r="E232" s="544"/>
      <c r="F232" s="544"/>
      <c r="G232" s="544"/>
      <c r="H232" s="545"/>
      <c r="I232" s="545"/>
      <c r="J232" s="710"/>
      <c r="K232" s="710"/>
      <c r="L232" s="815"/>
      <c r="M232" s="815"/>
      <c r="N232" s="816"/>
      <c r="O232" s="816"/>
      <c r="P232" s="543"/>
      <c r="Q232" s="543"/>
      <c r="R232" s="543"/>
    </row>
    <row r="233" spans="1:18" ht="48">
      <c r="A233" s="385"/>
      <c r="B233" s="543" t="s">
        <v>755</v>
      </c>
      <c r="C233" s="543" t="s">
        <v>358</v>
      </c>
      <c r="D233" s="543">
        <v>0.125</v>
      </c>
      <c r="E233" s="544">
        <v>80</v>
      </c>
      <c r="F233" s="544">
        <v>80</v>
      </c>
      <c r="G233" s="544">
        <v>80</v>
      </c>
      <c r="H233" s="545">
        <v>10</v>
      </c>
      <c r="I233" s="545">
        <v>10</v>
      </c>
      <c r="J233" s="710">
        <v>25</v>
      </c>
      <c r="K233" s="710">
        <v>25</v>
      </c>
      <c r="L233" s="815">
        <v>50</v>
      </c>
      <c r="M233" s="815">
        <v>50</v>
      </c>
      <c r="N233" s="816">
        <v>80</v>
      </c>
      <c r="O233" s="816">
        <v>80</v>
      </c>
      <c r="P233" s="543">
        <v>80</v>
      </c>
      <c r="Q233" s="543">
        <v>80</v>
      </c>
      <c r="R233" s="543"/>
    </row>
    <row r="234" spans="1:18" ht="90.75" customHeight="1">
      <c r="A234" s="385"/>
      <c r="B234" s="543" t="s">
        <v>756</v>
      </c>
      <c r="C234" s="543" t="s">
        <v>358</v>
      </c>
      <c r="D234" s="543">
        <v>0.125</v>
      </c>
      <c r="E234" s="544">
        <v>4</v>
      </c>
      <c r="F234" s="544">
        <v>4</v>
      </c>
      <c r="G234" s="544">
        <v>4</v>
      </c>
      <c r="H234" s="545">
        <v>0</v>
      </c>
      <c r="I234" s="545">
        <v>0</v>
      </c>
      <c r="J234" s="710">
        <v>2</v>
      </c>
      <c r="K234" s="710">
        <v>2</v>
      </c>
      <c r="L234" s="815">
        <v>4</v>
      </c>
      <c r="M234" s="815">
        <v>4</v>
      </c>
      <c r="N234" s="816">
        <v>4</v>
      </c>
      <c r="O234" s="816">
        <v>4</v>
      </c>
      <c r="P234" s="543">
        <v>4</v>
      </c>
      <c r="Q234" s="543">
        <v>4</v>
      </c>
      <c r="R234" s="543"/>
    </row>
    <row r="235" spans="1:18" ht="15.75">
      <c r="A235" s="187">
        <v>12</v>
      </c>
      <c r="B235" s="888" t="s">
        <v>508</v>
      </c>
      <c r="C235" s="889"/>
      <c r="D235" s="889"/>
      <c r="E235" s="889"/>
      <c r="F235" s="889"/>
      <c r="G235" s="889"/>
      <c r="H235" s="889"/>
      <c r="I235" s="889"/>
      <c r="J235" s="889"/>
      <c r="K235" s="889"/>
      <c r="L235" s="889"/>
      <c r="M235" s="889"/>
      <c r="N235" s="889"/>
      <c r="O235" s="889"/>
      <c r="P235" s="889"/>
      <c r="Q235" s="889"/>
      <c r="R235" s="890"/>
    </row>
    <row r="236" spans="1:18" ht="12.75">
      <c r="A236" s="385"/>
      <c r="B236" s="186" t="s">
        <v>93</v>
      </c>
      <c r="C236" s="884" t="s">
        <v>510</v>
      </c>
      <c r="D236" s="885"/>
      <c r="E236" s="886"/>
      <c r="F236" s="886"/>
      <c r="G236" s="886"/>
      <c r="H236" s="886"/>
      <c r="I236" s="886"/>
      <c r="J236" s="886"/>
      <c r="K236" s="886"/>
      <c r="L236" s="886"/>
      <c r="M236" s="886"/>
      <c r="N236" s="886"/>
      <c r="O236" s="886"/>
      <c r="P236" s="886"/>
      <c r="Q236" s="886"/>
      <c r="R236" s="887"/>
    </row>
    <row r="237" spans="1:18" ht="24">
      <c r="A237" s="385"/>
      <c r="B237" s="204" t="s">
        <v>553</v>
      </c>
      <c r="C237" s="707" t="s">
        <v>358</v>
      </c>
      <c r="D237" s="707"/>
      <c r="E237" s="707" t="s">
        <v>75</v>
      </c>
      <c r="F237" s="707">
        <v>1203</v>
      </c>
      <c r="G237" s="707">
        <v>1016</v>
      </c>
      <c r="H237" s="707">
        <v>1202</v>
      </c>
      <c r="I237" s="707">
        <v>236</v>
      </c>
      <c r="J237" s="707">
        <v>1202</v>
      </c>
      <c r="K237" s="707">
        <v>1591</v>
      </c>
      <c r="L237" s="818">
        <v>1202</v>
      </c>
      <c r="M237" s="818">
        <v>726</v>
      </c>
      <c r="N237" s="817">
        <v>1202</v>
      </c>
      <c r="O237" s="817">
        <v>961</v>
      </c>
      <c r="P237" s="707">
        <v>1201</v>
      </c>
      <c r="Q237" s="707">
        <v>1200</v>
      </c>
      <c r="R237" s="707"/>
    </row>
    <row r="238" spans="1:18">
      <c r="A238" s="386"/>
      <c r="B238" s="189" t="s">
        <v>509</v>
      </c>
      <c r="C238" s="878" t="s">
        <v>519</v>
      </c>
      <c r="D238" s="879"/>
      <c r="E238" s="879"/>
      <c r="F238" s="879"/>
      <c r="G238" s="879"/>
      <c r="H238" s="879"/>
      <c r="I238" s="879"/>
      <c r="J238" s="879"/>
      <c r="K238" s="879"/>
      <c r="L238" s="879"/>
      <c r="M238" s="879"/>
      <c r="N238" s="879"/>
      <c r="O238" s="879"/>
      <c r="P238" s="879"/>
      <c r="Q238" s="879"/>
      <c r="R238" s="880"/>
    </row>
    <row r="239" spans="1:18" ht="24">
      <c r="A239" s="386"/>
      <c r="B239" s="190" t="s">
        <v>511</v>
      </c>
      <c r="C239" s="507"/>
      <c r="D239" s="507"/>
      <c r="E239" s="507"/>
      <c r="F239" s="507">
        <v>4</v>
      </c>
      <c r="G239" s="507">
        <v>4</v>
      </c>
      <c r="H239" s="507">
        <v>1</v>
      </c>
      <c r="I239" s="507">
        <v>1</v>
      </c>
      <c r="J239" s="507">
        <v>4</v>
      </c>
      <c r="K239" s="507">
        <v>2</v>
      </c>
      <c r="L239" s="507">
        <v>3</v>
      </c>
      <c r="M239" s="507">
        <v>3</v>
      </c>
      <c r="N239" s="191">
        <v>4</v>
      </c>
      <c r="O239" s="191">
        <v>4</v>
      </c>
      <c r="P239" s="507">
        <v>4</v>
      </c>
      <c r="Q239" s="507">
        <v>4</v>
      </c>
      <c r="R239" s="707"/>
    </row>
    <row r="240" spans="1:18">
      <c r="A240" s="386"/>
      <c r="B240" s="189" t="s">
        <v>512</v>
      </c>
      <c r="C240" s="878"/>
      <c r="D240" s="879"/>
      <c r="E240" s="879"/>
      <c r="F240" s="879"/>
      <c r="G240" s="879"/>
      <c r="H240" s="879"/>
      <c r="I240" s="879"/>
      <c r="J240" s="879"/>
      <c r="K240" s="879"/>
      <c r="L240" s="879"/>
      <c r="M240" s="879"/>
      <c r="N240" s="879"/>
      <c r="O240" s="879"/>
      <c r="P240" s="879"/>
      <c r="Q240" s="879"/>
      <c r="R240" s="880"/>
    </row>
    <row r="241" spans="1:18" ht="36">
      <c r="A241" s="386"/>
      <c r="B241" s="190" t="s">
        <v>513</v>
      </c>
      <c r="C241" s="507" t="s">
        <v>358</v>
      </c>
      <c r="D241" s="507"/>
      <c r="E241" s="507" t="s">
        <v>75</v>
      </c>
      <c r="F241" s="507">
        <v>1</v>
      </c>
      <c r="G241" s="507">
        <v>1</v>
      </c>
      <c r="H241" s="507">
        <v>2</v>
      </c>
      <c r="I241" s="507">
        <v>1</v>
      </c>
      <c r="J241" s="507">
        <v>2</v>
      </c>
      <c r="K241" s="507">
        <v>1</v>
      </c>
      <c r="L241" s="507">
        <v>1</v>
      </c>
      <c r="M241" s="507">
        <v>1</v>
      </c>
      <c r="N241" s="191">
        <v>2</v>
      </c>
      <c r="O241" s="191">
        <v>1</v>
      </c>
      <c r="P241" s="507">
        <v>2</v>
      </c>
      <c r="Q241" s="507">
        <v>2</v>
      </c>
      <c r="R241" s="707"/>
    </row>
    <row r="242" spans="1:18">
      <c r="A242" s="386"/>
      <c r="B242" s="190" t="s">
        <v>514</v>
      </c>
      <c r="C242" s="878" t="s">
        <v>491</v>
      </c>
      <c r="D242" s="879"/>
      <c r="E242" s="879"/>
      <c r="F242" s="879"/>
      <c r="G242" s="879"/>
      <c r="H242" s="879"/>
      <c r="I242" s="879"/>
      <c r="J242" s="879"/>
      <c r="K242" s="879"/>
      <c r="L242" s="879"/>
      <c r="M242" s="879"/>
      <c r="N242" s="879"/>
      <c r="O242" s="879"/>
      <c r="P242" s="879"/>
      <c r="Q242" s="879"/>
      <c r="R242" s="880"/>
    </row>
    <row r="243" spans="1:18" ht="24">
      <c r="A243" s="386"/>
      <c r="B243" s="190" t="s">
        <v>554</v>
      </c>
      <c r="C243" s="507" t="s">
        <v>358</v>
      </c>
      <c r="D243" s="507"/>
      <c r="E243" s="507" t="s">
        <v>75</v>
      </c>
      <c r="F243" s="507">
        <v>1</v>
      </c>
      <c r="G243" s="507">
        <v>1</v>
      </c>
      <c r="H243" s="507">
        <v>1</v>
      </c>
      <c r="I243" s="507">
        <v>0</v>
      </c>
      <c r="J243" s="507"/>
      <c r="K243" s="507">
        <v>0</v>
      </c>
      <c r="L243" s="507">
        <v>0</v>
      </c>
      <c r="M243" s="507">
        <v>0</v>
      </c>
      <c r="N243" s="191">
        <v>1</v>
      </c>
      <c r="O243" s="191">
        <v>1</v>
      </c>
      <c r="P243" s="507"/>
      <c r="Q243" s="507"/>
      <c r="R243" s="707"/>
    </row>
    <row r="244" spans="1:18">
      <c r="A244" s="386"/>
      <c r="B244" s="190" t="s">
        <v>515</v>
      </c>
      <c r="C244" s="878" t="s">
        <v>492</v>
      </c>
      <c r="D244" s="879"/>
      <c r="E244" s="879"/>
      <c r="F244" s="879"/>
      <c r="G244" s="879"/>
      <c r="H244" s="879"/>
      <c r="I244" s="879"/>
      <c r="J244" s="879"/>
      <c r="K244" s="879"/>
      <c r="L244" s="879"/>
      <c r="M244" s="879"/>
      <c r="N244" s="879"/>
      <c r="O244" s="879"/>
      <c r="P244" s="879"/>
      <c r="Q244" s="879"/>
      <c r="R244" s="880"/>
    </row>
    <row r="245" spans="1:18" ht="24">
      <c r="A245" s="386"/>
      <c r="B245" s="190" t="s">
        <v>555</v>
      </c>
      <c r="C245" s="507" t="s">
        <v>87</v>
      </c>
      <c r="D245" s="507"/>
      <c r="E245" s="507" t="s">
        <v>75</v>
      </c>
      <c r="F245" s="507">
        <v>124</v>
      </c>
      <c r="G245" s="507">
        <v>153</v>
      </c>
      <c r="H245" s="507">
        <v>124</v>
      </c>
      <c r="I245" s="507">
        <v>0</v>
      </c>
      <c r="J245" s="507">
        <v>124</v>
      </c>
      <c r="K245" s="507">
        <v>100</v>
      </c>
      <c r="L245" s="507">
        <v>124</v>
      </c>
      <c r="M245" s="507">
        <v>102</v>
      </c>
      <c r="N245" s="191">
        <v>124</v>
      </c>
      <c r="O245" s="191">
        <v>102</v>
      </c>
      <c r="P245" s="507">
        <v>124</v>
      </c>
      <c r="Q245" s="507">
        <v>124</v>
      </c>
      <c r="R245" s="713"/>
    </row>
    <row r="246" spans="1:18" ht="24">
      <c r="A246" s="386"/>
      <c r="B246" s="190" t="s">
        <v>556</v>
      </c>
      <c r="C246" s="507" t="s">
        <v>87</v>
      </c>
      <c r="D246" s="507"/>
      <c r="E246" s="507" t="s">
        <v>75</v>
      </c>
      <c r="F246" s="507">
        <v>375</v>
      </c>
      <c r="G246" s="507">
        <v>756</v>
      </c>
      <c r="H246" s="507">
        <v>375</v>
      </c>
      <c r="I246" s="507">
        <v>45</v>
      </c>
      <c r="J246" s="507">
        <v>375</v>
      </c>
      <c r="K246" s="507">
        <v>100</v>
      </c>
      <c r="L246" s="507">
        <v>375</v>
      </c>
      <c r="M246" s="507">
        <v>600</v>
      </c>
      <c r="N246" s="191">
        <v>375</v>
      </c>
      <c r="O246" s="191">
        <v>600</v>
      </c>
      <c r="P246" s="507">
        <v>380</v>
      </c>
      <c r="Q246" s="507">
        <v>385</v>
      </c>
      <c r="R246" s="713"/>
    </row>
    <row r="247" spans="1:18" ht="24">
      <c r="A247" s="386"/>
      <c r="B247" s="190" t="s">
        <v>557</v>
      </c>
      <c r="C247" s="507" t="s">
        <v>358</v>
      </c>
      <c r="D247" s="507"/>
      <c r="E247" s="507" t="s">
        <v>75</v>
      </c>
      <c r="F247" s="507">
        <v>1</v>
      </c>
      <c r="G247" s="507">
        <v>1</v>
      </c>
      <c r="H247" s="507">
        <v>1</v>
      </c>
      <c r="I247" s="507">
        <v>0</v>
      </c>
      <c r="J247" s="507">
        <v>1</v>
      </c>
      <c r="K247" s="507">
        <v>0</v>
      </c>
      <c r="L247" s="507">
        <v>1</v>
      </c>
      <c r="M247" s="507">
        <v>1</v>
      </c>
      <c r="N247" s="191">
        <v>1</v>
      </c>
      <c r="O247" s="191">
        <v>1</v>
      </c>
      <c r="P247" s="507">
        <v>1</v>
      </c>
      <c r="Q247" s="507">
        <v>1</v>
      </c>
      <c r="R247" s="707"/>
    </row>
    <row r="248" spans="1:18">
      <c r="A248" s="386"/>
      <c r="B248" s="190" t="s">
        <v>516</v>
      </c>
      <c r="C248" s="878" t="s">
        <v>517</v>
      </c>
      <c r="D248" s="879"/>
      <c r="E248" s="879"/>
      <c r="F248" s="879"/>
      <c r="G248" s="879"/>
      <c r="H248" s="879"/>
      <c r="I248" s="879"/>
      <c r="J248" s="879"/>
      <c r="K248" s="879"/>
      <c r="L248" s="879"/>
      <c r="M248" s="879"/>
      <c r="N248" s="879"/>
      <c r="O248" s="879"/>
      <c r="P248" s="879"/>
      <c r="Q248" s="879"/>
      <c r="R248" s="880"/>
    </row>
    <row r="249" spans="1:18" ht="24">
      <c r="A249" s="386"/>
      <c r="B249" s="190" t="s">
        <v>558</v>
      </c>
      <c r="C249" s="507" t="s">
        <v>358</v>
      </c>
      <c r="D249" s="507"/>
      <c r="E249" s="507" t="s">
        <v>75</v>
      </c>
      <c r="F249" s="507">
        <v>1</v>
      </c>
      <c r="G249" s="507">
        <v>1</v>
      </c>
      <c r="H249" s="507">
        <v>1</v>
      </c>
      <c r="I249" s="507">
        <v>0</v>
      </c>
      <c r="J249" s="507">
        <v>1</v>
      </c>
      <c r="K249" s="507">
        <v>1</v>
      </c>
      <c r="L249" s="507">
        <v>1</v>
      </c>
      <c r="M249" s="507">
        <v>1</v>
      </c>
      <c r="N249" s="191">
        <v>1</v>
      </c>
      <c r="O249" s="191">
        <v>1</v>
      </c>
      <c r="P249" s="507">
        <v>1</v>
      </c>
      <c r="Q249" s="507">
        <v>1</v>
      </c>
      <c r="R249" s="707"/>
    </row>
    <row r="250" spans="1:18">
      <c r="A250" s="386"/>
      <c r="B250" s="190" t="s">
        <v>518</v>
      </c>
      <c r="C250" s="878" t="s">
        <v>494</v>
      </c>
      <c r="D250" s="879"/>
      <c r="E250" s="879"/>
      <c r="F250" s="879"/>
      <c r="G250" s="879"/>
      <c r="H250" s="879"/>
      <c r="I250" s="879"/>
      <c r="J250" s="879"/>
      <c r="K250" s="879"/>
      <c r="L250" s="879"/>
      <c r="M250" s="879"/>
      <c r="N250" s="879"/>
      <c r="O250" s="879"/>
      <c r="P250" s="879"/>
      <c r="Q250" s="879"/>
      <c r="R250" s="880"/>
    </row>
    <row r="251" spans="1:18" ht="24">
      <c r="A251" s="386"/>
      <c r="B251" s="190" t="s">
        <v>559</v>
      </c>
      <c r="C251" s="507" t="s">
        <v>358</v>
      </c>
      <c r="D251" s="507"/>
      <c r="E251" s="507" t="s">
        <v>75</v>
      </c>
      <c r="F251" s="507">
        <v>1</v>
      </c>
      <c r="G251" s="507">
        <v>1</v>
      </c>
      <c r="H251" s="507">
        <v>1</v>
      </c>
      <c r="I251" s="507">
        <v>0</v>
      </c>
      <c r="J251" s="507">
        <v>1</v>
      </c>
      <c r="K251" s="507">
        <v>0</v>
      </c>
      <c r="L251" s="507">
        <v>1</v>
      </c>
      <c r="M251" s="507">
        <v>1</v>
      </c>
      <c r="N251" s="191">
        <v>1</v>
      </c>
      <c r="O251" s="191">
        <v>1</v>
      </c>
      <c r="P251" s="507">
        <v>1</v>
      </c>
      <c r="Q251" s="507">
        <v>1</v>
      </c>
      <c r="R251" s="707"/>
    </row>
    <row r="252" spans="1:18" ht="18" customHeight="1">
      <c r="A252" s="23"/>
      <c r="B252" s="22"/>
      <c r="C252" s="22"/>
      <c r="D252" s="22"/>
      <c r="E252" s="22"/>
      <c r="F252" s="22"/>
      <c r="G252" s="34"/>
      <c r="H252" s="34"/>
      <c r="I252" s="34"/>
      <c r="J252" s="22"/>
      <c r="K252" s="22"/>
      <c r="L252" s="22"/>
      <c r="M252" s="22"/>
      <c r="N252" s="22"/>
      <c r="O252" s="22"/>
      <c r="P252" s="22"/>
      <c r="Q252" s="22"/>
      <c r="R252" s="22"/>
    </row>
    <row r="253" spans="1:18" ht="15.75">
      <c r="A253" s="23"/>
      <c r="B253" s="872" t="s">
        <v>286</v>
      </c>
      <c r="C253" s="873"/>
      <c r="D253" s="873"/>
      <c r="E253" s="873"/>
      <c r="F253" s="873"/>
      <c r="G253" s="873"/>
      <c r="H253" s="873"/>
      <c r="I253" s="873"/>
      <c r="J253" s="873"/>
      <c r="K253" s="63"/>
      <c r="L253" s="62"/>
      <c r="M253" s="55"/>
      <c r="N253" s="22"/>
      <c r="O253" s="22"/>
      <c r="P253" s="22"/>
      <c r="Q253" s="22"/>
      <c r="R253" s="22"/>
    </row>
    <row r="254" spans="1:18" ht="16.5" customHeight="1">
      <c r="A254" s="23"/>
      <c r="B254" s="57"/>
      <c r="C254" s="57"/>
      <c r="D254" s="243"/>
      <c r="E254" s="66"/>
      <c r="F254" s="66"/>
      <c r="G254" s="66"/>
      <c r="H254" s="66"/>
      <c r="I254" s="58"/>
      <c r="J254" s="63"/>
      <c r="K254" s="63"/>
      <c r="L254" s="62"/>
      <c r="M254" s="29"/>
      <c r="N254" s="22"/>
      <c r="O254" s="22"/>
      <c r="P254" s="22"/>
      <c r="Q254" s="22"/>
      <c r="R254" s="22"/>
    </row>
    <row r="255" spans="1:18" ht="38.25" customHeight="1">
      <c r="B255" s="898" t="s">
        <v>837</v>
      </c>
      <c r="C255" s="899"/>
      <c r="D255" s="899"/>
      <c r="E255" s="900"/>
      <c r="F255" s="896" t="s">
        <v>873</v>
      </c>
      <c r="G255" s="897"/>
      <c r="H255" s="897"/>
      <c r="I255" s="897"/>
      <c r="J255" s="897"/>
      <c r="K255" s="897"/>
      <c r="L255" s="897"/>
      <c r="M255" s="138"/>
    </row>
    <row r="256" spans="1:18" ht="15.75">
      <c r="B256" s="881" t="s">
        <v>840</v>
      </c>
      <c r="C256" s="882"/>
      <c r="D256" s="240"/>
      <c r="E256" s="28"/>
      <c r="F256" s="28"/>
      <c r="G256" s="28"/>
      <c r="H256" s="67"/>
      <c r="I256" s="102" t="s">
        <v>362</v>
      </c>
      <c r="J256" s="28"/>
      <c r="K256" s="28"/>
      <c r="L256" s="54"/>
      <c r="M256" s="29"/>
    </row>
    <row r="257" spans="2:13" ht="14.25" customHeight="1">
      <c r="B257" s="28"/>
      <c r="C257" s="28"/>
      <c r="D257" s="239"/>
      <c r="E257" s="28"/>
      <c r="F257" s="28"/>
      <c r="G257" s="28"/>
      <c r="H257" s="67"/>
      <c r="I257" s="28"/>
      <c r="J257" s="28"/>
      <c r="K257" s="28"/>
      <c r="L257" s="54"/>
      <c r="M257" s="29"/>
    </row>
    <row r="258" spans="2:13" ht="12.75">
      <c r="B258" s="883" t="s">
        <v>695</v>
      </c>
      <c r="C258" s="883"/>
      <c r="D258" s="241"/>
      <c r="E258" s="54"/>
      <c r="F258" s="54"/>
      <c r="G258" s="54"/>
      <c r="H258" s="32"/>
      <c r="I258" s="54"/>
      <c r="J258" s="54"/>
      <c r="K258" s="54"/>
      <c r="L258" s="54"/>
      <c r="M258" s="29"/>
    </row>
    <row r="259" spans="2:13" ht="12.75">
      <c r="B259" s="883" t="s">
        <v>287</v>
      </c>
      <c r="C259" s="891"/>
      <c r="D259" s="242"/>
      <c r="E259" s="54"/>
      <c r="F259" s="54"/>
      <c r="G259" s="54"/>
      <c r="H259" s="32"/>
      <c r="I259" s="54"/>
      <c r="J259" s="54"/>
      <c r="K259" s="54"/>
      <c r="L259" s="54"/>
      <c r="M259" s="29"/>
    </row>
  </sheetData>
  <mergeCells count="153">
    <mergeCell ref="C182:R182"/>
    <mergeCell ref="C162:R162"/>
    <mergeCell ref="C163:R163"/>
    <mergeCell ref="C137:R137"/>
    <mergeCell ref="C134:Q134"/>
    <mergeCell ref="C168:R168"/>
    <mergeCell ref="C175:R175"/>
    <mergeCell ref="C120:R120"/>
    <mergeCell ref="C112:R112"/>
    <mergeCell ref="C119:R119"/>
    <mergeCell ref="R126:R127"/>
    <mergeCell ref="R128:R133"/>
    <mergeCell ref="C128:Q128"/>
    <mergeCell ref="C126:Q126"/>
    <mergeCell ref="C107:R107"/>
    <mergeCell ref="C176:R176"/>
    <mergeCell ref="C181:R181"/>
    <mergeCell ref="B123:R123"/>
    <mergeCell ref="C125:R125"/>
    <mergeCell ref="B136:R136"/>
    <mergeCell ref="B167:R167"/>
    <mergeCell ref="C142:R142"/>
    <mergeCell ref="C230:R230"/>
    <mergeCell ref="C203:R203"/>
    <mergeCell ref="C206:R206"/>
    <mergeCell ref="C207:R207"/>
    <mergeCell ref="C209:R209"/>
    <mergeCell ref="C223:R223"/>
    <mergeCell ref="B216:R216"/>
    <mergeCell ref="C108:R108"/>
    <mergeCell ref="C111:R111"/>
    <mergeCell ref="C210:R210"/>
    <mergeCell ref="C212:R212"/>
    <mergeCell ref="C213:R213"/>
    <mergeCell ref="B197:R197"/>
    <mergeCell ref="C198:R198"/>
    <mergeCell ref="C202:R202"/>
    <mergeCell ref="C188:R188"/>
    <mergeCell ref="C16:R16"/>
    <mergeCell ref="C52:R52"/>
    <mergeCell ref="B30:R30"/>
    <mergeCell ref="C39:R39"/>
    <mergeCell ref="C40:R40"/>
    <mergeCell ref="C46:R46"/>
    <mergeCell ref="C31:R31"/>
    <mergeCell ref="B104:R104"/>
    <mergeCell ref="C105:R105"/>
    <mergeCell ref="C99:R99"/>
    <mergeCell ref="C95:R95"/>
    <mergeCell ref="B88:R88"/>
    <mergeCell ref="R21:R24"/>
    <mergeCell ref="R27:R29"/>
    <mergeCell ref="B3:R3"/>
    <mergeCell ref="P1:R1"/>
    <mergeCell ref="H6:O6"/>
    <mergeCell ref="E6:G6"/>
    <mergeCell ref="P6:Q6"/>
    <mergeCell ref="R6:R8"/>
    <mergeCell ref="Q7:Q8"/>
    <mergeCell ref="P7:P8"/>
    <mergeCell ref="L7:M7"/>
    <mergeCell ref="N7:O7"/>
    <mergeCell ref="J7:K7"/>
    <mergeCell ref="G4:L4"/>
    <mergeCell ref="H7:I7"/>
    <mergeCell ref="P2:R2"/>
    <mergeCell ref="D6:D8"/>
    <mergeCell ref="I14:I15"/>
    <mergeCell ref="C47:R47"/>
    <mergeCell ref="C51:R51"/>
    <mergeCell ref="C67:R67"/>
    <mergeCell ref="C76:R76"/>
    <mergeCell ref="C59:R59"/>
    <mergeCell ref="C70:R70"/>
    <mergeCell ref="C17:R17"/>
    <mergeCell ref="A6:A8"/>
    <mergeCell ref="C6:C8"/>
    <mergeCell ref="B6:B8"/>
    <mergeCell ref="F7:G7"/>
    <mergeCell ref="R11:R12"/>
    <mergeCell ref="P11:P12"/>
    <mergeCell ref="Q11:Q12"/>
    <mergeCell ref="M11:M12"/>
    <mergeCell ref="N11:N12"/>
    <mergeCell ref="O11:O12"/>
    <mergeCell ref="L11:L12"/>
    <mergeCell ref="B9:R9"/>
    <mergeCell ref="C10:R10"/>
    <mergeCell ref="J11:J12"/>
    <mergeCell ref="K11:K12"/>
    <mergeCell ref="I11:I12"/>
    <mergeCell ref="A14:A15"/>
    <mergeCell ref="A11:A12"/>
    <mergeCell ref="C11:C12"/>
    <mergeCell ref="E11:E12"/>
    <mergeCell ref="F11:F12"/>
    <mergeCell ref="G11:G12"/>
    <mergeCell ref="H11:H12"/>
    <mergeCell ref="H14:H15"/>
    <mergeCell ref="G14:G15"/>
    <mergeCell ref="B11:B12"/>
    <mergeCell ref="C13:R13"/>
    <mergeCell ref="B14:B15"/>
    <mergeCell ref="Q14:Q15"/>
    <mergeCell ref="P14:P15"/>
    <mergeCell ref="O14:O15"/>
    <mergeCell ref="N14:N15"/>
    <mergeCell ref="M14:M15"/>
    <mergeCell ref="F14:F15"/>
    <mergeCell ref="E14:E15"/>
    <mergeCell ref="C14:C15"/>
    <mergeCell ref="R14:R15"/>
    <mergeCell ref="L14:L15"/>
    <mergeCell ref="K14:K15"/>
    <mergeCell ref="J14:J15"/>
    <mergeCell ref="B259:C259"/>
    <mergeCell ref="C19:R19"/>
    <mergeCell ref="C20:R20"/>
    <mergeCell ref="C77:R77"/>
    <mergeCell ref="C143:R143"/>
    <mergeCell ref="C144:R144"/>
    <mergeCell ref="C82:R82"/>
    <mergeCell ref="C83:R83"/>
    <mergeCell ref="C85:R85"/>
    <mergeCell ref="C86:R86"/>
    <mergeCell ref="C71:R71"/>
    <mergeCell ref="B79:R79"/>
    <mergeCell ref="C25:R25"/>
    <mergeCell ref="C26:R26"/>
    <mergeCell ref="B66:R66"/>
    <mergeCell ref="C94:R94"/>
    <mergeCell ref="C217:R217"/>
    <mergeCell ref="C157:R157"/>
    <mergeCell ref="C58:R58"/>
    <mergeCell ref="C100:R100"/>
    <mergeCell ref="F255:L255"/>
    <mergeCell ref="B255:E255"/>
    <mergeCell ref="C80:R80"/>
    <mergeCell ref="C89:R89"/>
    <mergeCell ref="B253:J253"/>
    <mergeCell ref="C187:R187"/>
    <mergeCell ref="C240:R240"/>
    <mergeCell ref="C242:R242"/>
    <mergeCell ref="C244:R244"/>
    <mergeCell ref="B256:C256"/>
    <mergeCell ref="B258:C258"/>
    <mergeCell ref="C248:R248"/>
    <mergeCell ref="C250:R250"/>
    <mergeCell ref="C222:R222"/>
    <mergeCell ref="C229:R229"/>
    <mergeCell ref="B235:R235"/>
    <mergeCell ref="C236:R236"/>
    <mergeCell ref="C238:R238"/>
  </mergeCells>
  <phoneticPr fontId="1" type="noConversion"/>
  <pageMargins left="0.59055118110236227" right="0.23622047244094491" top="0.39370078740157483" bottom="0.39370078740157483" header="0.51181102362204722" footer="0.35433070866141736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52"/>
  <sheetViews>
    <sheetView view="pageBreakPreview" topLeftCell="E421" zoomScale="75" zoomScaleSheetLayoutView="75" workbookViewId="0">
      <selection activeCell="K453" sqref="K453"/>
    </sheetView>
  </sheetViews>
  <sheetFormatPr defaultRowHeight="15.75"/>
  <cols>
    <col min="1" max="1" width="5.85546875" style="59" customWidth="1"/>
    <col min="2" max="2" width="17.7109375" style="31" customWidth="1"/>
    <col min="3" max="3" width="27" style="31" customWidth="1"/>
    <col min="4" max="4" width="18" style="546" customWidth="1"/>
    <col min="5" max="5" width="5" style="41" customWidth="1"/>
    <col min="6" max="6" width="5.5703125" style="32" customWidth="1"/>
    <col min="7" max="7" width="13.5703125" style="32" customWidth="1"/>
    <col min="8" max="8" width="5.28515625" style="32" customWidth="1"/>
    <col min="9" max="9" width="12.42578125" style="50" customWidth="1"/>
    <col min="10" max="10" width="11.42578125" style="50" customWidth="1"/>
    <col min="11" max="11" width="11.5703125" style="41" customWidth="1"/>
    <col min="12" max="12" width="11.28515625" style="41" customWidth="1"/>
    <col min="13" max="13" width="13.5703125" style="566" customWidth="1"/>
    <col min="14" max="14" width="13.42578125" style="566" customWidth="1"/>
    <col min="15" max="15" width="13.42578125" style="31" customWidth="1"/>
    <col min="16" max="16" width="13.140625" style="31" customWidth="1"/>
    <col min="17" max="17" width="13.140625" style="50" customWidth="1"/>
    <col min="18" max="18" width="12.7109375" style="50" customWidth="1"/>
    <col min="19" max="19" width="14.140625" style="54" customWidth="1"/>
    <col min="20" max="20" width="12.140625" style="54" customWidth="1"/>
    <col min="21" max="21" width="27.5703125" style="54" customWidth="1"/>
    <col min="22" max="16384" width="9.140625" style="5"/>
  </cols>
  <sheetData>
    <row r="1" spans="1:21">
      <c r="B1" s="28"/>
      <c r="C1" s="28"/>
      <c r="O1" s="28"/>
      <c r="P1" s="28"/>
      <c r="S1" s="926" t="s">
        <v>35</v>
      </c>
      <c r="T1" s="1015"/>
      <c r="U1" s="1015"/>
    </row>
    <row r="2" spans="1:21" ht="51.75" customHeight="1">
      <c r="B2" s="1004" t="s">
        <v>68</v>
      </c>
      <c r="C2" s="1004"/>
      <c r="D2" s="1004"/>
      <c r="E2" s="1004"/>
      <c r="F2" s="1004"/>
      <c r="G2" s="1004"/>
      <c r="H2" s="1004"/>
      <c r="I2" s="1004"/>
      <c r="J2" s="1004"/>
      <c r="K2" s="1004"/>
      <c r="L2" s="1004"/>
      <c r="M2" s="1004"/>
      <c r="N2" s="1004"/>
      <c r="O2" s="1004"/>
      <c r="P2" s="1004"/>
      <c r="Q2" s="1004"/>
      <c r="R2" s="1004"/>
      <c r="S2" s="1004"/>
      <c r="T2" s="1004"/>
      <c r="U2" s="1004"/>
    </row>
    <row r="3" spans="1:21">
      <c r="B3" s="30"/>
      <c r="C3" s="30"/>
      <c r="D3" s="46"/>
      <c r="E3" s="1004" t="s">
        <v>877</v>
      </c>
      <c r="F3" s="1010"/>
      <c r="G3" s="1010"/>
      <c r="H3" s="1010"/>
      <c r="I3" s="1010"/>
      <c r="J3" s="1010"/>
      <c r="K3" s="1010"/>
      <c r="L3" s="1010"/>
      <c r="M3" s="1010"/>
      <c r="N3" s="613"/>
      <c r="O3" s="30"/>
      <c r="P3" s="30"/>
      <c r="Q3" s="51"/>
      <c r="R3" s="51"/>
      <c r="S3" s="798"/>
      <c r="T3" s="798"/>
      <c r="U3" s="65"/>
    </row>
    <row r="4" spans="1:21">
      <c r="B4" s="28"/>
      <c r="C4" s="28"/>
      <c r="O4" s="28"/>
      <c r="P4" s="28"/>
    </row>
    <row r="5" spans="1:21" ht="27.75" customHeight="1">
      <c r="A5" s="1003" t="s">
        <v>154</v>
      </c>
      <c r="B5" s="1013" t="s">
        <v>69</v>
      </c>
      <c r="C5" s="1013" t="s">
        <v>34</v>
      </c>
      <c r="D5" s="910" t="s">
        <v>46</v>
      </c>
      <c r="E5" s="938" t="s">
        <v>21</v>
      </c>
      <c r="F5" s="938"/>
      <c r="G5" s="938"/>
      <c r="H5" s="938"/>
      <c r="I5" s="1005" t="s">
        <v>26</v>
      </c>
      <c r="J5" s="1005"/>
      <c r="K5" s="1005"/>
      <c r="L5" s="1005"/>
      <c r="M5" s="1005"/>
      <c r="N5" s="1005"/>
      <c r="O5" s="1005"/>
      <c r="P5" s="1005"/>
      <c r="Q5" s="1005"/>
      <c r="R5" s="1005"/>
      <c r="S5" s="1005"/>
      <c r="T5" s="1005"/>
      <c r="U5" s="938" t="s">
        <v>30</v>
      </c>
    </row>
    <row r="6" spans="1:21" ht="21" customHeight="1">
      <c r="A6" s="1003"/>
      <c r="B6" s="1013"/>
      <c r="C6" s="1013"/>
      <c r="D6" s="910"/>
      <c r="E6" s="938" t="s">
        <v>22</v>
      </c>
      <c r="F6" s="1011" t="s">
        <v>27</v>
      </c>
      <c r="G6" s="1011" t="s">
        <v>23</v>
      </c>
      <c r="H6" s="1011" t="s">
        <v>24</v>
      </c>
      <c r="I6" s="938" t="s">
        <v>608</v>
      </c>
      <c r="J6" s="938"/>
      <c r="K6" s="938" t="s">
        <v>607</v>
      </c>
      <c r="L6" s="938"/>
      <c r="M6" s="938"/>
      <c r="N6" s="938"/>
      <c r="O6" s="938"/>
      <c r="P6" s="938"/>
      <c r="Q6" s="938"/>
      <c r="R6" s="938"/>
      <c r="S6" s="1006" t="s">
        <v>58</v>
      </c>
      <c r="T6" s="1007"/>
      <c r="U6" s="938"/>
    </row>
    <row r="7" spans="1:21" ht="33.75" customHeight="1">
      <c r="A7" s="1003"/>
      <c r="B7" s="1013"/>
      <c r="C7" s="1013"/>
      <c r="D7" s="910"/>
      <c r="E7" s="938"/>
      <c r="F7" s="1011"/>
      <c r="G7" s="1011"/>
      <c r="H7" s="1011"/>
      <c r="I7" s="938"/>
      <c r="J7" s="938"/>
      <c r="K7" s="938" t="s">
        <v>5</v>
      </c>
      <c r="L7" s="938"/>
      <c r="M7" s="1012" t="s">
        <v>11</v>
      </c>
      <c r="N7" s="1012"/>
      <c r="O7" s="1014" t="s">
        <v>12</v>
      </c>
      <c r="P7" s="1014"/>
      <c r="Q7" s="1014" t="s">
        <v>14</v>
      </c>
      <c r="R7" s="1014"/>
      <c r="S7" s="1008"/>
      <c r="T7" s="1009"/>
      <c r="U7" s="938"/>
    </row>
    <row r="8" spans="1:21" ht="17.25" customHeight="1">
      <c r="A8" s="1003"/>
      <c r="B8" s="1013"/>
      <c r="C8" s="1013"/>
      <c r="D8" s="910"/>
      <c r="E8" s="938"/>
      <c r="F8" s="1011"/>
      <c r="G8" s="1011"/>
      <c r="H8" s="1011"/>
      <c r="I8" s="400" t="s">
        <v>3</v>
      </c>
      <c r="J8" s="400" t="s">
        <v>4</v>
      </c>
      <c r="K8" s="400" t="s">
        <v>3</v>
      </c>
      <c r="L8" s="400" t="s">
        <v>4</v>
      </c>
      <c r="M8" s="614" t="s">
        <v>3</v>
      </c>
      <c r="N8" s="614" t="s">
        <v>4</v>
      </c>
      <c r="O8" s="403" t="s">
        <v>3</v>
      </c>
      <c r="P8" s="403" t="s">
        <v>4</v>
      </c>
      <c r="Q8" s="403" t="s">
        <v>3</v>
      </c>
      <c r="R8" s="403" t="s">
        <v>4</v>
      </c>
      <c r="S8" s="795">
        <v>2020</v>
      </c>
      <c r="T8" s="795">
        <v>2021</v>
      </c>
      <c r="U8" s="938"/>
    </row>
    <row r="9" spans="1:21" ht="55.5" customHeight="1">
      <c r="A9" s="970">
        <v>1</v>
      </c>
      <c r="B9" s="942" t="s">
        <v>70</v>
      </c>
      <c r="C9" s="942" t="s">
        <v>340</v>
      </c>
      <c r="D9" s="161" t="s">
        <v>25</v>
      </c>
      <c r="E9" s="24" t="s">
        <v>128</v>
      </c>
      <c r="F9" s="444" t="s">
        <v>292</v>
      </c>
      <c r="G9" s="444" t="s">
        <v>394</v>
      </c>
      <c r="H9" s="24" t="s">
        <v>75</v>
      </c>
      <c r="I9" s="165">
        <v>47457.53</v>
      </c>
      <c r="J9" s="165">
        <v>47375.38</v>
      </c>
      <c r="K9" s="449">
        <f>K11+K23+K27</f>
        <v>13407.096829999999</v>
      </c>
      <c r="L9" s="165">
        <f t="shared" ref="L9:T9" si="0">L11+L23+L27</f>
        <v>12678.75</v>
      </c>
      <c r="M9" s="615">
        <f t="shared" si="0"/>
        <v>28429.560730000005</v>
      </c>
      <c r="N9" s="615">
        <f t="shared" si="0"/>
        <v>27852.871510000001</v>
      </c>
      <c r="O9" s="449">
        <f>O11+O23+O27</f>
        <v>40880.437839999999</v>
      </c>
      <c r="P9" s="449">
        <f t="shared" si="0"/>
        <v>40078.994560000006</v>
      </c>
      <c r="Q9" s="449">
        <f t="shared" si="0"/>
        <v>40079.309959999999</v>
      </c>
      <c r="R9" s="449">
        <f t="shared" si="0"/>
        <v>40078.994560000006</v>
      </c>
      <c r="S9" s="615">
        <f t="shared" si="0"/>
        <v>3149.3999999999996</v>
      </c>
      <c r="T9" s="615">
        <f t="shared" si="0"/>
        <v>52789.599999999999</v>
      </c>
      <c r="U9" s="756" t="s">
        <v>842</v>
      </c>
    </row>
    <row r="10" spans="1:21" ht="15" customHeight="1">
      <c r="A10" s="970"/>
      <c r="B10" s="942"/>
      <c r="C10" s="942"/>
      <c r="D10" s="161" t="s">
        <v>47</v>
      </c>
      <c r="E10" s="24"/>
      <c r="F10" s="444"/>
      <c r="G10" s="444"/>
      <c r="H10" s="24"/>
      <c r="I10" s="165"/>
      <c r="J10" s="165"/>
      <c r="K10" s="165"/>
      <c r="L10" s="165"/>
      <c r="M10" s="615"/>
      <c r="N10" s="615"/>
      <c r="O10" s="165"/>
      <c r="P10" s="165"/>
      <c r="Q10" s="165"/>
      <c r="R10" s="165"/>
      <c r="S10" s="441"/>
      <c r="T10" s="165"/>
      <c r="U10" s="24"/>
    </row>
    <row r="11" spans="1:21" ht="80.25" customHeight="1">
      <c r="A11" s="974" t="s">
        <v>108</v>
      </c>
      <c r="B11" s="971" t="s">
        <v>100</v>
      </c>
      <c r="C11" s="971" t="s">
        <v>477</v>
      </c>
      <c r="D11" s="547" t="s">
        <v>25</v>
      </c>
      <c r="E11" s="25" t="s">
        <v>128</v>
      </c>
      <c r="F11" s="192" t="s">
        <v>292</v>
      </c>
      <c r="G11" s="192" t="s">
        <v>393</v>
      </c>
      <c r="H11" s="25" t="s">
        <v>75</v>
      </c>
      <c r="I11" s="70">
        <f t="shared" ref="I11:N11" si="1">I13+I15+I17+I19</f>
        <v>2223.18327</v>
      </c>
      <c r="J11" s="70">
        <f t="shared" si="1"/>
        <v>2223.18327</v>
      </c>
      <c r="K11" s="70">
        <f t="shared" si="1"/>
        <v>594.8829199999999</v>
      </c>
      <c r="L11" s="70">
        <f t="shared" si="1"/>
        <v>539.47</v>
      </c>
      <c r="M11" s="585">
        <f t="shared" si="1"/>
        <v>1295.31576</v>
      </c>
      <c r="N11" s="585">
        <f t="shared" si="1"/>
        <v>1185.1885</v>
      </c>
      <c r="O11" s="70">
        <f t="shared" ref="O11:T11" si="2">O13+O15+O17+O19+O21</f>
        <v>1916.6969599999998</v>
      </c>
      <c r="P11" s="70">
        <f t="shared" si="2"/>
        <v>1888.3345599999998</v>
      </c>
      <c r="Q11" s="659">
        <f t="shared" si="2"/>
        <v>1888.6499599999997</v>
      </c>
      <c r="R11" s="659">
        <f t="shared" si="2"/>
        <v>1888.3345599999998</v>
      </c>
      <c r="S11" s="70">
        <f t="shared" si="2"/>
        <v>2256.6999999999998</v>
      </c>
      <c r="T11" s="70">
        <f t="shared" si="2"/>
        <v>2256.6999999999998</v>
      </c>
      <c r="U11" s="964" t="s">
        <v>841</v>
      </c>
    </row>
    <row r="12" spans="1:21" ht="15" customHeight="1">
      <c r="A12" s="974"/>
      <c r="B12" s="971"/>
      <c r="C12" s="971"/>
      <c r="D12" s="547" t="s">
        <v>47</v>
      </c>
      <c r="E12" s="25"/>
      <c r="F12" s="192"/>
      <c r="G12" s="192"/>
      <c r="H12" s="25"/>
      <c r="I12" s="70"/>
      <c r="J12" s="70"/>
      <c r="K12" s="70"/>
      <c r="L12" s="70"/>
      <c r="M12" s="585"/>
      <c r="N12" s="585"/>
      <c r="O12" s="70"/>
      <c r="P12" s="70"/>
      <c r="Q12" s="70"/>
      <c r="R12" s="70"/>
      <c r="S12" s="70"/>
      <c r="T12" s="70"/>
      <c r="U12" s="964"/>
    </row>
    <row r="13" spans="1:21" ht="29.25" customHeight="1">
      <c r="A13" s="945"/>
      <c r="B13" s="950" t="s">
        <v>96</v>
      </c>
      <c r="C13" s="939" t="s">
        <v>289</v>
      </c>
      <c r="D13" s="535" t="s">
        <v>25</v>
      </c>
      <c r="E13" s="145" t="s">
        <v>128</v>
      </c>
      <c r="F13" s="184" t="s">
        <v>308</v>
      </c>
      <c r="G13" s="184" t="s">
        <v>709</v>
      </c>
      <c r="H13" s="145">
        <v>244</v>
      </c>
      <c r="I13" s="267">
        <v>0.62507000000000001</v>
      </c>
      <c r="J13" s="267">
        <v>0.62507000000000001</v>
      </c>
      <c r="K13" s="512">
        <v>0.21535000000000001</v>
      </c>
      <c r="L13" s="259">
        <v>0.14000000000000001</v>
      </c>
      <c r="M13" s="625">
        <v>0.43065999999999999</v>
      </c>
      <c r="N13" s="625">
        <v>0.28727000000000003</v>
      </c>
      <c r="O13" s="259">
        <v>0.67061000000000004</v>
      </c>
      <c r="P13" s="259">
        <v>0.67061000000000004</v>
      </c>
      <c r="Q13" s="166">
        <v>0.67061000000000004</v>
      </c>
      <c r="R13" s="166">
        <v>0.67061000000000004</v>
      </c>
      <c r="S13" s="139">
        <v>0.86128000000000005</v>
      </c>
      <c r="T13" s="139">
        <v>0.86128000000000005</v>
      </c>
      <c r="U13" s="939" t="s">
        <v>626</v>
      </c>
    </row>
    <row r="14" spans="1:21" ht="12.75">
      <c r="A14" s="945"/>
      <c r="B14" s="950"/>
      <c r="C14" s="939"/>
      <c r="D14" s="535" t="s">
        <v>47</v>
      </c>
      <c r="E14" s="145"/>
      <c r="F14" s="184"/>
      <c r="G14" s="184"/>
      <c r="H14" s="145"/>
      <c r="I14" s="267"/>
      <c r="J14" s="267"/>
      <c r="K14" s="259"/>
      <c r="L14" s="259"/>
      <c r="M14" s="625"/>
      <c r="N14" s="625"/>
      <c r="O14" s="259"/>
      <c r="P14" s="259"/>
      <c r="Q14" s="166"/>
      <c r="R14" s="166"/>
      <c r="S14" s="139"/>
      <c r="T14" s="139"/>
      <c r="U14" s="939"/>
    </row>
    <row r="15" spans="1:21" ht="24.75" customHeight="1">
      <c r="A15" s="916"/>
      <c r="B15" s="911"/>
      <c r="C15" s="911"/>
      <c r="D15" s="535" t="s">
        <v>25</v>
      </c>
      <c r="E15" s="145" t="s">
        <v>128</v>
      </c>
      <c r="F15" s="184" t="s">
        <v>308</v>
      </c>
      <c r="G15" s="184" t="s">
        <v>381</v>
      </c>
      <c r="H15" s="145" t="s">
        <v>288</v>
      </c>
      <c r="I15" s="267">
        <v>1968.2915399999999</v>
      </c>
      <c r="J15" s="267">
        <v>1968.2915399999999</v>
      </c>
      <c r="K15" s="259">
        <v>583.26756999999998</v>
      </c>
      <c r="L15" s="259">
        <v>539.33000000000004</v>
      </c>
      <c r="M15" s="625">
        <v>1166.5351000000001</v>
      </c>
      <c r="N15" s="625">
        <v>1094.6032299999999</v>
      </c>
      <c r="O15" s="259">
        <v>1670.7263499999999</v>
      </c>
      <c r="P15" s="259">
        <v>1670.7263499999999</v>
      </c>
      <c r="Q15" s="166">
        <v>1670.7263499999999</v>
      </c>
      <c r="R15" s="166">
        <v>1670.7263499999999</v>
      </c>
      <c r="S15" s="139">
        <v>1999.1387199999999</v>
      </c>
      <c r="T15" s="139">
        <v>1999.1387199999999</v>
      </c>
      <c r="U15" s="911"/>
    </row>
    <row r="16" spans="1:21" ht="12.75">
      <c r="A16" s="916"/>
      <c r="B16" s="911"/>
      <c r="C16" s="911"/>
      <c r="D16" s="535" t="s">
        <v>47</v>
      </c>
      <c r="E16" s="145"/>
      <c r="F16" s="184"/>
      <c r="G16" s="184"/>
      <c r="H16" s="145"/>
      <c r="I16" s="267"/>
      <c r="J16" s="267"/>
      <c r="K16" s="259"/>
      <c r="L16" s="259"/>
      <c r="M16" s="625"/>
      <c r="N16" s="625"/>
      <c r="O16" s="259"/>
      <c r="P16" s="259"/>
      <c r="Q16" s="166"/>
      <c r="R16" s="166"/>
      <c r="S16" s="139"/>
      <c r="T16" s="139"/>
      <c r="U16" s="911"/>
    </row>
    <row r="17" spans="1:21" ht="27" customHeight="1">
      <c r="A17" s="945"/>
      <c r="B17" s="950" t="s">
        <v>79</v>
      </c>
      <c r="C17" s="939" t="s">
        <v>431</v>
      </c>
      <c r="D17" s="535" t="s">
        <v>25</v>
      </c>
      <c r="E17" s="145" t="s">
        <v>128</v>
      </c>
      <c r="F17" s="184" t="s">
        <v>129</v>
      </c>
      <c r="G17" s="184" t="s">
        <v>708</v>
      </c>
      <c r="H17" s="145" t="s">
        <v>307</v>
      </c>
      <c r="I17" s="267">
        <v>34.799999999999997</v>
      </c>
      <c r="J17" s="267">
        <v>34.799999999999997</v>
      </c>
      <c r="K17" s="259">
        <v>11.4</v>
      </c>
      <c r="L17" s="259">
        <v>0</v>
      </c>
      <c r="M17" s="625">
        <v>18.600000000000001</v>
      </c>
      <c r="N17" s="625">
        <v>11.4</v>
      </c>
      <c r="O17" s="259">
        <v>25.8</v>
      </c>
      <c r="P17" s="259">
        <v>25.8</v>
      </c>
      <c r="Q17" s="166">
        <v>25.8</v>
      </c>
      <c r="R17" s="166">
        <v>25.8</v>
      </c>
      <c r="S17" s="139">
        <v>37.200000000000003</v>
      </c>
      <c r="T17" s="139">
        <v>37.200000000000003</v>
      </c>
      <c r="U17" s="939"/>
    </row>
    <row r="18" spans="1:21" ht="12.75">
      <c r="A18" s="945"/>
      <c r="B18" s="950"/>
      <c r="C18" s="939"/>
      <c r="D18" s="535" t="s">
        <v>47</v>
      </c>
      <c r="E18" s="145"/>
      <c r="F18" s="184"/>
      <c r="G18" s="184"/>
      <c r="H18" s="145"/>
      <c r="I18" s="267"/>
      <c r="J18" s="267"/>
      <c r="K18" s="259"/>
      <c r="L18" s="259"/>
      <c r="M18" s="625"/>
      <c r="N18" s="625"/>
      <c r="O18" s="259"/>
      <c r="P18" s="259"/>
      <c r="Q18" s="166"/>
      <c r="R18" s="166"/>
      <c r="S18" s="139"/>
      <c r="T18" s="139"/>
      <c r="U18" s="939"/>
    </row>
    <row r="19" spans="1:21" ht="26.25" customHeight="1">
      <c r="A19" s="945"/>
      <c r="B19" s="950" t="s">
        <v>80</v>
      </c>
      <c r="C19" s="983" t="s">
        <v>132</v>
      </c>
      <c r="D19" s="535" t="s">
        <v>25</v>
      </c>
      <c r="E19" s="145" t="s">
        <v>128</v>
      </c>
      <c r="F19" s="184" t="s">
        <v>129</v>
      </c>
      <c r="G19" s="184" t="s">
        <v>438</v>
      </c>
      <c r="H19" s="145" t="s">
        <v>337</v>
      </c>
      <c r="I19" s="280">
        <v>219.46665999999999</v>
      </c>
      <c r="J19" s="280">
        <v>219.46665999999999</v>
      </c>
      <c r="K19" s="370">
        <v>0</v>
      </c>
      <c r="L19" s="370">
        <v>0</v>
      </c>
      <c r="M19" s="627">
        <v>109.75</v>
      </c>
      <c r="N19" s="627">
        <v>78.897999999999996</v>
      </c>
      <c r="O19" s="370">
        <v>206.9</v>
      </c>
      <c r="P19" s="370">
        <v>178.5376</v>
      </c>
      <c r="Q19" s="349">
        <v>178.85300000000001</v>
      </c>
      <c r="R19" s="349">
        <v>178.5376</v>
      </c>
      <c r="S19" s="342">
        <v>219.5</v>
      </c>
      <c r="T19" s="342">
        <v>219.5</v>
      </c>
      <c r="U19" s="939" t="s">
        <v>627</v>
      </c>
    </row>
    <row r="20" spans="1:21" ht="12.75">
      <c r="A20" s="945"/>
      <c r="B20" s="950"/>
      <c r="C20" s="996"/>
      <c r="D20" s="535" t="s">
        <v>47</v>
      </c>
      <c r="E20" s="145"/>
      <c r="F20" s="184"/>
      <c r="G20" s="184"/>
      <c r="H20" s="145"/>
      <c r="I20" s="280"/>
      <c r="J20" s="280"/>
      <c r="K20" s="370"/>
      <c r="L20" s="370"/>
      <c r="M20" s="627"/>
      <c r="N20" s="627"/>
      <c r="O20" s="370"/>
      <c r="P20" s="370"/>
      <c r="Q20" s="349"/>
      <c r="R20" s="349"/>
      <c r="S20" s="342"/>
      <c r="T20" s="342"/>
      <c r="U20" s="939"/>
    </row>
    <row r="21" spans="1:21" ht="24">
      <c r="A21" s="621"/>
      <c r="B21" s="623"/>
      <c r="C21" s="996"/>
      <c r="D21" s="535" t="s">
        <v>25</v>
      </c>
      <c r="E21" s="145">
        <v>147</v>
      </c>
      <c r="F21" s="184" t="s">
        <v>129</v>
      </c>
      <c r="G21" s="184" t="s">
        <v>438</v>
      </c>
      <c r="H21" s="145">
        <v>113</v>
      </c>
      <c r="I21" s="280"/>
      <c r="J21" s="280"/>
      <c r="K21" s="370"/>
      <c r="L21" s="370"/>
      <c r="M21" s="627"/>
      <c r="N21" s="627"/>
      <c r="O21" s="370">
        <v>12.6</v>
      </c>
      <c r="P21" s="370">
        <v>12.6</v>
      </c>
      <c r="Q21" s="349">
        <v>12.6</v>
      </c>
      <c r="R21" s="349">
        <v>12.6</v>
      </c>
      <c r="S21" s="342">
        <v>0</v>
      </c>
      <c r="T21" s="342">
        <v>0</v>
      </c>
      <c r="U21" s="622"/>
    </row>
    <row r="22" spans="1:21">
      <c r="A22" s="621"/>
      <c r="B22" s="623"/>
      <c r="C22" s="984"/>
      <c r="D22" s="535" t="s">
        <v>47</v>
      </c>
      <c r="E22" s="145"/>
      <c r="F22" s="184"/>
      <c r="G22" s="184"/>
      <c r="H22" s="145"/>
      <c r="I22" s="280"/>
      <c r="J22" s="280"/>
      <c r="K22" s="370"/>
      <c r="L22" s="370"/>
      <c r="M22" s="627"/>
      <c r="N22" s="627"/>
      <c r="O22" s="370"/>
      <c r="P22" s="370"/>
      <c r="Q22" s="349"/>
      <c r="R22" s="349"/>
      <c r="S22" s="342"/>
      <c r="T22" s="342"/>
      <c r="U22" s="622"/>
    </row>
    <row r="23" spans="1:21" ht="41.25" customHeight="1">
      <c r="A23" s="974" t="s">
        <v>109</v>
      </c>
      <c r="B23" s="971" t="s">
        <v>92</v>
      </c>
      <c r="C23" s="971" t="s">
        <v>478</v>
      </c>
      <c r="D23" s="547" t="s">
        <v>25</v>
      </c>
      <c r="E23" s="25" t="s">
        <v>128</v>
      </c>
      <c r="F23" s="192" t="s">
        <v>269</v>
      </c>
      <c r="G23" s="192" t="s">
        <v>537</v>
      </c>
      <c r="H23" s="25" t="s">
        <v>75</v>
      </c>
      <c r="I23" s="70">
        <f>I25</f>
        <v>34955.980000000003</v>
      </c>
      <c r="J23" s="70">
        <f t="shared" ref="J23:T23" si="3">J25</f>
        <v>34955.980000000003</v>
      </c>
      <c r="K23" s="70">
        <f t="shared" si="3"/>
        <v>8648.64</v>
      </c>
      <c r="L23" s="70">
        <f t="shared" si="3"/>
        <v>8387.44</v>
      </c>
      <c r="M23" s="585">
        <f t="shared" si="3"/>
        <v>18505.490000000002</v>
      </c>
      <c r="N23" s="585">
        <f t="shared" si="3"/>
        <v>18505.490000000002</v>
      </c>
      <c r="O23" s="70">
        <f>O25</f>
        <v>26509.59</v>
      </c>
      <c r="P23" s="70">
        <f t="shared" si="3"/>
        <v>26359.49</v>
      </c>
      <c r="Q23" s="749">
        <f t="shared" si="3"/>
        <v>26359.49</v>
      </c>
      <c r="R23" s="749">
        <f t="shared" si="3"/>
        <v>26359.49</v>
      </c>
      <c r="S23" s="70">
        <f t="shared" si="3"/>
        <v>0</v>
      </c>
      <c r="T23" s="70">
        <f t="shared" si="3"/>
        <v>35064</v>
      </c>
      <c r="U23" s="964" t="s">
        <v>828</v>
      </c>
    </row>
    <row r="24" spans="1:21" ht="14.25" customHeight="1">
      <c r="A24" s="974"/>
      <c r="B24" s="971"/>
      <c r="C24" s="971"/>
      <c r="D24" s="547" t="s">
        <v>47</v>
      </c>
      <c r="E24" s="25"/>
      <c r="F24" s="192"/>
      <c r="G24" s="192"/>
      <c r="H24" s="25"/>
      <c r="I24" s="70"/>
      <c r="J24" s="70"/>
      <c r="K24" s="70"/>
      <c r="L24" s="70"/>
      <c r="M24" s="585"/>
      <c r="N24" s="585"/>
      <c r="O24" s="70"/>
      <c r="P24" s="70"/>
      <c r="Q24" s="70"/>
      <c r="R24" s="70"/>
      <c r="S24" s="70"/>
      <c r="T24" s="70"/>
      <c r="U24" s="964"/>
    </row>
    <row r="25" spans="1:21" ht="34.5" customHeight="1">
      <c r="A25" s="949"/>
      <c r="B25" s="950" t="s">
        <v>96</v>
      </c>
      <c r="C25" s="939" t="s">
        <v>291</v>
      </c>
      <c r="D25" s="535" t="s">
        <v>25</v>
      </c>
      <c r="E25" s="145" t="s">
        <v>128</v>
      </c>
      <c r="F25" s="184" t="s">
        <v>269</v>
      </c>
      <c r="G25" s="184" t="s">
        <v>710</v>
      </c>
      <c r="H25" s="145" t="s">
        <v>106</v>
      </c>
      <c r="I25" s="127">
        <v>34955.980000000003</v>
      </c>
      <c r="J25" s="127">
        <v>34955.980000000003</v>
      </c>
      <c r="K25" s="259">
        <v>8648.64</v>
      </c>
      <c r="L25" s="259">
        <v>8387.44</v>
      </c>
      <c r="M25" s="625">
        <v>18505.490000000002</v>
      </c>
      <c r="N25" s="625">
        <v>18505.490000000002</v>
      </c>
      <c r="O25" s="259">
        <v>26509.59</v>
      </c>
      <c r="P25" s="259">
        <v>26359.49</v>
      </c>
      <c r="Q25" s="166">
        <v>26359.49</v>
      </c>
      <c r="R25" s="166">
        <v>26359.49</v>
      </c>
      <c r="S25" s="139"/>
      <c r="T25" s="139">
        <v>35064</v>
      </c>
      <c r="U25" s="938" t="s">
        <v>757</v>
      </c>
    </row>
    <row r="26" spans="1:21" ht="12.75">
      <c r="A26" s="949"/>
      <c r="B26" s="950"/>
      <c r="C26" s="939"/>
      <c r="D26" s="535" t="s">
        <v>47</v>
      </c>
      <c r="E26" s="145"/>
      <c r="F26" s="184"/>
      <c r="G26" s="184"/>
      <c r="H26" s="145"/>
      <c r="I26" s="127"/>
      <c r="J26" s="127"/>
      <c r="K26" s="259"/>
      <c r="L26" s="259"/>
      <c r="M26" s="625"/>
      <c r="N26" s="625"/>
      <c r="O26" s="259"/>
      <c r="P26" s="259"/>
      <c r="Q26" s="166"/>
      <c r="R26" s="166"/>
      <c r="S26" s="139"/>
      <c r="T26" s="139"/>
      <c r="U26" s="938"/>
    </row>
    <row r="27" spans="1:21" ht="69.75" customHeight="1">
      <c r="A27" s="974" t="s">
        <v>110</v>
      </c>
      <c r="B27" s="971" t="s">
        <v>117</v>
      </c>
      <c r="C27" s="971" t="s">
        <v>123</v>
      </c>
      <c r="D27" s="547" t="s">
        <v>25</v>
      </c>
      <c r="E27" s="25" t="s">
        <v>128</v>
      </c>
      <c r="F27" s="192" t="s">
        <v>97</v>
      </c>
      <c r="G27" s="192" t="s">
        <v>392</v>
      </c>
      <c r="H27" s="25" t="s">
        <v>75</v>
      </c>
      <c r="I27" s="70">
        <f>I29+I31+I33+I35+I37</f>
        <v>14861.949999999999</v>
      </c>
      <c r="J27" s="70">
        <f t="shared" ref="J27:T27" si="4">J29+J31+J33+J35+J37</f>
        <v>14748.34447</v>
      </c>
      <c r="K27" s="70">
        <f t="shared" si="4"/>
        <v>4163.5739100000001</v>
      </c>
      <c r="L27" s="70">
        <f t="shared" si="4"/>
        <v>3751.8400000000006</v>
      </c>
      <c r="M27" s="585">
        <f t="shared" si="4"/>
        <v>8628.75497</v>
      </c>
      <c r="N27" s="585">
        <f t="shared" si="4"/>
        <v>8162.193009999999</v>
      </c>
      <c r="O27" s="70">
        <f>O29+O31+O33+O35+O37</f>
        <v>12454.150880000001</v>
      </c>
      <c r="P27" s="70">
        <f t="shared" si="4"/>
        <v>11831.170000000002</v>
      </c>
      <c r="Q27" s="659">
        <f>Q29+Q31+Q33+Q35+Q37</f>
        <v>11831.170000000002</v>
      </c>
      <c r="R27" s="659">
        <f>R29+R31+R33+R35+R37</f>
        <v>11831.170000000002</v>
      </c>
      <c r="S27" s="70">
        <f t="shared" si="4"/>
        <v>892.7</v>
      </c>
      <c r="T27" s="70">
        <f t="shared" si="4"/>
        <v>15468.900000000001</v>
      </c>
      <c r="U27" s="964" t="s">
        <v>828</v>
      </c>
    </row>
    <row r="28" spans="1:21" ht="15" customHeight="1">
      <c r="A28" s="974"/>
      <c r="B28" s="971"/>
      <c r="C28" s="971"/>
      <c r="D28" s="547" t="s">
        <v>47</v>
      </c>
      <c r="E28" s="25"/>
      <c r="F28" s="192"/>
      <c r="G28" s="192"/>
      <c r="H28" s="25"/>
      <c r="I28" s="70"/>
      <c r="J28" s="70"/>
      <c r="K28" s="70"/>
      <c r="L28" s="70"/>
      <c r="M28" s="585"/>
      <c r="N28" s="585"/>
      <c r="O28" s="70"/>
      <c r="P28" s="70"/>
      <c r="Q28" s="70"/>
      <c r="R28" s="70"/>
      <c r="S28" s="70"/>
      <c r="T28" s="70"/>
      <c r="U28" s="964"/>
    </row>
    <row r="29" spans="1:21" ht="26.25" customHeight="1">
      <c r="A29" s="945"/>
      <c r="B29" s="950" t="s">
        <v>96</v>
      </c>
      <c r="C29" s="939" t="s">
        <v>549</v>
      </c>
      <c r="D29" s="535" t="s">
        <v>25</v>
      </c>
      <c r="E29" s="145" t="s">
        <v>128</v>
      </c>
      <c r="F29" s="184" t="s">
        <v>97</v>
      </c>
      <c r="G29" s="184" t="s">
        <v>501</v>
      </c>
      <c r="H29" s="145" t="s">
        <v>134</v>
      </c>
      <c r="I29" s="259">
        <v>9115.0978400000004</v>
      </c>
      <c r="J29" s="259">
        <v>9115.0978400000004</v>
      </c>
      <c r="K29" s="259">
        <v>2699.8914500000001</v>
      </c>
      <c r="L29" s="259">
        <v>2522.29</v>
      </c>
      <c r="M29" s="625">
        <v>5421.6929</v>
      </c>
      <c r="N29" s="625">
        <v>5316.8584899999996</v>
      </c>
      <c r="O29" s="259">
        <v>8044.3045499999998</v>
      </c>
      <c r="P29" s="259">
        <v>7647.6248999999998</v>
      </c>
      <c r="Q29" s="166">
        <v>7647.6248999999998</v>
      </c>
      <c r="R29" s="166">
        <v>7647.6248999999998</v>
      </c>
      <c r="S29" s="139">
        <v>0</v>
      </c>
      <c r="T29" s="139">
        <v>10176.21096</v>
      </c>
      <c r="U29" s="939" t="s">
        <v>521</v>
      </c>
    </row>
    <row r="30" spans="1:21" ht="17.25" customHeight="1">
      <c r="A30" s="945"/>
      <c r="B30" s="950"/>
      <c r="C30" s="939"/>
      <c r="D30" s="535" t="s">
        <v>47</v>
      </c>
      <c r="E30" s="145"/>
      <c r="F30" s="184"/>
      <c r="G30" s="184"/>
      <c r="H30" s="145"/>
      <c r="I30" s="259"/>
      <c r="J30" s="259"/>
      <c r="K30" s="259"/>
      <c r="L30" s="259"/>
      <c r="M30" s="625"/>
      <c r="N30" s="625"/>
      <c r="O30" s="259"/>
      <c r="P30" s="259"/>
      <c r="Q30" s="166"/>
      <c r="R30" s="166"/>
      <c r="S30" s="139"/>
      <c r="T30" s="139"/>
      <c r="U30" s="939"/>
    </row>
    <row r="31" spans="1:21" ht="27.75" customHeight="1">
      <c r="A31" s="916"/>
      <c r="B31" s="911"/>
      <c r="C31" s="911"/>
      <c r="D31" s="535" t="s">
        <v>25</v>
      </c>
      <c r="E31" s="145" t="s">
        <v>128</v>
      </c>
      <c r="F31" s="184" t="s">
        <v>97</v>
      </c>
      <c r="G31" s="184" t="s">
        <v>501</v>
      </c>
      <c r="H31" s="145" t="s">
        <v>131</v>
      </c>
      <c r="I31" s="259">
        <v>2998.9797100000001</v>
      </c>
      <c r="J31" s="259">
        <v>2885.3741799999998</v>
      </c>
      <c r="K31" s="259">
        <v>580.84866999999997</v>
      </c>
      <c r="L31" s="259">
        <v>431.97</v>
      </c>
      <c r="M31" s="625">
        <v>1518.44561</v>
      </c>
      <c r="N31" s="625">
        <v>1241.7314799999999</v>
      </c>
      <c r="O31" s="259">
        <v>1929.0061499999999</v>
      </c>
      <c r="P31" s="259">
        <v>1875.7175299999999</v>
      </c>
      <c r="Q31" s="166">
        <v>1875.7175299999999</v>
      </c>
      <c r="R31" s="166">
        <v>1875.7175299999999</v>
      </c>
      <c r="S31" s="139">
        <v>892.7</v>
      </c>
      <c r="T31" s="139">
        <v>2219.0162399999999</v>
      </c>
      <c r="U31" s="939"/>
    </row>
    <row r="32" spans="1:21" ht="12.75">
      <c r="A32" s="916"/>
      <c r="B32" s="911"/>
      <c r="C32" s="911"/>
      <c r="D32" s="535" t="s">
        <v>47</v>
      </c>
      <c r="E32" s="145"/>
      <c r="F32" s="184"/>
      <c r="G32" s="184"/>
      <c r="H32" s="145"/>
      <c r="I32" s="259"/>
      <c r="J32" s="259"/>
      <c r="K32" s="259"/>
      <c r="L32" s="259"/>
      <c r="M32" s="625"/>
      <c r="N32" s="625"/>
      <c r="O32" s="259"/>
      <c r="P32" s="259"/>
      <c r="Q32" s="166"/>
      <c r="R32" s="166"/>
      <c r="S32" s="139"/>
      <c r="T32" s="139"/>
      <c r="U32" s="939"/>
    </row>
    <row r="33" spans="1:21" ht="27.75" customHeight="1">
      <c r="A33" s="916"/>
      <c r="B33" s="911"/>
      <c r="C33" s="911"/>
      <c r="D33" s="535" t="s">
        <v>25</v>
      </c>
      <c r="E33" s="145" t="s">
        <v>128</v>
      </c>
      <c r="F33" s="184" t="s">
        <v>97</v>
      </c>
      <c r="G33" s="184" t="s">
        <v>501</v>
      </c>
      <c r="H33" s="145" t="s">
        <v>135</v>
      </c>
      <c r="I33" s="259">
        <v>1.45265</v>
      </c>
      <c r="J33" s="259">
        <v>1.45265</v>
      </c>
      <c r="K33" s="259">
        <v>0.28321000000000002</v>
      </c>
      <c r="L33" s="259">
        <v>0.28000000000000003</v>
      </c>
      <c r="M33" s="625">
        <v>1.06104</v>
      </c>
      <c r="N33" s="625">
        <v>0.67103999999999997</v>
      </c>
      <c r="O33" s="259">
        <v>1.25604</v>
      </c>
      <c r="P33" s="259">
        <v>1.06104</v>
      </c>
      <c r="Q33" s="166">
        <v>1.06104</v>
      </c>
      <c r="R33" s="166">
        <v>1.06104</v>
      </c>
      <c r="S33" s="139">
        <v>0</v>
      </c>
      <c r="T33" s="139">
        <v>0.45710000000000001</v>
      </c>
      <c r="U33" s="939"/>
    </row>
    <row r="34" spans="1:21" ht="12.75">
      <c r="A34" s="916"/>
      <c r="B34" s="911"/>
      <c r="C34" s="911"/>
      <c r="D34" s="535" t="s">
        <v>47</v>
      </c>
      <c r="E34" s="145"/>
      <c r="F34" s="184"/>
      <c r="G34" s="184"/>
      <c r="H34" s="145"/>
      <c r="I34" s="259"/>
      <c r="J34" s="259"/>
      <c r="K34" s="259"/>
      <c r="L34" s="259"/>
      <c r="M34" s="625"/>
      <c r="N34" s="625"/>
      <c r="O34" s="259"/>
      <c r="P34" s="259"/>
      <c r="Q34" s="166"/>
      <c r="R34" s="166"/>
      <c r="S34" s="139"/>
      <c r="T34" s="139"/>
      <c r="U34" s="939"/>
    </row>
    <row r="35" spans="1:21" ht="28.5" customHeight="1">
      <c r="A35" s="916"/>
      <c r="B35" s="911"/>
      <c r="C35" s="911"/>
      <c r="D35" s="535" t="s">
        <v>25</v>
      </c>
      <c r="E35" s="145">
        <v>147</v>
      </c>
      <c r="F35" s="184" t="s">
        <v>97</v>
      </c>
      <c r="G35" s="184" t="s">
        <v>501</v>
      </c>
      <c r="H35" s="145" t="s">
        <v>369</v>
      </c>
      <c r="I35" s="259">
        <v>2745.8519099999999</v>
      </c>
      <c r="J35" s="259">
        <v>2745.8519099999999</v>
      </c>
      <c r="K35" s="259">
        <v>882.14721999999995</v>
      </c>
      <c r="L35" s="259">
        <v>796.9</v>
      </c>
      <c r="M35" s="625">
        <v>1687.1520599999999</v>
      </c>
      <c r="N35" s="625">
        <v>1602.52864</v>
      </c>
      <c r="O35" s="259">
        <v>2479.1807800000001</v>
      </c>
      <c r="P35" s="259">
        <v>2306.3631700000001</v>
      </c>
      <c r="Q35" s="166">
        <v>2306.3631700000001</v>
      </c>
      <c r="R35" s="166">
        <v>2306.3631700000001</v>
      </c>
      <c r="S35" s="139">
        <v>0</v>
      </c>
      <c r="T35" s="139">
        <v>3073.2157000000002</v>
      </c>
      <c r="U35" s="939"/>
    </row>
    <row r="36" spans="1:21" ht="12.75">
      <c r="A36" s="916"/>
      <c r="B36" s="911"/>
      <c r="C36" s="911"/>
      <c r="D36" s="535" t="s">
        <v>47</v>
      </c>
      <c r="E36" s="145"/>
      <c r="F36" s="184"/>
      <c r="G36" s="184"/>
      <c r="H36" s="145"/>
      <c r="I36" s="259"/>
      <c r="J36" s="259"/>
      <c r="K36" s="259"/>
      <c r="L36" s="259"/>
      <c r="M36" s="625"/>
      <c r="N36" s="625"/>
      <c r="O36" s="259"/>
      <c r="P36" s="259"/>
      <c r="Q36" s="166"/>
      <c r="R36" s="166"/>
      <c r="S36" s="139"/>
      <c r="T36" s="139"/>
      <c r="U36" s="939"/>
    </row>
    <row r="37" spans="1:21" ht="26.25" customHeight="1">
      <c r="A37" s="916"/>
      <c r="B37" s="911"/>
      <c r="C37" s="911"/>
      <c r="D37" s="535" t="s">
        <v>25</v>
      </c>
      <c r="E37" s="145" t="s">
        <v>128</v>
      </c>
      <c r="F37" s="184" t="s">
        <v>97</v>
      </c>
      <c r="G37" s="184" t="s">
        <v>501</v>
      </c>
      <c r="H37" s="145">
        <v>853</v>
      </c>
      <c r="I37" s="259">
        <v>0.56789000000000001</v>
      </c>
      <c r="J37" s="259">
        <v>0.56789000000000001</v>
      </c>
      <c r="K37" s="259">
        <v>0.40336</v>
      </c>
      <c r="L37" s="259">
        <v>0.4</v>
      </c>
      <c r="M37" s="625">
        <v>0.40336</v>
      </c>
      <c r="N37" s="625">
        <v>0.40336</v>
      </c>
      <c r="O37" s="259">
        <v>0.40336</v>
      </c>
      <c r="P37" s="259">
        <v>0.40336</v>
      </c>
      <c r="Q37" s="166">
        <v>0.40336</v>
      </c>
      <c r="R37" s="166">
        <v>0.40336</v>
      </c>
      <c r="S37" s="139">
        <v>0</v>
      </c>
      <c r="T37" s="139">
        <v>0</v>
      </c>
      <c r="U37" s="911"/>
    </row>
    <row r="38" spans="1:21" ht="18.75" customHeight="1">
      <c r="A38" s="916"/>
      <c r="B38" s="911"/>
      <c r="C38" s="911"/>
      <c r="D38" s="535" t="s">
        <v>47</v>
      </c>
      <c r="E38" s="145"/>
      <c r="F38" s="184"/>
      <c r="G38" s="184"/>
      <c r="H38" s="145"/>
      <c r="I38" s="259"/>
      <c r="J38" s="259"/>
      <c r="K38" s="259"/>
      <c r="L38" s="259"/>
      <c r="M38" s="625"/>
      <c r="N38" s="625"/>
      <c r="O38" s="259"/>
      <c r="P38" s="259"/>
      <c r="Q38" s="166"/>
      <c r="R38" s="166"/>
      <c r="S38" s="139"/>
      <c r="T38" s="139"/>
      <c r="U38" s="911"/>
    </row>
    <row r="39" spans="1:21" ht="41.25" customHeight="1">
      <c r="A39" s="970">
        <v>2</v>
      </c>
      <c r="B39" s="942" t="s">
        <v>70</v>
      </c>
      <c r="C39" s="942" t="s">
        <v>454</v>
      </c>
      <c r="D39" s="161" t="s">
        <v>25</v>
      </c>
      <c r="E39" s="24" t="s">
        <v>137</v>
      </c>
      <c r="F39" s="444" t="s">
        <v>293</v>
      </c>
      <c r="G39" s="444" t="s">
        <v>391</v>
      </c>
      <c r="H39" s="24" t="s">
        <v>75</v>
      </c>
      <c r="I39" s="165">
        <f t="shared" ref="I39:P39" si="5">I41+I55+I63+I75</f>
        <v>42388.259999999995</v>
      </c>
      <c r="J39" s="165">
        <f t="shared" si="5"/>
        <v>40688.21</v>
      </c>
      <c r="K39" s="165">
        <f t="shared" si="5"/>
        <v>10341.983039999999</v>
      </c>
      <c r="L39" s="165">
        <f t="shared" si="5"/>
        <v>9286.3730899999991</v>
      </c>
      <c r="M39" s="615">
        <f t="shared" si="5"/>
        <v>31462.978619999994</v>
      </c>
      <c r="N39" s="615">
        <f t="shared" si="5"/>
        <v>25492.338180000006</v>
      </c>
      <c r="O39" s="449">
        <f t="shared" si="5"/>
        <v>42970.945859999993</v>
      </c>
      <c r="P39" s="449">
        <f t="shared" si="5"/>
        <v>34664.052079999987</v>
      </c>
      <c r="Q39" s="449">
        <f t="shared" ref="Q39:R39" si="6">Q41+Q55+Q63+Q75</f>
        <v>49399.140749999991</v>
      </c>
      <c r="R39" s="449">
        <f t="shared" si="6"/>
        <v>48647.681469999996</v>
      </c>
      <c r="S39" s="449">
        <f>S41+S55+S63+S75</f>
        <v>47940.96557</v>
      </c>
      <c r="T39" s="449">
        <f>T41+T55+T63+T75</f>
        <v>47940.96557</v>
      </c>
      <c r="U39" s="1016" t="s">
        <v>883</v>
      </c>
    </row>
    <row r="40" spans="1:21" ht="15" customHeight="1">
      <c r="A40" s="970"/>
      <c r="B40" s="942"/>
      <c r="C40" s="942"/>
      <c r="D40" s="161" t="s">
        <v>47</v>
      </c>
      <c r="E40" s="24"/>
      <c r="F40" s="444"/>
      <c r="G40" s="444"/>
      <c r="H40" s="24"/>
      <c r="I40" s="165"/>
      <c r="J40" s="165"/>
      <c r="K40" s="165"/>
      <c r="L40" s="165"/>
      <c r="M40" s="615"/>
      <c r="N40" s="615"/>
      <c r="O40" s="165"/>
      <c r="P40" s="165"/>
      <c r="Q40" s="165"/>
      <c r="R40" s="165"/>
      <c r="S40" s="165"/>
      <c r="T40" s="165"/>
      <c r="U40" s="1016"/>
    </row>
    <row r="41" spans="1:21" ht="51.75" customHeight="1">
      <c r="A41" s="974" t="s">
        <v>111</v>
      </c>
      <c r="B41" s="971" t="s">
        <v>100</v>
      </c>
      <c r="C41" s="971" t="s">
        <v>88</v>
      </c>
      <c r="D41" s="547" t="s">
        <v>25</v>
      </c>
      <c r="E41" s="25" t="s">
        <v>137</v>
      </c>
      <c r="F41" s="192" t="s">
        <v>89</v>
      </c>
      <c r="G41" s="192" t="s">
        <v>390</v>
      </c>
      <c r="H41" s="25" t="s">
        <v>75</v>
      </c>
      <c r="I41" s="70">
        <f t="shared" ref="I41:J41" si="7">I43+I45+I47+I49</f>
        <v>8201.7000000000007</v>
      </c>
      <c r="J41" s="70">
        <f t="shared" si="7"/>
        <v>8201.7000000000007</v>
      </c>
      <c r="K41" s="70">
        <f>K43+K45+K47+K49</f>
        <v>2552.80197</v>
      </c>
      <c r="L41" s="70">
        <f t="shared" ref="L41:T41" si="8">L43+L45+L47+L49</f>
        <v>2205.1999999999998</v>
      </c>
      <c r="M41" s="585">
        <f>M43+M45+M47+M49+M51</f>
        <v>6337.5234500000006</v>
      </c>
      <c r="N41" s="585">
        <f>N43+N45+N47+N49+N51</f>
        <v>4370.982</v>
      </c>
      <c r="O41" s="659">
        <f>O43+O45+O47+O49+O51+O53</f>
        <v>9214.2454000000016</v>
      </c>
      <c r="P41" s="659">
        <f>P43+P45+P47+P49+P51+P53</f>
        <v>6170.7083400000001</v>
      </c>
      <c r="Q41" s="585">
        <f>Q43+Q45+Q47+Q49+Q51+Q53</f>
        <v>9234.9035000000003</v>
      </c>
      <c r="R41" s="659">
        <f>R43+R45+R47+R49+R51+R53</f>
        <v>9088.0211500000005</v>
      </c>
      <c r="S41" s="70">
        <f t="shared" si="8"/>
        <v>12557.95535</v>
      </c>
      <c r="T41" s="70">
        <f t="shared" si="8"/>
        <v>12557.95535</v>
      </c>
      <c r="U41" s="964" t="s">
        <v>884</v>
      </c>
    </row>
    <row r="42" spans="1:21" ht="17.25" customHeight="1">
      <c r="A42" s="974"/>
      <c r="B42" s="971"/>
      <c r="C42" s="971"/>
      <c r="D42" s="547" t="s">
        <v>47</v>
      </c>
      <c r="E42" s="25"/>
      <c r="F42" s="192"/>
      <c r="G42" s="192"/>
      <c r="H42" s="25"/>
      <c r="I42" s="70"/>
      <c r="J42" s="70"/>
      <c r="K42" s="70"/>
      <c r="L42" s="70"/>
      <c r="M42" s="585"/>
      <c r="N42" s="585"/>
      <c r="O42" s="70"/>
      <c r="P42" s="70"/>
      <c r="Q42" s="70"/>
      <c r="R42" s="70"/>
      <c r="S42" s="70"/>
      <c r="T42" s="70"/>
      <c r="U42" s="964"/>
    </row>
    <row r="43" spans="1:21" ht="27" customHeight="1">
      <c r="A43" s="945"/>
      <c r="B43" s="950" t="s">
        <v>96</v>
      </c>
      <c r="C43" s="939" t="s">
        <v>270</v>
      </c>
      <c r="D43" s="535" t="s">
        <v>25</v>
      </c>
      <c r="E43" s="145" t="s">
        <v>137</v>
      </c>
      <c r="F43" s="184" t="s">
        <v>89</v>
      </c>
      <c r="G43" s="184" t="s">
        <v>711</v>
      </c>
      <c r="H43" s="145" t="s">
        <v>106</v>
      </c>
      <c r="I43" s="127">
        <v>1594.92</v>
      </c>
      <c r="J43" s="127">
        <v>1594.92</v>
      </c>
      <c r="K43" s="259">
        <v>599.18631000000005</v>
      </c>
      <c r="L43" s="259">
        <v>475.4</v>
      </c>
      <c r="M43" s="625">
        <v>1581.96579</v>
      </c>
      <c r="N43" s="625">
        <v>713.4</v>
      </c>
      <c r="O43" s="309">
        <v>2311.7525300000002</v>
      </c>
      <c r="P43" s="309">
        <v>1044.0999999999999</v>
      </c>
      <c r="Q43" s="166">
        <v>1634.09663</v>
      </c>
      <c r="R43" s="166">
        <v>1611.607</v>
      </c>
      <c r="S43" s="139">
        <v>3243.4966300000001</v>
      </c>
      <c r="T43" s="139">
        <v>3243.4966300000001</v>
      </c>
      <c r="U43" s="983" t="s">
        <v>767</v>
      </c>
    </row>
    <row r="44" spans="1:21" ht="15" customHeight="1">
      <c r="A44" s="945"/>
      <c r="B44" s="950"/>
      <c r="C44" s="939"/>
      <c r="D44" s="535" t="s">
        <v>47</v>
      </c>
      <c r="E44" s="145"/>
      <c r="F44" s="184"/>
      <c r="G44" s="184"/>
      <c r="H44" s="145"/>
      <c r="I44" s="127"/>
      <c r="J44" s="127"/>
      <c r="K44" s="259"/>
      <c r="L44" s="259"/>
      <c r="M44" s="625"/>
      <c r="N44" s="625"/>
      <c r="O44" s="309"/>
      <c r="P44" s="309"/>
      <c r="Q44" s="166"/>
      <c r="R44" s="166"/>
      <c r="S44" s="139"/>
      <c r="T44" s="139"/>
      <c r="U44" s="996"/>
    </row>
    <row r="45" spans="1:21" ht="28.5" customHeight="1">
      <c r="A45" s="916"/>
      <c r="B45" s="950"/>
      <c r="C45" s="911"/>
      <c r="D45" s="535" t="s">
        <v>25</v>
      </c>
      <c r="E45" s="145" t="s">
        <v>137</v>
      </c>
      <c r="F45" s="184" t="s">
        <v>89</v>
      </c>
      <c r="G45" s="184" t="s">
        <v>711</v>
      </c>
      <c r="H45" s="145">
        <v>612</v>
      </c>
      <c r="I45" s="127">
        <v>69.17</v>
      </c>
      <c r="J45" s="127">
        <v>69.17</v>
      </c>
      <c r="K45" s="259">
        <v>56</v>
      </c>
      <c r="L45" s="259">
        <v>56</v>
      </c>
      <c r="M45" s="625">
        <v>56</v>
      </c>
      <c r="N45" s="625">
        <v>56</v>
      </c>
      <c r="O45" s="625">
        <v>56</v>
      </c>
      <c r="P45" s="625">
        <v>56</v>
      </c>
      <c r="Q45" s="166">
        <v>56</v>
      </c>
      <c r="R45" s="166">
        <v>56</v>
      </c>
      <c r="S45" s="139">
        <v>0</v>
      </c>
      <c r="T45" s="139">
        <v>0</v>
      </c>
      <c r="U45" s="1017" t="s">
        <v>765</v>
      </c>
    </row>
    <row r="46" spans="1:21" ht="15" customHeight="1">
      <c r="A46" s="916"/>
      <c r="B46" s="950"/>
      <c r="C46" s="911"/>
      <c r="D46" s="535" t="s">
        <v>47</v>
      </c>
      <c r="E46" s="145"/>
      <c r="F46" s="184"/>
      <c r="G46" s="184"/>
      <c r="H46" s="145"/>
      <c r="I46" s="127"/>
      <c r="J46" s="127"/>
      <c r="K46" s="259"/>
      <c r="L46" s="259"/>
      <c r="M46" s="625"/>
      <c r="N46" s="625"/>
      <c r="O46" s="309"/>
      <c r="P46" s="309"/>
      <c r="Q46" s="166"/>
      <c r="R46" s="166"/>
      <c r="S46" s="139"/>
      <c r="T46" s="139"/>
      <c r="U46" s="986"/>
    </row>
    <row r="47" spans="1:21" ht="45.75" customHeight="1">
      <c r="A47" s="945"/>
      <c r="B47" s="950" t="s">
        <v>79</v>
      </c>
      <c r="C47" s="939" t="s">
        <v>271</v>
      </c>
      <c r="D47" s="535" t="s">
        <v>25</v>
      </c>
      <c r="E47" s="145" t="s">
        <v>137</v>
      </c>
      <c r="F47" s="184" t="s">
        <v>89</v>
      </c>
      <c r="G47" s="184" t="s">
        <v>712</v>
      </c>
      <c r="H47" s="145" t="s">
        <v>106</v>
      </c>
      <c r="I47" s="127">
        <v>6516.09</v>
      </c>
      <c r="J47" s="127">
        <v>6516.09</v>
      </c>
      <c r="K47" s="259">
        <v>1881.5206599999999</v>
      </c>
      <c r="L47" s="259">
        <v>1657.7</v>
      </c>
      <c r="M47" s="625">
        <v>4656.7756600000002</v>
      </c>
      <c r="N47" s="625">
        <v>3558.8</v>
      </c>
      <c r="O47" s="309">
        <v>6752.5288700000001</v>
      </c>
      <c r="P47" s="309">
        <v>5011.8</v>
      </c>
      <c r="Q47" s="166">
        <v>7429.6427199999998</v>
      </c>
      <c r="R47" s="166">
        <v>7305.25</v>
      </c>
      <c r="S47" s="139">
        <v>9314.4587200000005</v>
      </c>
      <c r="T47" s="139">
        <v>9314.4587200000005</v>
      </c>
      <c r="U47" s="939" t="s">
        <v>760</v>
      </c>
    </row>
    <row r="48" spans="1:21" ht="14.25" customHeight="1">
      <c r="A48" s="945"/>
      <c r="B48" s="950"/>
      <c r="C48" s="939"/>
      <c r="D48" s="535" t="s">
        <v>47</v>
      </c>
      <c r="E48" s="145"/>
      <c r="F48" s="184"/>
      <c r="G48" s="184"/>
      <c r="H48" s="145"/>
      <c r="I48" s="127"/>
      <c r="J48" s="127"/>
      <c r="K48" s="259"/>
      <c r="L48" s="259"/>
      <c r="M48" s="625"/>
      <c r="N48" s="625"/>
      <c r="O48" s="309"/>
      <c r="P48" s="309"/>
      <c r="Q48" s="166"/>
      <c r="R48" s="166"/>
      <c r="S48" s="139"/>
      <c r="T48" s="139"/>
      <c r="U48" s="939"/>
    </row>
    <row r="49" spans="1:21" ht="93" customHeight="1">
      <c r="A49" s="395"/>
      <c r="B49" s="950" t="s">
        <v>80</v>
      </c>
      <c r="C49" s="939" t="s">
        <v>700</v>
      </c>
      <c r="D49" s="535" t="s">
        <v>25</v>
      </c>
      <c r="E49" s="184" t="s">
        <v>137</v>
      </c>
      <c r="F49" s="184" t="s">
        <v>89</v>
      </c>
      <c r="G49" s="184" t="s">
        <v>713</v>
      </c>
      <c r="H49" s="145">
        <v>611</v>
      </c>
      <c r="I49" s="127">
        <v>21.52</v>
      </c>
      <c r="J49" s="127">
        <v>21.52</v>
      </c>
      <c r="K49" s="259">
        <v>16.094999999999999</v>
      </c>
      <c r="L49" s="259">
        <v>16.100000000000001</v>
      </c>
      <c r="M49" s="625">
        <v>32.192</v>
      </c>
      <c r="N49" s="625">
        <v>32.192</v>
      </c>
      <c r="O49" s="309">
        <v>48.289000000000001</v>
      </c>
      <c r="P49" s="309">
        <v>42.923340000000003</v>
      </c>
      <c r="Q49" s="166">
        <v>63.939149999999998</v>
      </c>
      <c r="R49" s="166">
        <v>63.939149999999998</v>
      </c>
      <c r="S49" s="139">
        <v>0</v>
      </c>
      <c r="T49" s="139">
        <v>0</v>
      </c>
      <c r="U49" s="397" t="s">
        <v>523</v>
      </c>
    </row>
    <row r="50" spans="1:21" ht="14.25" customHeight="1">
      <c r="A50" s="395"/>
      <c r="B50" s="950"/>
      <c r="C50" s="939"/>
      <c r="D50" s="535" t="s">
        <v>47</v>
      </c>
      <c r="E50" s="184"/>
      <c r="F50" s="184"/>
      <c r="G50" s="184"/>
      <c r="H50" s="145"/>
      <c r="I50" s="127"/>
      <c r="J50" s="127"/>
      <c r="K50" s="259"/>
      <c r="L50" s="259"/>
      <c r="M50" s="625"/>
      <c r="N50" s="625"/>
      <c r="O50" s="309"/>
      <c r="P50" s="309"/>
      <c r="Q50" s="166"/>
      <c r="R50" s="166"/>
      <c r="S50" s="139"/>
      <c r="T50" s="139"/>
      <c r="U50" s="397"/>
    </row>
    <row r="51" spans="1:21" ht="71.25" customHeight="1">
      <c r="A51" s="514"/>
      <c r="B51" s="1000" t="s">
        <v>82</v>
      </c>
      <c r="C51" s="983" t="s">
        <v>732</v>
      </c>
      <c r="D51" s="535" t="s">
        <v>25</v>
      </c>
      <c r="E51" s="184" t="s">
        <v>137</v>
      </c>
      <c r="F51" s="184" t="s">
        <v>89</v>
      </c>
      <c r="G51" s="184" t="s">
        <v>734</v>
      </c>
      <c r="H51" s="145">
        <v>611</v>
      </c>
      <c r="I51" s="127"/>
      <c r="J51" s="127"/>
      <c r="K51" s="259"/>
      <c r="L51" s="259"/>
      <c r="M51" s="625">
        <v>10.59</v>
      </c>
      <c r="N51" s="625">
        <v>10.59</v>
      </c>
      <c r="O51" s="370">
        <v>15.885</v>
      </c>
      <c r="P51" s="370">
        <v>15.885</v>
      </c>
      <c r="Q51" s="166">
        <v>21.434999999999999</v>
      </c>
      <c r="R51" s="166">
        <v>21.434999999999999</v>
      </c>
      <c r="S51" s="139">
        <v>0</v>
      </c>
      <c r="T51" s="139">
        <v>0</v>
      </c>
      <c r="U51" s="515" t="s">
        <v>523</v>
      </c>
    </row>
    <row r="52" spans="1:21" ht="14.25" customHeight="1">
      <c r="A52" s="514"/>
      <c r="B52" s="1002"/>
      <c r="C52" s="984"/>
      <c r="D52" s="535" t="s">
        <v>47</v>
      </c>
      <c r="E52" s="145"/>
      <c r="F52" s="184"/>
      <c r="G52" s="184"/>
      <c r="H52" s="145"/>
      <c r="I52" s="127"/>
      <c r="J52" s="127"/>
      <c r="K52" s="259"/>
      <c r="L52" s="259"/>
      <c r="M52" s="625"/>
      <c r="N52" s="625"/>
      <c r="O52" s="309"/>
      <c r="P52" s="309"/>
      <c r="Q52" s="166"/>
      <c r="R52" s="166"/>
      <c r="S52" s="139"/>
      <c r="T52" s="139"/>
      <c r="U52" s="515"/>
    </row>
    <row r="53" spans="1:21" ht="14.25" customHeight="1">
      <c r="A53" s="671"/>
      <c r="B53" s="1000"/>
      <c r="C53" s="983" t="s">
        <v>271</v>
      </c>
      <c r="D53" s="535" t="s">
        <v>25</v>
      </c>
      <c r="E53" s="184" t="s">
        <v>137</v>
      </c>
      <c r="F53" s="184" t="s">
        <v>89</v>
      </c>
      <c r="G53" s="184" t="s">
        <v>712</v>
      </c>
      <c r="H53" s="145">
        <v>612</v>
      </c>
      <c r="I53" s="127"/>
      <c r="J53" s="127"/>
      <c r="K53" s="259"/>
      <c r="L53" s="259"/>
      <c r="M53" s="625"/>
      <c r="N53" s="625"/>
      <c r="O53" s="625">
        <v>29.79</v>
      </c>
      <c r="P53" s="309">
        <v>0</v>
      </c>
      <c r="Q53" s="166">
        <v>29.79</v>
      </c>
      <c r="R53" s="166">
        <v>29.79</v>
      </c>
      <c r="S53" s="139">
        <v>0</v>
      </c>
      <c r="T53" s="139">
        <v>0</v>
      </c>
      <c r="U53" s="672"/>
    </row>
    <row r="54" spans="1:21" ht="30.75" customHeight="1">
      <c r="A54" s="671"/>
      <c r="B54" s="1002"/>
      <c r="C54" s="984"/>
      <c r="D54" s="535" t="s">
        <v>47</v>
      </c>
      <c r="E54" s="145"/>
      <c r="F54" s="184"/>
      <c r="G54" s="184"/>
      <c r="H54" s="145"/>
      <c r="I54" s="127"/>
      <c r="J54" s="127"/>
      <c r="K54" s="259"/>
      <c r="L54" s="259"/>
      <c r="M54" s="625"/>
      <c r="N54" s="625"/>
      <c r="O54" s="309"/>
      <c r="P54" s="309"/>
      <c r="Q54" s="166"/>
      <c r="R54" s="166"/>
      <c r="S54" s="139"/>
      <c r="T54" s="139"/>
      <c r="U54" s="672"/>
    </row>
    <row r="55" spans="1:21" ht="65.25" customHeight="1">
      <c r="A55" s="974" t="s">
        <v>112</v>
      </c>
      <c r="B55" s="971" t="s">
        <v>92</v>
      </c>
      <c r="C55" s="971" t="s">
        <v>136</v>
      </c>
      <c r="D55" s="547" t="s">
        <v>25</v>
      </c>
      <c r="E55" s="25" t="s">
        <v>137</v>
      </c>
      <c r="F55" s="192" t="s">
        <v>90</v>
      </c>
      <c r="G55" s="192" t="s">
        <v>389</v>
      </c>
      <c r="H55" s="25" t="s">
        <v>75</v>
      </c>
      <c r="I55" s="70">
        <f>I57</f>
        <v>50.23</v>
      </c>
      <c r="J55" s="70">
        <f t="shared" ref="J55:T55" si="9">J57</f>
        <v>50.23</v>
      </c>
      <c r="K55" s="70">
        <f t="shared" si="9"/>
        <v>4.04</v>
      </c>
      <c r="L55" s="70">
        <f t="shared" si="9"/>
        <v>0</v>
      </c>
      <c r="M55" s="70">
        <f t="shared" si="9"/>
        <v>51.722999999999999</v>
      </c>
      <c r="N55" s="70">
        <f t="shared" si="9"/>
        <v>51.722999999999999</v>
      </c>
      <c r="O55" s="70">
        <f t="shared" si="9"/>
        <v>51.722999999999999</v>
      </c>
      <c r="P55" s="70">
        <f t="shared" si="9"/>
        <v>51.722999999999999</v>
      </c>
      <c r="Q55" s="70">
        <f t="shared" si="9"/>
        <v>51.722999999999999</v>
      </c>
      <c r="R55" s="70">
        <f t="shared" si="9"/>
        <v>51.722999999999999</v>
      </c>
      <c r="S55" s="70">
        <f>S57+S59+S61</f>
        <v>150</v>
      </c>
      <c r="T55" s="70">
        <f>T57+T59+T61</f>
        <v>150</v>
      </c>
      <c r="U55" s="964" t="s">
        <v>828</v>
      </c>
    </row>
    <row r="56" spans="1:21" ht="14.25" customHeight="1">
      <c r="A56" s="974"/>
      <c r="B56" s="971"/>
      <c r="C56" s="971"/>
      <c r="D56" s="547" t="s">
        <v>47</v>
      </c>
      <c r="E56" s="25"/>
      <c r="F56" s="192"/>
      <c r="G56" s="192"/>
      <c r="H56" s="25"/>
      <c r="I56" s="70"/>
      <c r="J56" s="70"/>
      <c r="K56" s="70"/>
      <c r="L56" s="70"/>
      <c r="M56" s="585"/>
      <c r="N56" s="585"/>
      <c r="O56" s="70"/>
      <c r="P56" s="70"/>
      <c r="Q56" s="70"/>
      <c r="R56" s="70"/>
      <c r="S56" s="70"/>
      <c r="T56" s="70"/>
      <c r="U56" s="964"/>
    </row>
    <row r="57" spans="1:21" ht="39" customHeight="1">
      <c r="A57" s="916"/>
      <c r="B57" s="950"/>
      <c r="C57" s="939" t="s">
        <v>481</v>
      </c>
      <c r="D57" s="535" t="s">
        <v>25</v>
      </c>
      <c r="E57" s="145" t="s">
        <v>137</v>
      </c>
      <c r="F57" s="184" t="s">
        <v>90</v>
      </c>
      <c r="G57" s="184" t="s">
        <v>384</v>
      </c>
      <c r="H57" s="145">
        <v>321</v>
      </c>
      <c r="I57" s="127">
        <v>50.23</v>
      </c>
      <c r="J57" s="127">
        <v>50.23</v>
      </c>
      <c r="K57" s="259">
        <v>4.04</v>
      </c>
      <c r="L57" s="259">
        <v>0</v>
      </c>
      <c r="M57" s="625">
        <v>51.722999999999999</v>
      </c>
      <c r="N57" s="625">
        <v>51.722999999999999</v>
      </c>
      <c r="O57" s="309">
        <v>51.722999999999999</v>
      </c>
      <c r="P57" s="309">
        <v>51.722999999999999</v>
      </c>
      <c r="Q57" s="166">
        <v>51.722999999999999</v>
      </c>
      <c r="R57" s="166">
        <v>51.722999999999999</v>
      </c>
      <c r="S57" s="139">
        <v>20</v>
      </c>
      <c r="T57" s="139">
        <v>20</v>
      </c>
      <c r="U57" s="939" t="s">
        <v>759</v>
      </c>
    </row>
    <row r="58" spans="1:21" ht="12.75">
      <c r="A58" s="916"/>
      <c r="B58" s="950"/>
      <c r="C58" s="939"/>
      <c r="D58" s="535" t="s">
        <v>47</v>
      </c>
      <c r="E58" s="145"/>
      <c r="F58" s="184"/>
      <c r="G58" s="184"/>
      <c r="H58" s="145"/>
      <c r="I58" s="127"/>
      <c r="J58" s="127"/>
      <c r="K58" s="259"/>
      <c r="L58" s="259"/>
      <c r="M58" s="625"/>
      <c r="N58" s="625"/>
      <c r="O58" s="309"/>
      <c r="P58" s="309"/>
      <c r="Q58" s="166"/>
      <c r="R58" s="166"/>
      <c r="S58" s="139"/>
      <c r="T58" s="139"/>
      <c r="U58" s="939"/>
    </row>
    <row r="59" spans="1:21" ht="39" customHeight="1">
      <c r="A59" s="916"/>
      <c r="B59" s="950"/>
      <c r="C59" s="939" t="s">
        <v>481</v>
      </c>
      <c r="D59" s="535" t="s">
        <v>25</v>
      </c>
      <c r="E59" s="145" t="s">
        <v>137</v>
      </c>
      <c r="F59" s="184" t="s">
        <v>90</v>
      </c>
      <c r="G59" s="184" t="s">
        <v>384</v>
      </c>
      <c r="H59" s="145">
        <v>321</v>
      </c>
      <c r="I59" s="127"/>
      <c r="J59" s="127"/>
      <c r="K59" s="259"/>
      <c r="L59" s="259"/>
      <c r="M59" s="625"/>
      <c r="N59" s="625"/>
      <c r="O59" s="309"/>
      <c r="P59" s="309"/>
      <c r="Q59" s="166"/>
      <c r="R59" s="166"/>
      <c r="S59" s="139">
        <v>43.75</v>
      </c>
      <c r="T59" s="139">
        <v>43.75</v>
      </c>
      <c r="U59" s="939" t="s">
        <v>759</v>
      </c>
    </row>
    <row r="60" spans="1:21" ht="12.75">
      <c r="A60" s="916"/>
      <c r="B60" s="950"/>
      <c r="C60" s="939"/>
      <c r="D60" s="535" t="s">
        <v>47</v>
      </c>
      <c r="E60" s="145"/>
      <c r="F60" s="184"/>
      <c r="G60" s="184"/>
      <c r="H60" s="145"/>
      <c r="I60" s="127"/>
      <c r="J60" s="127"/>
      <c r="K60" s="259"/>
      <c r="L60" s="259"/>
      <c r="M60" s="625"/>
      <c r="N60" s="625"/>
      <c r="O60" s="309"/>
      <c r="P60" s="309"/>
      <c r="Q60" s="166"/>
      <c r="R60" s="166"/>
      <c r="S60" s="139"/>
      <c r="T60" s="139"/>
      <c r="U60" s="939"/>
    </row>
    <row r="61" spans="1:21" ht="39" customHeight="1">
      <c r="A61" s="916"/>
      <c r="B61" s="950"/>
      <c r="C61" s="939" t="s">
        <v>481</v>
      </c>
      <c r="D61" s="535" t="s">
        <v>25</v>
      </c>
      <c r="E61" s="145" t="s">
        <v>137</v>
      </c>
      <c r="F61" s="184" t="s">
        <v>90</v>
      </c>
      <c r="G61" s="184" t="s">
        <v>384</v>
      </c>
      <c r="H61" s="145">
        <v>321</v>
      </c>
      <c r="I61" s="127"/>
      <c r="J61" s="127"/>
      <c r="K61" s="259"/>
      <c r="L61" s="259"/>
      <c r="M61" s="625"/>
      <c r="N61" s="625"/>
      <c r="O61" s="309"/>
      <c r="P61" s="309"/>
      <c r="Q61" s="166"/>
      <c r="R61" s="166"/>
      <c r="S61" s="139">
        <v>86.25</v>
      </c>
      <c r="T61" s="139">
        <v>86.25</v>
      </c>
      <c r="U61" s="939" t="s">
        <v>759</v>
      </c>
    </row>
    <row r="62" spans="1:21" ht="12.75">
      <c r="A62" s="916"/>
      <c r="B62" s="950"/>
      <c r="C62" s="939"/>
      <c r="D62" s="535" t="s">
        <v>47</v>
      </c>
      <c r="E62" s="145"/>
      <c r="F62" s="184"/>
      <c r="G62" s="184"/>
      <c r="H62" s="145"/>
      <c r="I62" s="127"/>
      <c r="J62" s="127"/>
      <c r="K62" s="259"/>
      <c r="L62" s="259"/>
      <c r="M62" s="625"/>
      <c r="N62" s="625"/>
      <c r="O62" s="309"/>
      <c r="P62" s="309"/>
      <c r="Q62" s="166"/>
      <c r="R62" s="166"/>
      <c r="S62" s="139"/>
      <c r="T62" s="139"/>
      <c r="U62" s="939"/>
    </row>
    <row r="63" spans="1:21" ht="30.75" customHeight="1">
      <c r="A63" s="974" t="s">
        <v>113</v>
      </c>
      <c r="B63" s="971" t="s">
        <v>117</v>
      </c>
      <c r="C63" s="971" t="s">
        <v>102</v>
      </c>
      <c r="D63" s="547" t="s">
        <v>25</v>
      </c>
      <c r="E63" s="25" t="s">
        <v>137</v>
      </c>
      <c r="F63" s="192" t="s">
        <v>89</v>
      </c>
      <c r="G63" s="192" t="s">
        <v>388</v>
      </c>
      <c r="H63" s="25" t="s">
        <v>75</v>
      </c>
      <c r="I63" s="168">
        <f>I65+I67</f>
        <v>1167.04</v>
      </c>
      <c r="J63" s="168">
        <f t="shared" ref="J63:T63" si="10">J65+J67</f>
        <v>1167.04</v>
      </c>
      <c r="K63" s="168">
        <f t="shared" si="10"/>
        <v>264.87323000000004</v>
      </c>
      <c r="L63" s="168">
        <f t="shared" si="10"/>
        <v>156.12</v>
      </c>
      <c r="M63" s="616">
        <f>M65+M67+M69+M71</f>
        <v>714.26207999999997</v>
      </c>
      <c r="N63" s="616">
        <f>N65+N67+N69+N71</f>
        <v>394.46402999999998</v>
      </c>
      <c r="O63" s="703">
        <f>O65+O67+O69+O71</f>
        <v>1009.2941499999999</v>
      </c>
      <c r="P63" s="703">
        <f>P65+P67+P69+P71</f>
        <v>652.94403</v>
      </c>
      <c r="Q63" s="616">
        <f>Q65+Q67+Q69+Q71+Q73</f>
        <v>1315.50963</v>
      </c>
      <c r="R63" s="703">
        <f>R65+R67+R69+R71+R73</f>
        <v>1300.05638</v>
      </c>
      <c r="S63" s="168">
        <f t="shared" si="10"/>
        <v>1311.2536300000002</v>
      </c>
      <c r="T63" s="168">
        <f t="shared" si="10"/>
        <v>1311.2536300000002</v>
      </c>
      <c r="U63" s="964" t="s">
        <v>857</v>
      </c>
    </row>
    <row r="64" spans="1:21" ht="30.75" customHeight="1">
      <c r="A64" s="974"/>
      <c r="B64" s="971"/>
      <c r="C64" s="971"/>
      <c r="D64" s="547" t="s">
        <v>47</v>
      </c>
      <c r="E64" s="25"/>
      <c r="F64" s="192"/>
      <c r="G64" s="192"/>
      <c r="H64" s="25"/>
      <c r="I64" s="70"/>
      <c r="J64" s="70"/>
      <c r="K64" s="70"/>
      <c r="L64" s="70"/>
      <c r="M64" s="585"/>
      <c r="N64" s="585"/>
      <c r="O64" s="168"/>
      <c r="P64" s="168"/>
      <c r="Q64" s="70"/>
      <c r="R64" s="70"/>
      <c r="S64" s="70"/>
      <c r="T64" s="70"/>
      <c r="U64" s="964"/>
    </row>
    <row r="65" spans="1:21" ht="44.25" customHeight="1">
      <c r="A65" s="945"/>
      <c r="B65" s="950" t="s">
        <v>96</v>
      </c>
      <c r="C65" s="939" t="s">
        <v>769</v>
      </c>
      <c r="D65" s="535" t="s">
        <v>25</v>
      </c>
      <c r="E65" s="145" t="s">
        <v>137</v>
      </c>
      <c r="F65" s="184" t="s">
        <v>89</v>
      </c>
      <c r="G65" s="184" t="s">
        <v>548</v>
      </c>
      <c r="H65" s="145">
        <v>611</v>
      </c>
      <c r="I65" s="127">
        <v>450.09</v>
      </c>
      <c r="J65" s="127">
        <v>450.09</v>
      </c>
      <c r="K65" s="259">
        <v>163.87323000000001</v>
      </c>
      <c r="L65" s="259">
        <v>92.5</v>
      </c>
      <c r="M65" s="625">
        <v>409.26208000000003</v>
      </c>
      <c r="N65" s="625">
        <v>270.06200000000001</v>
      </c>
      <c r="O65" s="309">
        <v>591.79414999999995</v>
      </c>
      <c r="P65" s="309">
        <v>420.11200000000002</v>
      </c>
      <c r="Q65" s="166">
        <v>660.83262999999999</v>
      </c>
      <c r="R65" s="166">
        <v>646.61199999999997</v>
      </c>
      <c r="S65" s="127">
        <v>811.25363000000004</v>
      </c>
      <c r="T65" s="127">
        <v>811.25363000000004</v>
      </c>
      <c r="U65" s="950" t="s">
        <v>760</v>
      </c>
    </row>
    <row r="66" spans="1:21" ht="13.5" customHeight="1">
      <c r="A66" s="916"/>
      <c r="B66" s="950"/>
      <c r="C66" s="939"/>
      <c r="D66" s="535" t="s">
        <v>47</v>
      </c>
      <c r="E66" s="145"/>
      <c r="F66" s="184"/>
      <c r="G66" s="184"/>
      <c r="H66" s="145"/>
      <c r="I66" s="127"/>
      <c r="J66" s="127"/>
      <c r="K66" s="259"/>
      <c r="L66" s="259"/>
      <c r="M66" s="625"/>
      <c r="N66" s="625"/>
      <c r="O66" s="309"/>
      <c r="P66" s="309"/>
      <c r="Q66" s="166"/>
      <c r="R66" s="166"/>
      <c r="S66" s="127"/>
      <c r="T66" s="127"/>
      <c r="U66" s="950"/>
    </row>
    <row r="67" spans="1:21" ht="39" customHeight="1">
      <c r="A67" s="916"/>
      <c r="B67" s="1000" t="s">
        <v>79</v>
      </c>
      <c r="C67" s="939" t="s">
        <v>147</v>
      </c>
      <c r="D67" s="535" t="s">
        <v>25</v>
      </c>
      <c r="E67" s="145" t="s">
        <v>137</v>
      </c>
      <c r="F67" s="184" t="s">
        <v>89</v>
      </c>
      <c r="G67" s="184" t="s">
        <v>385</v>
      </c>
      <c r="H67" s="145">
        <v>244</v>
      </c>
      <c r="I67" s="127">
        <v>716.95</v>
      </c>
      <c r="J67" s="127">
        <v>716.95</v>
      </c>
      <c r="K67" s="259">
        <v>101</v>
      </c>
      <c r="L67" s="259">
        <v>63.62</v>
      </c>
      <c r="M67" s="625">
        <v>201.5</v>
      </c>
      <c r="N67" s="625">
        <v>124.40203</v>
      </c>
      <c r="O67" s="309">
        <v>314</v>
      </c>
      <c r="P67" s="309">
        <v>129.33203</v>
      </c>
      <c r="Q67" s="166">
        <v>432.77699999999999</v>
      </c>
      <c r="R67" s="166">
        <v>431.54437999999999</v>
      </c>
      <c r="S67" s="139">
        <v>500</v>
      </c>
      <c r="T67" s="139">
        <v>500</v>
      </c>
      <c r="U67" s="957" t="s">
        <v>761</v>
      </c>
    </row>
    <row r="68" spans="1:21" ht="13.5" customHeight="1">
      <c r="A68" s="916"/>
      <c r="B68" s="1001"/>
      <c r="C68" s="939"/>
      <c r="D68" s="535" t="s">
        <v>47</v>
      </c>
      <c r="E68" s="145"/>
      <c r="F68" s="184"/>
      <c r="G68" s="184"/>
      <c r="H68" s="145"/>
      <c r="I68" s="127"/>
      <c r="J68" s="127"/>
      <c r="K68" s="259"/>
      <c r="L68" s="259"/>
      <c r="M68" s="625"/>
      <c r="N68" s="625"/>
      <c r="O68" s="309"/>
      <c r="P68" s="309"/>
      <c r="Q68" s="166"/>
      <c r="R68" s="166"/>
      <c r="S68" s="139"/>
      <c r="T68" s="139"/>
      <c r="U68" s="957"/>
    </row>
    <row r="69" spans="1:21" ht="39" customHeight="1">
      <c r="A69" s="916"/>
      <c r="B69" s="1001"/>
      <c r="C69" s="939" t="s">
        <v>147</v>
      </c>
      <c r="D69" s="535" t="s">
        <v>25</v>
      </c>
      <c r="E69" s="145" t="s">
        <v>137</v>
      </c>
      <c r="F69" s="184" t="s">
        <v>89</v>
      </c>
      <c r="G69" s="184" t="s">
        <v>385</v>
      </c>
      <c r="H69" s="145">
        <v>613</v>
      </c>
      <c r="I69" s="127"/>
      <c r="J69" s="127"/>
      <c r="K69" s="259"/>
      <c r="L69" s="259"/>
      <c r="M69" s="625">
        <v>67</v>
      </c>
      <c r="N69" s="625">
        <v>0</v>
      </c>
      <c r="O69" s="370">
        <v>67</v>
      </c>
      <c r="P69" s="370">
        <v>67</v>
      </c>
      <c r="Q69" s="166">
        <v>77</v>
      </c>
      <c r="R69" s="166">
        <v>77</v>
      </c>
      <c r="S69" s="139">
        <v>0</v>
      </c>
      <c r="T69" s="139">
        <v>0</v>
      </c>
      <c r="U69" s="957" t="s">
        <v>522</v>
      </c>
    </row>
    <row r="70" spans="1:21" ht="13.5" customHeight="1">
      <c r="A70" s="916"/>
      <c r="B70" s="1001"/>
      <c r="C70" s="939"/>
      <c r="D70" s="535" t="s">
        <v>47</v>
      </c>
      <c r="E70" s="145"/>
      <c r="F70" s="184"/>
      <c r="G70" s="184"/>
      <c r="H70" s="145"/>
      <c r="I70" s="127"/>
      <c r="J70" s="127"/>
      <c r="K70" s="259"/>
      <c r="L70" s="259"/>
      <c r="M70" s="625"/>
      <c r="N70" s="625"/>
      <c r="O70" s="309"/>
      <c r="P70" s="309"/>
      <c r="Q70" s="166"/>
      <c r="R70" s="166"/>
      <c r="S70" s="139"/>
      <c r="T70" s="139"/>
      <c r="U70" s="957"/>
    </row>
    <row r="71" spans="1:21" ht="35.25" customHeight="1">
      <c r="A71" s="916"/>
      <c r="B71" s="1001"/>
      <c r="C71" s="983" t="s">
        <v>147</v>
      </c>
      <c r="D71" s="535" t="s">
        <v>25</v>
      </c>
      <c r="E71" s="145" t="s">
        <v>137</v>
      </c>
      <c r="F71" s="184" t="s">
        <v>89</v>
      </c>
      <c r="G71" s="184" t="s">
        <v>385</v>
      </c>
      <c r="H71" s="145">
        <v>612</v>
      </c>
      <c r="I71" s="127"/>
      <c r="J71" s="127"/>
      <c r="K71" s="259"/>
      <c r="L71" s="259"/>
      <c r="M71" s="625">
        <v>36.5</v>
      </c>
      <c r="N71" s="625">
        <v>0</v>
      </c>
      <c r="O71" s="625">
        <v>36.5</v>
      </c>
      <c r="P71" s="625">
        <v>36.5</v>
      </c>
      <c r="Q71" s="166">
        <v>133.5</v>
      </c>
      <c r="R71" s="166">
        <v>133.5</v>
      </c>
      <c r="S71" s="139">
        <v>0</v>
      </c>
      <c r="T71" s="139">
        <v>0</v>
      </c>
      <c r="U71" s="957" t="s">
        <v>522</v>
      </c>
    </row>
    <row r="72" spans="1:21" ht="13.5" customHeight="1">
      <c r="A72" s="916"/>
      <c r="B72" s="1002"/>
      <c r="C72" s="996"/>
      <c r="D72" s="535" t="s">
        <v>47</v>
      </c>
      <c r="E72" s="145"/>
      <c r="F72" s="184"/>
      <c r="G72" s="184"/>
      <c r="H72" s="145"/>
      <c r="I72" s="127"/>
      <c r="J72" s="127"/>
      <c r="K72" s="259"/>
      <c r="L72" s="259"/>
      <c r="M72" s="625"/>
      <c r="N72" s="625"/>
      <c r="O72" s="309"/>
      <c r="P72" s="309"/>
      <c r="Q72" s="166"/>
      <c r="R72" s="166"/>
      <c r="S72" s="139"/>
      <c r="T72" s="139"/>
      <c r="U72" s="957"/>
    </row>
    <row r="73" spans="1:21" ht="13.5" customHeight="1">
      <c r="A73" s="673"/>
      <c r="B73" s="736"/>
      <c r="C73" s="996"/>
      <c r="D73" s="535" t="s">
        <v>25</v>
      </c>
      <c r="E73" s="145" t="s">
        <v>137</v>
      </c>
      <c r="F73" s="184" t="s">
        <v>89</v>
      </c>
      <c r="G73" s="184" t="s">
        <v>385</v>
      </c>
      <c r="H73" s="145">
        <v>360</v>
      </c>
      <c r="I73" s="127"/>
      <c r="J73" s="127"/>
      <c r="K73" s="259"/>
      <c r="L73" s="259"/>
      <c r="M73" s="625"/>
      <c r="N73" s="625"/>
      <c r="O73" s="309">
        <v>0</v>
      </c>
      <c r="P73" s="309">
        <v>0</v>
      </c>
      <c r="Q73" s="166">
        <v>11.4</v>
      </c>
      <c r="R73" s="166">
        <v>11.4</v>
      </c>
      <c r="S73" s="139">
        <v>0</v>
      </c>
      <c r="T73" s="139">
        <v>0</v>
      </c>
      <c r="U73" s="738"/>
    </row>
    <row r="74" spans="1:21" ht="13.5" customHeight="1">
      <c r="A74" s="673"/>
      <c r="B74" s="736"/>
      <c r="C74" s="984"/>
      <c r="D74" s="535" t="s">
        <v>47</v>
      </c>
      <c r="E74" s="145"/>
      <c r="F74" s="184"/>
      <c r="G74" s="184"/>
      <c r="H74" s="145"/>
      <c r="I74" s="127"/>
      <c r="J74" s="127"/>
      <c r="K74" s="259"/>
      <c r="L74" s="259"/>
      <c r="M74" s="625"/>
      <c r="N74" s="625"/>
      <c r="O74" s="309"/>
      <c r="P74" s="309"/>
      <c r="Q74" s="166"/>
      <c r="R74" s="166"/>
      <c r="S74" s="139"/>
      <c r="T74" s="139"/>
      <c r="U74" s="738"/>
    </row>
    <row r="75" spans="1:21" ht="35.25" customHeight="1">
      <c r="A75" s="977" t="s">
        <v>114</v>
      </c>
      <c r="B75" s="975" t="s">
        <v>119</v>
      </c>
      <c r="C75" s="975" t="s">
        <v>139</v>
      </c>
      <c r="D75" s="547" t="s">
        <v>25</v>
      </c>
      <c r="E75" s="25" t="s">
        <v>137</v>
      </c>
      <c r="F75" s="192"/>
      <c r="G75" s="192" t="s">
        <v>387</v>
      </c>
      <c r="H75" s="25" t="s">
        <v>75</v>
      </c>
      <c r="I75" s="70">
        <f t="shared" ref="I75:J75" si="11">I77+I79+I81+I83+I85+I87+I89+I91+I93+I99</f>
        <v>32969.289999999994</v>
      </c>
      <c r="J75" s="70">
        <f t="shared" si="11"/>
        <v>31269.239999999998</v>
      </c>
      <c r="K75" s="70">
        <f>K77+K79+K81+K83+K85+K87+K89+K91+K93+K99+K95</f>
        <v>7520.2678399999995</v>
      </c>
      <c r="L75" s="70">
        <f>L77+L79+L81+L83+L85+L87+L89+L91+L93+L99+L95</f>
        <v>6925.0530899999994</v>
      </c>
      <c r="M75" s="585">
        <f>M77+M79+M81+M83+M85+M87+M89+M91+M93+M99+M95+M97+M101+M103+M105+M107+M109+M111+M113+M115</f>
        <v>24359.470089999995</v>
      </c>
      <c r="N75" s="585">
        <f>N77+N79+N81+N83+N85+N87+N89+N91+N93+N99+N95+N97+N101+N103+N105+N107+N109+N111+N113+N115</f>
        <v>20675.169150000005</v>
      </c>
      <c r="O75" s="659">
        <f>O77+O79+O81+O83+O85+O87+O89+O91+O93+O95+O97+O99+O101+O103+O105+O107+O109+O111+O113+O115</f>
        <v>32695.683309999993</v>
      </c>
      <c r="P75" s="659">
        <f>P77+P79+P81+P83+P85+P87+P89+P91+P93+P95+P97+P99+P101+P103+P105+P107+P109+P111+P113+P115</f>
        <v>27788.676709999989</v>
      </c>
      <c r="Q75" s="659">
        <f>Q77+Q79+Q81+Q83+Q85+Q87+Q89+Q91+Q93+Q99+Q101+Q103+Q105+Q107+Q109+Q111+Q113+Q115+Q95+Q97+Q117</f>
        <v>38797.004619999992</v>
      </c>
      <c r="R75" s="659">
        <f>R77+R79+R81+R83+R85+R87+R89+R91+R93+R99+R101+R103+R105+R107+R109+R111+R113+R115+R95+R97+R117</f>
        <v>38207.880939999995</v>
      </c>
      <c r="S75" s="70">
        <f t="shared" ref="S75:T75" si="12">S77+S79+S81+S83+S85+S87+S89+S91+S93+S99+S101+S103+S105+S107+S109+S111+S113+S115+S95+S97</f>
        <v>33921.756589999997</v>
      </c>
      <c r="T75" s="70">
        <f t="shared" si="12"/>
        <v>33921.756589999997</v>
      </c>
      <c r="U75" s="990" t="s">
        <v>885</v>
      </c>
    </row>
    <row r="76" spans="1:21" ht="15.75" customHeight="1">
      <c r="A76" s="978"/>
      <c r="B76" s="976"/>
      <c r="C76" s="976"/>
      <c r="D76" s="547" t="s">
        <v>47</v>
      </c>
      <c r="E76" s="25"/>
      <c r="F76" s="192"/>
      <c r="G76" s="192"/>
      <c r="H76" s="25"/>
      <c r="I76" s="70"/>
      <c r="J76" s="70"/>
      <c r="K76" s="70"/>
      <c r="L76" s="70"/>
      <c r="M76" s="585"/>
      <c r="N76" s="585"/>
      <c r="O76" s="70"/>
      <c r="P76" s="70"/>
      <c r="Q76" s="70"/>
      <c r="R76" s="70"/>
      <c r="S76" s="70"/>
      <c r="T76" s="70"/>
      <c r="U76" s="991"/>
    </row>
    <row r="77" spans="1:21" ht="57.75" customHeight="1">
      <c r="A77" s="1021"/>
      <c r="B77" s="950" t="s">
        <v>96</v>
      </c>
      <c r="C77" s="939" t="s">
        <v>546</v>
      </c>
      <c r="D77" s="535" t="s">
        <v>25</v>
      </c>
      <c r="E77" s="145" t="s">
        <v>137</v>
      </c>
      <c r="F77" s="184" t="s">
        <v>140</v>
      </c>
      <c r="G77" s="184" t="s">
        <v>545</v>
      </c>
      <c r="H77" s="145" t="s">
        <v>106</v>
      </c>
      <c r="I77" s="259">
        <v>28389.35</v>
      </c>
      <c r="J77" s="259">
        <v>28389.35</v>
      </c>
      <c r="K77" s="259">
        <v>6335.5431099999996</v>
      </c>
      <c r="L77" s="309">
        <v>5998.5</v>
      </c>
      <c r="M77" s="625">
        <v>18059.028770000001</v>
      </c>
      <c r="N77" s="658">
        <v>18056.400000000001</v>
      </c>
      <c r="O77" s="309">
        <v>25124.983469999999</v>
      </c>
      <c r="P77" s="309">
        <v>20772.57</v>
      </c>
      <c r="Q77" s="785">
        <v>29867.029109999999</v>
      </c>
      <c r="R77" s="785">
        <v>29325.562000000002</v>
      </c>
      <c r="S77" s="127">
        <v>31404.243109999999</v>
      </c>
      <c r="T77" s="127">
        <v>31404.243109999999</v>
      </c>
      <c r="U77" s="938" t="s">
        <v>762</v>
      </c>
    </row>
    <row r="78" spans="1:21" ht="15" customHeight="1">
      <c r="A78" s="1022"/>
      <c r="B78" s="950"/>
      <c r="C78" s="939"/>
      <c r="D78" s="535" t="s">
        <v>47</v>
      </c>
      <c r="E78" s="145"/>
      <c r="F78" s="184"/>
      <c r="G78" s="184"/>
      <c r="H78" s="145"/>
      <c r="I78" s="127"/>
      <c r="J78" s="127"/>
      <c r="K78" s="259"/>
      <c r="L78" s="259"/>
      <c r="M78" s="625"/>
      <c r="N78" s="658"/>
      <c r="O78" s="309"/>
      <c r="P78" s="309"/>
      <c r="Q78" s="166"/>
      <c r="R78" s="166"/>
      <c r="S78" s="139"/>
      <c r="T78" s="139"/>
      <c r="U78" s="938"/>
    </row>
    <row r="79" spans="1:21" ht="35.25" customHeight="1">
      <c r="A79" s="1022"/>
      <c r="B79" s="950"/>
      <c r="C79" s="939"/>
      <c r="D79" s="535" t="s">
        <v>25</v>
      </c>
      <c r="E79" s="145" t="s">
        <v>137</v>
      </c>
      <c r="F79" s="184" t="s">
        <v>140</v>
      </c>
      <c r="G79" s="184" t="s">
        <v>545</v>
      </c>
      <c r="H79" s="145">
        <v>612</v>
      </c>
      <c r="I79" s="127">
        <v>34.9</v>
      </c>
      <c r="J79" s="127">
        <v>34.9</v>
      </c>
      <c r="K79" s="259">
        <v>8.1140000000000008</v>
      </c>
      <c r="L79" s="259">
        <v>8.1140000000000008</v>
      </c>
      <c r="M79" s="625">
        <v>256.61399999999998</v>
      </c>
      <c r="N79" s="658">
        <v>256.61399999999998</v>
      </c>
      <c r="O79" s="309">
        <v>266.61399999999998</v>
      </c>
      <c r="P79" s="309">
        <v>266.61399999999998</v>
      </c>
      <c r="Q79" s="166">
        <v>297.41399999999999</v>
      </c>
      <c r="R79" s="166">
        <v>297.41399999999999</v>
      </c>
      <c r="S79" s="139">
        <v>0</v>
      </c>
      <c r="T79" s="139">
        <v>0</v>
      </c>
      <c r="U79" s="556" t="s">
        <v>765</v>
      </c>
    </row>
    <row r="80" spans="1:21" ht="12.75">
      <c r="A80" s="1022"/>
      <c r="B80" s="950"/>
      <c r="C80" s="939"/>
      <c r="D80" s="535" t="s">
        <v>47</v>
      </c>
      <c r="E80" s="145"/>
      <c r="F80" s="184"/>
      <c r="G80" s="184"/>
      <c r="H80" s="145"/>
      <c r="I80" s="127"/>
      <c r="J80" s="127"/>
      <c r="K80" s="259"/>
      <c r="L80" s="259"/>
      <c r="M80" s="625"/>
      <c r="N80" s="658"/>
      <c r="O80" s="309"/>
      <c r="P80" s="309"/>
      <c r="Q80" s="166"/>
      <c r="R80" s="166"/>
      <c r="S80" s="139"/>
      <c r="T80" s="139"/>
      <c r="U80" s="400"/>
    </row>
    <row r="81" spans="1:21" ht="24">
      <c r="A81" s="1022"/>
      <c r="B81" s="950" t="s">
        <v>617</v>
      </c>
      <c r="C81" s="939" t="s">
        <v>640</v>
      </c>
      <c r="D81" s="535" t="s">
        <v>25</v>
      </c>
      <c r="E81" s="145">
        <v>62</v>
      </c>
      <c r="F81" s="184">
        <v>703</v>
      </c>
      <c r="G81" s="184" t="s">
        <v>714</v>
      </c>
      <c r="H81" s="145">
        <v>611</v>
      </c>
      <c r="I81" s="127">
        <v>828.16</v>
      </c>
      <c r="J81" s="127">
        <v>828.16</v>
      </c>
      <c r="K81" s="259">
        <v>478.77300000000002</v>
      </c>
      <c r="L81" s="259">
        <v>478.77300000000002</v>
      </c>
      <c r="M81" s="625">
        <v>957.54600000000005</v>
      </c>
      <c r="N81" s="658">
        <v>957.54600000000005</v>
      </c>
      <c r="O81" s="309">
        <v>1436.319</v>
      </c>
      <c r="P81" s="309">
        <v>1276.7280000000001</v>
      </c>
      <c r="Q81" s="166">
        <v>1897.2810300000001</v>
      </c>
      <c r="R81" s="166">
        <v>1897.2810300000001</v>
      </c>
      <c r="S81" s="139">
        <v>0</v>
      </c>
      <c r="T81" s="139">
        <v>0</v>
      </c>
      <c r="U81" s="556" t="s">
        <v>763</v>
      </c>
    </row>
    <row r="82" spans="1:21" ht="12.75">
      <c r="A82" s="1022"/>
      <c r="B82" s="950"/>
      <c r="C82" s="939"/>
      <c r="D82" s="535" t="s">
        <v>47</v>
      </c>
      <c r="E82" s="145"/>
      <c r="F82" s="184"/>
      <c r="G82" s="184"/>
      <c r="H82" s="145"/>
      <c r="I82" s="127"/>
      <c r="J82" s="127"/>
      <c r="K82" s="259"/>
      <c r="L82" s="259"/>
      <c r="M82" s="625"/>
      <c r="N82" s="658"/>
      <c r="O82" s="309"/>
      <c r="P82" s="309"/>
      <c r="Q82" s="166"/>
      <c r="R82" s="166"/>
      <c r="S82" s="139"/>
      <c r="T82" s="139"/>
      <c r="U82" s="400"/>
    </row>
    <row r="83" spans="1:21" ht="35.25" customHeight="1">
      <c r="A83" s="1022"/>
      <c r="B83" s="950" t="s">
        <v>80</v>
      </c>
      <c r="C83" s="939" t="s">
        <v>141</v>
      </c>
      <c r="D83" s="535" t="s">
        <v>25</v>
      </c>
      <c r="E83" s="145" t="s">
        <v>137</v>
      </c>
      <c r="F83" s="184" t="s">
        <v>90</v>
      </c>
      <c r="G83" s="184" t="s">
        <v>386</v>
      </c>
      <c r="H83" s="145">
        <v>122</v>
      </c>
      <c r="I83" s="167">
        <v>0.78</v>
      </c>
      <c r="J83" s="127">
        <v>0.78</v>
      </c>
      <c r="K83" s="259">
        <v>0.15756000000000001</v>
      </c>
      <c r="L83" s="259">
        <v>0.13</v>
      </c>
      <c r="M83" s="625">
        <v>0.39389999999999997</v>
      </c>
      <c r="N83" s="658">
        <v>0.32500000000000001</v>
      </c>
      <c r="O83" s="309">
        <v>0.56940000000000002</v>
      </c>
      <c r="P83" s="309">
        <v>0.52</v>
      </c>
      <c r="Q83" s="188">
        <v>0.78</v>
      </c>
      <c r="R83" s="166">
        <v>0.65</v>
      </c>
      <c r="S83" s="139">
        <v>0.78</v>
      </c>
      <c r="T83" s="139">
        <v>0.78</v>
      </c>
      <c r="U83" s="558" t="s">
        <v>783</v>
      </c>
    </row>
    <row r="84" spans="1:21" ht="16.5" customHeight="1">
      <c r="A84" s="1022"/>
      <c r="B84" s="950"/>
      <c r="C84" s="939"/>
      <c r="D84" s="535" t="s">
        <v>47</v>
      </c>
      <c r="E84" s="145"/>
      <c r="F84" s="184"/>
      <c r="G84" s="184"/>
      <c r="H84" s="145"/>
      <c r="I84" s="167"/>
      <c r="J84" s="127"/>
      <c r="K84" s="259"/>
      <c r="L84" s="259"/>
      <c r="M84" s="625"/>
      <c r="N84" s="658"/>
      <c r="O84" s="309"/>
      <c r="P84" s="309"/>
      <c r="Q84" s="188"/>
      <c r="R84" s="166"/>
      <c r="S84" s="139"/>
      <c r="T84" s="139"/>
      <c r="U84" s="558"/>
    </row>
    <row r="85" spans="1:21" ht="27.75" customHeight="1">
      <c r="A85" s="1022"/>
      <c r="B85" s="911"/>
      <c r="C85" s="939"/>
      <c r="D85" s="535" t="s">
        <v>25</v>
      </c>
      <c r="E85" s="145" t="s">
        <v>137</v>
      </c>
      <c r="F85" s="184" t="s">
        <v>90</v>
      </c>
      <c r="G85" s="184" t="s">
        <v>386</v>
      </c>
      <c r="H85" s="145">
        <v>121</v>
      </c>
      <c r="I85" s="167">
        <v>1334.8</v>
      </c>
      <c r="J85" s="127">
        <v>1334.8</v>
      </c>
      <c r="K85" s="259">
        <v>358.34262999999999</v>
      </c>
      <c r="L85" s="259">
        <v>343.47133000000002</v>
      </c>
      <c r="M85" s="625">
        <v>925.85657000000003</v>
      </c>
      <c r="N85" s="658">
        <v>747.65534000000002</v>
      </c>
      <c r="O85" s="309">
        <v>1325.0005799999999</v>
      </c>
      <c r="P85" s="309">
        <v>1185.3793800000001</v>
      </c>
      <c r="Q85" s="785">
        <v>1694.9734000000001</v>
      </c>
      <c r="R85" s="785">
        <v>1693.40398</v>
      </c>
      <c r="S85" s="167">
        <v>1773.9734000000001</v>
      </c>
      <c r="T85" s="127">
        <v>1773.9734000000001</v>
      </c>
      <c r="U85" s="558" t="s">
        <v>763</v>
      </c>
    </row>
    <row r="86" spans="1:21" ht="12.75">
      <c r="A86" s="1022"/>
      <c r="B86" s="911"/>
      <c r="C86" s="939"/>
      <c r="D86" s="535" t="s">
        <v>47</v>
      </c>
      <c r="E86" s="145"/>
      <c r="F86" s="184"/>
      <c r="G86" s="184"/>
      <c r="H86" s="145"/>
      <c r="I86" s="127"/>
      <c r="J86" s="127"/>
      <c r="K86" s="259"/>
      <c r="L86" s="259"/>
      <c r="M86" s="625"/>
      <c r="N86" s="658"/>
      <c r="O86" s="309"/>
      <c r="P86" s="309"/>
      <c r="Q86" s="166"/>
      <c r="R86" s="166"/>
      <c r="S86" s="139"/>
      <c r="T86" s="139"/>
      <c r="U86" s="558"/>
    </row>
    <row r="87" spans="1:21" ht="27.75" customHeight="1">
      <c r="A87" s="1022"/>
      <c r="B87" s="911"/>
      <c r="C87" s="939"/>
      <c r="D87" s="535" t="s">
        <v>25</v>
      </c>
      <c r="E87" s="145" t="s">
        <v>137</v>
      </c>
      <c r="F87" s="184" t="s">
        <v>90</v>
      </c>
      <c r="G87" s="184" t="s">
        <v>386</v>
      </c>
      <c r="H87" s="145" t="s">
        <v>369</v>
      </c>
      <c r="I87" s="127">
        <v>396.21</v>
      </c>
      <c r="J87" s="127">
        <v>396.21</v>
      </c>
      <c r="K87" s="259">
        <v>108.2195</v>
      </c>
      <c r="L87" s="259">
        <v>84.956919999999997</v>
      </c>
      <c r="M87" s="625">
        <v>270.54874999999998</v>
      </c>
      <c r="N87" s="658">
        <v>195.64828</v>
      </c>
      <c r="O87" s="309">
        <v>391.09026</v>
      </c>
      <c r="P87" s="309">
        <v>326.35604000000001</v>
      </c>
      <c r="Q87" s="166">
        <v>490.74007999999998</v>
      </c>
      <c r="R87" s="166">
        <v>449.702</v>
      </c>
      <c r="S87" s="139">
        <v>535.74008000000003</v>
      </c>
      <c r="T87" s="139">
        <v>535.74008000000003</v>
      </c>
      <c r="U87" s="558" t="s">
        <v>764</v>
      </c>
    </row>
    <row r="88" spans="1:21" ht="12.75">
      <c r="A88" s="1022"/>
      <c r="B88" s="911"/>
      <c r="C88" s="939"/>
      <c r="D88" s="535" t="s">
        <v>47</v>
      </c>
      <c r="E88" s="145"/>
      <c r="F88" s="184"/>
      <c r="G88" s="184"/>
      <c r="H88" s="145"/>
      <c r="I88" s="127"/>
      <c r="J88" s="127"/>
      <c r="K88" s="259"/>
      <c r="L88" s="259"/>
      <c r="M88" s="625"/>
      <c r="N88" s="658"/>
      <c r="O88" s="309"/>
      <c r="P88" s="309"/>
      <c r="Q88" s="166"/>
      <c r="R88" s="166"/>
      <c r="S88" s="139"/>
      <c r="T88" s="139"/>
      <c r="U88" s="558"/>
    </row>
    <row r="89" spans="1:21" ht="26.25" customHeight="1">
      <c r="A89" s="1022"/>
      <c r="B89" s="911"/>
      <c r="C89" s="939"/>
      <c r="D89" s="535" t="s">
        <v>25</v>
      </c>
      <c r="E89" s="145" t="s">
        <v>137</v>
      </c>
      <c r="F89" s="184" t="s">
        <v>90</v>
      </c>
      <c r="G89" s="184" t="s">
        <v>386</v>
      </c>
      <c r="H89" s="145">
        <v>244</v>
      </c>
      <c r="I89" s="127">
        <v>89.55</v>
      </c>
      <c r="J89" s="127">
        <v>89.5</v>
      </c>
      <c r="K89" s="259">
        <v>41.010039999999996</v>
      </c>
      <c r="L89" s="259">
        <v>11.107839999999999</v>
      </c>
      <c r="M89" s="625">
        <v>102.52509999999999</v>
      </c>
      <c r="N89" s="658">
        <v>30.890529999999998</v>
      </c>
      <c r="O89" s="309">
        <v>148.2046</v>
      </c>
      <c r="P89" s="309">
        <v>49.627290000000002</v>
      </c>
      <c r="Q89" s="166">
        <v>308.02</v>
      </c>
      <c r="R89" s="166">
        <v>307.10093000000001</v>
      </c>
      <c r="S89" s="139">
        <v>203.02</v>
      </c>
      <c r="T89" s="139">
        <v>203.02</v>
      </c>
      <c r="U89" s="558" t="s">
        <v>833</v>
      </c>
    </row>
    <row r="90" spans="1:21" ht="12.75">
      <c r="A90" s="1022"/>
      <c r="B90" s="911"/>
      <c r="C90" s="939"/>
      <c r="D90" s="535" t="s">
        <v>47</v>
      </c>
      <c r="E90" s="145"/>
      <c r="F90" s="184"/>
      <c r="G90" s="184"/>
      <c r="H90" s="145"/>
      <c r="I90" s="127"/>
      <c r="J90" s="127"/>
      <c r="K90" s="259"/>
      <c r="L90" s="259"/>
      <c r="M90" s="625"/>
      <c r="N90" s="658"/>
      <c r="O90" s="309"/>
      <c r="P90" s="309"/>
      <c r="Q90" s="166"/>
      <c r="R90" s="166"/>
      <c r="S90" s="139"/>
      <c r="T90" s="139"/>
      <c r="U90" s="559"/>
    </row>
    <row r="91" spans="1:21" ht="27.75" customHeight="1">
      <c r="A91" s="1022"/>
      <c r="B91" s="911"/>
      <c r="C91" s="939"/>
      <c r="D91" s="535" t="s">
        <v>25</v>
      </c>
      <c r="E91" s="145" t="s">
        <v>137</v>
      </c>
      <c r="F91" s="184" t="s">
        <v>90</v>
      </c>
      <c r="G91" s="184" t="s">
        <v>386</v>
      </c>
      <c r="H91" s="145" t="s">
        <v>357</v>
      </c>
      <c r="I91" s="127">
        <v>5.84</v>
      </c>
      <c r="J91" s="127">
        <v>5.84</v>
      </c>
      <c r="K91" s="259">
        <v>0.80800000000000005</v>
      </c>
      <c r="L91" s="259">
        <v>0</v>
      </c>
      <c r="M91" s="625">
        <v>2.02</v>
      </c>
      <c r="N91" s="658">
        <v>0</v>
      </c>
      <c r="O91" s="309">
        <v>2.92</v>
      </c>
      <c r="P91" s="309">
        <v>0</v>
      </c>
      <c r="Q91" s="166">
        <v>4</v>
      </c>
      <c r="R91" s="166">
        <v>0</v>
      </c>
      <c r="S91" s="139">
        <v>4</v>
      </c>
      <c r="T91" s="139">
        <v>4</v>
      </c>
      <c r="U91" s="559"/>
    </row>
    <row r="92" spans="1:21" ht="12.75">
      <c r="A92" s="1022"/>
      <c r="B92" s="911"/>
      <c r="C92" s="939"/>
      <c r="D92" s="535" t="s">
        <v>47</v>
      </c>
      <c r="E92" s="145"/>
      <c r="F92" s="184"/>
      <c r="G92" s="184"/>
      <c r="H92" s="145"/>
      <c r="I92" s="127"/>
      <c r="J92" s="127"/>
      <c r="K92" s="259"/>
      <c r="L92" s="259"/>
      <c r="M92" s="625"/>
      <c r="N92" s="658"/>
      <c r="O92" s="309"/>
      <c r="P92" s="309"/>
      <c r="Q92" s="166"/>
      <c r="R92" s="166"/>
      <c r="S92" s="139"/>
      <c r="T92" s="139"/>
      <c r="U92" s="557"/>
    </row>
    <row r="93" spans="1:21" ht="24.75" customHeight="1">
      <c r="A93" s="1022"/>
      <c r="B93" s="985" t="s">
        <v>690</v>
      </c>
      <c r="C93" s="983" t="s">
        <v>701</v>
      </c>
      <c r="D93" s="535" t="s">
        <v>25</v>
      </c>
      <c r="E93" s="145">
        <v>62</v>
      </c>
      <c r="F93" s="184">
        <v>801</v>
      </c>
      <c r="G93" s="184" t="s">
        <v>731</v>
      </c>
      <c r="H93" s="145">
        <v>611</v>
      </c>
      <c r="I93" s="127">
        <v>1889.7</v>
      </c>
      <c r="J93" s="127">
        <v>189.7</v>
      </c>
      <c r="K93" s="259">
        <v>25.4</v>
      </c>
      <c r="L93" s="259">
        <v>0</v>
      </c>
      <c r="M93" s="625">
        <v>25.371749999999999</v>
      </c>
      <c r="N93" s="658">
        <v>0</v>
      </c>
      <c r="O93" s="309">
        <v>25.371749999999999</v>
      </c>
      <c r="P93" s="309">
        <v>25.371749999999999</v>
      </c>
      <c r="Q93" s="188">
        <v>25.371749999999999</v>
      </c>
      <c r="R93" s="188">
        <v>25.371749999999999</v>
      </c>
      <c r="S93" s="139">
        <v>0</v>
      </c>
      <c r="T93" s="139">
        <v>0</v>
      </c>
      <c r="U93" s="983" t="s">
        <v>831</v>
      </c>
    </row>
    <row r="94" spans="1:21" ht="12.75">
      <c r="A94" s="1023"/>
      <c r="B94" s="1017"/>
      <c r="C94" s="996"/>
      <c r="D94" s="535" t="s">
        <v>47</v>
      </c>
      <c r="E94" s="145"/>
      <c r="F94" s="184"/>
      <c r="G94" s="184"/>
      <c r="H94" s="145"/>
      <c r="I94" s="127"/>
      <c r="J94" s="127"/>
      <c r="K94" s="259"/>
      <c r="L94" s="259"/>
      <c r="M94" s="625"/>
      <c r="N94" s="658"/>
      <c r="O94" s="309"/>
      <c r="P94" s="309"/>
      <c r="Q94" s="188"/>
      <c r="R94" s="188"/>
      <c r="S94" s="139"/>
      <c r="T94" s="139"/>
      <c r="U94" s="996"/>
    </row>
    <row r="95" spans="1:21" ht="24.75" customHeight="1">
      <c r="A95" s="438"/>
      <c r="B95" s="1017"/>
      <c r="C95" s="996"/>
      <c r="D95" s="535" t="s">
        <v>25</v>
      </c>
      <c r="E95" s="145">
        <v>62</v>
      </c>
      <c r="F95" s="184">
        <v>801</v>
      </c>
      <c r="G95" s="184" t="s">
        <v>731</v>
      </c>
      <c r="H95" s="145">
        <v>611</v>
      </c>
      <c r="I95" s="127">
        <v>1889.7</v>
      </c>
      <c r="J95" s="127">
        <v>189.7</v>
      </c>
      <c r="K95" s="259">
        <v>9.6</v>
      </c>
      <c r="L95" s="259">
        <v>0</v>
      </c>
      <c r="M95" s="625">
        <v>9.6</v>
      </c>
      <c r="N95" s="658">
        <v>0</v>
      </c>
      <c r="O95" s="625">
        <v>9.6</v>
      </c>
      <c r="P95" s="625">
        <v>9.6</v>
      </c>
      <c r="Q95" s="577">
        <v>9.6</v>
      </c>
      <c r="R95" s="577">
        <v>9.6</v>
      </c>
      <c r="S95" s="139">
        <v>0</v>
      </c>
      <c r="T95" s="139">
        <v>0</v>
      </c>
      <c r="U95" s="996"/>
    </row>
    <row r="96" spans="1:21">
      <c r="A96" s="438"/>
      <c r="B96" s="1017"/>
      <c r="C96" s="996"/>
      <c r="D96" s="535" t="s">
        <v>47</v>
      </c>
      <c r="E96" s="145"/>
      <c r="F96" s="184"/>
      <c r="G96" s="184"/>
      <c r="H96" s="145"/>
      <c r="I96" s="127"/>
      <c r="J96" s="127"/>
      <c r="K96" s="259"/>
      <c r="L96" s="259"/>
      <c r="M96" s="625"/>
      <c r="N96" s="658"/>
      <c r="O96" s="309"/>
      <c r="P96" s="309"/>
      <c r="Q96" s="188"/>
      <c r="R96" s="188"/>
      <c r="S96" s="139"/>
      <c r="T96" s="139"/>
      <c r="U96" s="996"/>
    </row>
    <row r="97" spans="1:21" ht="24">
      <c r="A97" s="518"/>
      <c r="B97" s="1017"/>
      <c r="C97" s="996"/>
      <c r="D97" s="535" t="s">
        <v>25</v>
      </c>
      <c r="E97" s="145">
        <v>62</v>
      </c>
      <c r="F97" s="184">
        <v>801</v>
      </c>
      <c r="G97" s="184" t="s">
        <v>731</v>
      </c>
      <c r="H97" s="145">
        <v>611</v>
      </c>
      <c r="I97" s="127">
        <v>0</v>
      </c>
      <c r="J97" s="127">
        <v>0</v>
      </c>
      <c r="K97" s="259">
        <v>0</v>
      </c>
      <c r="L97" s="259">
        <v>0</v>
      </c>
      <c r="M97" s="625">
        <v>7.4429999999999996</v>
      </c>
      <c r="N97" s="658">
        <v>0</v>
      </c>
      <c r="O97" s="309">
        <v>7.4429999999999996</v>
      </c>
      <c r="P97" s="309">
        <v>7.4429999999999996</v>
      </c>
      <c r="Q97" s="188">
        <v>7.4429999999999996</v>
      </c>
      <c r="R97" s="188">
        <v>7.4429999999999996</v>
      </c>
      <c r="S97" s="139">
        <v>0</v>
      </c>
      <c r="T97" s="139">
        <v>0</v>
      </c>
      <c r="U97" s="996"/>
    </row>
    <row r="98" spans="1:21">
      <c r="A98" s="518"/>
      <c r="B98" s="986"/>
      <c r="C98" s="984"/>
      <c r="D98" s="535" t="s">
        <v>47</v>
      </c>
      <c r="E98" s="145"/>
      <c r="F98" s="184"/>
      <c r="G98" s="184"/>
      <c r="H98" s="145"/>
      <c r="I98" s="127"/>
      <c r="J98" s="127"/>
      <c r="K98" s="259"/>
      <c r="L98" s="259"/>
      <c r="M98" s="625"/>
      <c r="N98" s="658"/>
      <c r="O98" s="309"/>
      <c r="P98" s="309"/>
      <c r="Q98" s="188"/>
      <c r="R98" s="188"/>
      <c r="S98" s="139"/>
      <c r="T98" s="139"/>
      <c r="U98" s="984"/>
    </row>
    <row r="99" spans="1:21" ht="40.5" customHeight="1">
      <c r="A99" s="437"/>
      <c r="B99" s="1000" t="s">
        <v>727</v>
      </c>
      <c r="C99" s="983" t="s">
        <v>707</v>
      </c>
      <c r="D99" s="535" t="s">
        <v>25</v>
      </c>
      <c r="E99" s="145" t="s">
        <v>137</v>
      </c>
      <c r="F99" s="184" t="s">
        <v>89</v>
      </c>
      <c r="G99" s="184" t="s">
        <v>729</v>
      </c>
      <c r="H99" s="145">
        <v>611</v>
      </c>
      <c r="I99" s="127">
        <v>0</v>
      </c>
      <c r="J99" s="127">
        <v>0</v>
      </c>
      <c r="K99" s="259">
        <v>154.30000000000001</v>
      </c>
      <c r="L99" s="259">
        <v>0</v>
      </c>
      <c r="M99" s="627">
        <v>154.32825</v>
      </c>
      <c r="N99" s="627">
        <v>0</v>
      </c>
      <c r="O99" s="309">
        <v>154.32825</v>
      </c>
      <c r="P99" s="309">
        <v>154.32825</v>
      </c>
      <c r="Q99" s="188">
        <v>154.32825</v>
      </c>
      <c r="R99" s="188">
        <v>154.32825</v>
      </c>
      <c r="S99" s="139">
        <v>0</v>
      </c>
      <c r="T99" s="139">
        <v>0</v>
      </c>
      <c r="U99" s="983" t="s">
        <v>831</v>
      </c>
    </row>
    <row r="100" spans="1:21" ht="20.25" customHeight="1">
      <c r="A100" s="437"/>
      <c r="B100" s="1001"/>
      <c r="C100" s="984"/>
      <c r="D100" s="535" t="s">
        <v>47</v>
      </c>
      <c r="E100" s="145"/>
      <c r="F100" s="184"/>
      <c r="G100" s="184"/>
      <c r="H100" s="145"/>
      <c r="I100" s="127"/>
      <c r="J100" s="127"/>
      <c r="K100" s="259"/>
      <c r="L100" s="259"/>
      <c r="M100" s="625"/>
      <c r="N100" s="625"/>
      <c r="O100" s="309"/>
      <c r="P100" s="309"/>
      <c r="Q100" s="188"/>
      <c r="R100" s="188"/>
      <c r="S100" s="139"/>
      <c r="T100" s="139"/>
      <c r="U100" s="996"/>
    </row>
    <row r="101" spans="1:21" ht="56.25" customHeight="1">
      <c r="A101" s="514"/>
      <c r="B101" s="1001"/>
      <c r="C101" s="983" t="s">
        <v>730</v>
      </c>
      <c r="D101" s="535" t="s">
        <v>25</v>
      </c>
      <c r="E101" s="145" t="s">
        <v>137</v>
      </c>
      <c r="F101" s="184" t="s">
        <v>89</v>
      </c>
      <c r="G101" s="184" t="s">
        <v>729</v>
      </c>
      <c r="H101" s="145">
        <v>611</v>
      </c>
      <c r="I101" s="127">
        <v>0</v>
      </c>
      <c r="J101" s="127">
        <v>0</v>
      </c>
      <c r="K101" s="259">
        <v>0</v>
      </c>
      <c r="L101" s="259">
        <v>0</v>
      </c>
      <c r="M101" s="627">
        <v>38.582999999999998</v>
      </c>
      <c r="N101" s="627">
        <v>0</v>
      </c>
      <c r="O101" s="370">
        <v>38.582999999999998</v>
      </c>
      <c r="P101" s="370">
        <v>38.582999999999998</v>
      </c>
      <c r="Q101" s="349">
        <v>38.582999999999998</v>
      </c>
      <c r="R101" s="349">
        <v>38.582999999999998</v>
      </c>
      <c r="S101" s="139">
        <v>0</v>
      </c>
      <c r="T101" s="139">
        <v>0</v>
      </c>
      <c r="U101" s="996"/>
    </row>
    <row r="102" spans="1:21" ht="16.5" customHeight="1">
      <c r="A102" s="514"/>
      <c r="B102" s="1002"/>
      <c r="C102" s="984"/>
      <c r="D102" s="535" t="s">
        <v>47</v>
      </c>
      <c r="E102" s="145"/>
      <c r="F102" s="184"/>
      <c r="G102" s="184"/>
      <c r="H102" s="145"/>
      <c r="I102" s="127"/>
      <c r="J102" s="127"/>
      <c r="K102" s="259"/>
      <c r="L102" s="259"/>
      <c r="M102" s="625"/>
      <c r="N102" s="625"/>
      <c r="O102" s="309"/>
      <c r="P102" s="309"/>
      <c r="Q102" s="188"/>
      <c r="R102" s="188"/>
      <c r="S102" s="139"/>
      <c r="T102" s="139"/>
      <c r="U102" s="984"/>
    </row>
    <row r="103" spans="1:21" ht="24.75" customHeight="1">
      <c r="A103" s="518"/>
      <c r="B103" s="985" t="s">
        <v>726</v>
      </c>
      <c r="C103" s="983" t="s">
        <v>724</v>
      </c>
      <c r="D103" s="535" t="s">
        <v>25</v>
      </c>
      <c r="E103" s="145">
        <v>62</v>
      </c>
      <c r="F103" s="184">
        <v>801</v>
      </c>
      <c r="G103" s="184" t="s">
        <v>728</v>
      </c>
      <c r="H103" s="145">
        <v>612</v>
      </c>
      <c r="I103" s="127">
        <v>0</v>
      </c>
      <c r="J103" s="127"/>
      <c r="K103" s="259">
        <v>0</v>
      </c>
      <c r="L103" s="259">
        <v>0</v>
      </c>
      <c r="M103" s="627">
        <v>2250</v>
      </c>
      <c r="N103" s="627">
        <v>0</v>
      </c>
      <c r="O103" s="370">
        <v>2250</v>
      </c>
      <c r="P103" s="370">
        <v>2250</v>
      </c>
      <c r="Q103" s="349">
        <v>2250</v>
      </c>
      <c r="R103" s="349">
        <v>2250</v>
      </c>
      <c r="S103" s="139">
        <v>0</v>
      </c>
      <c r="T103" s="139">
        <v>0</v>
      </c>
      <c r="U103" s="983" t="s">
        <v>832</v>
      </c>
    </row>
    <row r="104" spans="1:21">
      <c r="A104" s="518"/>
      <c r="B104" s="1017"/>
      <c r="C104" s="996"/>
      <c r="D104" s="535" t="s">
        <v>47</v>
      </c>
      <c r="E104" s="145"/>
      <c r="F104" s="184"/>
      <c r="G104" s="184"/>
      <c r="H104" s="145"/>
      <c r="I104" s="127"/>
      <c r="J104" s="127"/>
      <c r="K104" s="259"/>
      <c r="L104" s="259"/>
      <c r="M104" s="625"/>
      <c r="N104" s="658"/>
      <c r="O104" s="309"/>
      <c r="P104" s="309"/>
      <c r="Q104" s="188"/>
      <c r="R104" s="188"/>
      <c r="S104" s="139"/>
      <c r="T104" s="139"/>
      <c r="U104" s="996"/>
    </row>
    <row r="105" spans="1:21" ht="24.75" customHeight="1">
      <c r="A105" s="518"/>
      <c r="B105" s="1017"/>
      <c r="C105" s="996"/>
      <c r="D105" s="535" t="s">
        <v>25</v>
      </c>
      <c r="E105" s="145">
        <v>62</v>
      </c>
      <c r="F105" s="184">
        <v>801</v>
      </c>
      <c r="G105" s="184" t="s">
        <v>728</v>
      </c>
      <c r="H105" s="145">
        <v>612</v>
      </c>
      <c r="I105" s="127">
        <v>0</v>
      </c>
      <c r="J105" s="127"/>
      <c r="K105" s="259">
        <v>0</v>
      </c>
      <c r="L105" s="259">
        <v>0</v>
      </c>
      <c r="M105" s="627">
        <v>750</v>
      </c>
      <c r="N105" s="627">
        <v>0</v>
      </c>
      <c r="O105" s="309">
        <v>750</v>
      </c>
      <c r="P105" s="309">
        <v>750</v>
      </c>
      <c r="Q105" s="188">
        <v>750</v>
      </c>
      <c r="R105" s="188">
        <v>750</v>
      </c>
      <c r="S105" s="139">
        <v>0</v>
      </c>
      <c r="T105" s="139">
        <v>0</v>
      </c>
      <c r="U105" s="996"/>
    </row>
    <row r="106" spans="1:21">
      <c r="A106" s="518"/>
      <c r="B106" s="1017"/>
      <c r="C106" s="996"/>
      <c r="D106" s="535" t="s">
        <v>47</v>
      </c>
      <c r="E106" s="145"/>
      <c r="F106" s="184"/>
      <c r="G106" s="184"/>
      <c r="H106" s="145"/>
      <c r="I106" s="127"/>
      <c r="J106" s="127"/>
      <c r="K106" s="259"/>
      <c r="L106" s="259"/>
      <c r="M106" s="625"/>
      <c r="N106" s="658"/>
      <c r="O106" s="309"/>
      <c r="P106" s="309"/>
      <c r="Q106" s="188"/>
      <c r="R106" s="188"/>
      <c r="S106" s="139"/>
      <c r="T106" s="139"/>
      <c r="U106" s="996"/>
    </row>
    <row r="107" spans="1:21" ht="24.75" customHeight="1">
      <c r="A107" s="518"/>
      <c r="B107" s="1017"/>
      <c r="C107" s="996"/>
      <c r="D107" s="535" t="s">
        <v>25</v>
      </c>
      <c r="E107" s="145">
        <v>62</v>
      </c>
      <c r="F107" s="184">
        <v>801</v>
      </c>
      <c r="G107" s="184" t="s">
        <v>728</v>
      </c>
      <c r="H107" s="145">
        <v>612</v>
      </c>
      <c r="I107" s="127">
        <v>0</v>
      </c>
      <c r="J107" s="127"/>
      <c r="K107" s="259">
        <v>0</v>
      </c>
      <c r="L107" s="259">
        <v>0</v>
      </c>
      <c r="M107" s="627">
        <v>30.420999999999999</v>
      </c>
      <c r="N107" s="627">
        <v>0</v>
      </c>
      <c r="O107" s="370">
        <v>30.420999999999999</v>
      </c>
      <c r="P107" s="370">
        <v>30.420999999999999</v>
      </c>
      <c r="Q107" s="349">
        <v>30.420999999999999</v>
      </c>
      <c r="R107" s="349">
        <v>30.420999999999999</v>
      </c>
      <c r="S107" s="139">
        <v>0</v>
      </c>
      <c r="T107" s="139">
        <v>0</v>
      </c>
      <c r="U107" s="996"/>
    </row>
    <row r="108" spans="1:21">
      <c r="A108" s="518"/>
      <c r="B108" s="986"/>
      <c r="C108" s="984"/>
      <c r="D108" s="535" t="s">
        <v>47</v>
      </c>
      <c r="E108" s="145"/>
      <c r="F108" s="184"/>
      <c r="G108" s="184"/>
      <c r="H108" s="145"/>
      <c r="I108" s="127"/>
      <c r="J108" s="127"/>
      <c r="K108" s="259"/>
      <c r="L108" s="259"/>
      <c r="M108" s="625"/>
      <c r="N108" s="658"/>
      <c r="O108" s="309"/>
      <c r="P108" s="309"/>
      <c r="Q108" s="188"/>
      <c r="R108" s="188"/>
      <c r="S108" s="139"/>
      <c r="T108" s="139"/>
      <c r="U108" s="984"/>
    </row>
    <row r="109" spans="1:21" ht="24.75" customHeight="1">
      <c r="A109" s="518"/>
      <c r="B109" s="985" t="s">
        <v>735</v>
      </c>
      <c r="C109" s="983" t="s">
        <v>770</v>
      </c>
      <c r="D109" s="535" t="s">
        <v>25</v>
      </c>
      <c r="E109" s="145">
        <v>62</v>
      </c>
      <c r="F109" s="184">
        <v>801</v>
      </c>
      <c r="G109" s="184" t="s">
        <v>731</v>
      </c>
      <c r="H109" s="145">
        <v>612</v>
      </c>
      <c r="I109" s="127">
        <v>0</v>
      </c>
      <c r="J109" s="127"/>
      <c r="K109" s="259">
        <v>0</v>
      </c>
      <c r="L109" s="259">
        <v>0</v>
      </c>
      <c r="M109" s="627">
        <v>6.1633800000000001</v>
      </c>
      <c r="N109" s="627">
        <v>0</v>
      </c>
      <c r="O109" s="309">
        <v>6.1633800000000001</v>
      </c>
      <c r="P109" s="309">
        <v>0</v>
      </c>
      <c r="Q109" s="188">
        <v>6.1633800000000001</v>
      </c>
      <c r="R109" s="188">
        <v>6.1633800000000001</v>
      </c>
      <c r="S109" s="139">
        <v>0</v>
      </c>
      <c r="T109" s="139">
        <v>0</v>
      </c>
      <c r="U109" s="516"/>
    </row>
    <row r="110" spans="1:21">
      <c r="A110" s="518"/>
      <c r="B110" s="1017"/>
      <c r="C110" s="996"/>
      <c r="D110" s="535" t="s">
        <v>47</v>
      </c>
      <c r="E110" s="145"/>
      <c r="F110" s="184"/>
      <c r="G110" s="184"/>
      <c r="H110" s="145"/>
      <c r="I110" s="127"/>
      <c r="J110" s="127"/>
      <c r="K110" s="259"/>
      <c r="L110" s="259"/>
      <c r="M110" s="625"/>
      <c r="N110" s="658"/>
      <c r="O110" s="309"/>
      <c r="P110" s="309"/>
      <c r="Q110" s="188"/>
      <c r="R110" s="188"/>
      <c r="S110" s="139"/>
      <c r="T110" s="139"/>
      <c r="U110" s="516"/>
    </row>
    <row r="111" spans="1:21" ht="24.75" customHeight="1">
      <c r="A111" s="518"/>
      <c r="B111" s="1017"/>
      <c r="C111" s="996"/>
      <c r="D111" s="535" t="s">
        <v>25</v>
      </c>
      <c r="E111" s="145">
        <v>62</v>
      </c>
      <c r="F111" s="184">
        <v>801</v>
      </c>
      <c r="G111" s="184" t="s">
        <v>731</v>
      </c>
      <c r="H111" s="145">
        <v>612</v>
      </c>
      <c r="I111" s="127">
        <v>0</v>
      </c>
      <c r="J111" s="127"/>
      <c r="K111" s="259">
        <v>0</v>
      </c>
      <c r="L111" s="259">
        <v>0</v>
      </c>
      <c r="M111" s="627">
        <v>81.936620000000005</v>
      </c>
      <c r="N111" s="627">
        <v>0</v>
      </c>
      <c r="O111" s="309">
        <v>81.936620000000005</v>
      </c>
      <c r="P111" s="309">
        <v>0</v>
      </c>
      <c r="Q111" s="188">
        <v>81.936620000000005</v>
      </c>
      <c r="R111" s="188">
        <v>81.936620000000005</v>
      </c>
      <c r="S111" s="139">
        <v>0</v>
      </c>
      <c r="T111" s="139">
        <v>0</v>
      </c>
      <c r="U111" s="516"/>
    </row>
    <row r="112" spans="1:21">
      <c r="A112" s="518"/>
      <c r="B112" s="1017"/>
      <c r="C112" s="996"/>
      <c r="D112" s="535" t="s">
        <v>47</v>
      </c>
      <c r="E112" s="145"/>
      <c r="F112" s="184"/>
      <c r="G112" s="184"/>
      <c r="H112" s="145"/>
      <c r="I112" s="127"/>
      <c r="J112" s="127"/>
      <c r="K112" s="259"/>
      <c r="L112" s="259"/>
      <c r="M112" s="625"/>
      <c r="N112" s="658"/>
      <c r="O112" s="309"/>
      <c r="P112" s="309"/>
      <c r="Q112" s="188"/>
      <c r="R112" s="188"/>
      <c r="S112" s="139"/>
      <c r="T112" s="139"/>
      <c r="U112" s="516"/>
    </row>
    <row r="113" spans="1:21" ht="24.75" customHeight="1">
      <c r="A113" s="518"/>
      <c r="B113" s="1017"/>
      <c r="C113" s="996"/>
      <c r="D113" s="535" t="s">
        <v>25</v>
      </c>
      <c r="E113" s="145">
        <v>62</v>
      </c>
      <c r="F113" s="184">
        <v>801</v>
      </c>
      <c r="G113" s="184" t="s">
        <v>731</v>
      </c>
      <c r="H113" s="145">
        <v>612</v>
      </c>
      <c r="I113" s="127">
        <v>0</v>
      </c>
      <c r="J113" s="127"/>
      <c r="K113" s="259">
        <v>0</v>
      </c>
      <c r="L113" s="259">
        <v>0</v>
      </c>
      <c r="M113" s="627">
        <v>1</v>
      </c>
      <c r="N113" s="627">
        <v>0</v>
      </c>
      <c r="O113" s="309">
        <v>1</v>
      </c>
      <c r="P113" s="309">
        <v>0</v>
      </c>
      <c r="Q113" s="188">
        <v>1</v>
      </c>
      <c r="R113" s="188">
        <v>1</v>
      </c>
      <c r="S113" s="139">
        <v>0</v>
      </c>
      <c r="T113" s="139">
        <v>0</v>
      </c>
      <c r="U113" s="516"/>
    </row>
    <row r="114" spans="1:21">
      <c r="A114" s="518"/>
      <c r="B114" s="986"/>
      <c r="C114" s="984"/>
      <c r="D114" s="535" t="s">
        <v>47</v>
      </c>
      <c r="E114" s="145"/>
      <c r="F114" s="184"/>
      <c r="G114" s="184"/>
      <c r="H114" s="145"/>
      <c r="I114" s="127"/>
      <c r="J114" s="127"/>
      <c r="K114" s="259"/>
      <c r="L114" s="259"/>
      <c r="M114" s="625"/>
      <c r="N114" s="658"/>
      <c r="O114" s="309"/>
      <c r="P114" s="309"/>
      <c r="Q114" s="188"/>
      <c r="R114" s="188"/>
      <c r="S114" s="139"/>
      <c r="T114" s="139"/>
      <c r="U114" s="516"/>
    </row>
    <row r="115" spans="1:21" ht="71.25" customHeight="1">
      <c r="A115" s="514"/>
      <c r="B115" s="1000" t="s">
        <v>81</v>
      </c>
      <c r="C115" s="983" t="s">
        <v>732</v>
      </c>
      <c r="D115" s="535" t="s">
        <v>25</v>
      </c>
      <c r="E115" s="184" t="s">
        <v>137</v>
      </c>
      <c r="F115" s="184" t="s">
        <v>506</v>
      </c>
      <c r="G115" s="184" t="s">
        <v>733</v>
      </c>
      <c r="H115" s="145">
        <v>611</v>
      </c>
      <c r="I115" s="127"/>
      <c r="J115" s="127"/>
      <c r="K115" s="259"/>
      <c r="L115" s="259"/>
      <c r="M115" s="625">
        <v>430.09</v>
      </c>
      <c r="N115" s="625">
        <v>430.09</v>
      </c>
      <c r="O115" s="309">
        <v>645.13499999999999</v>
      </c>
      <c r="P115" s="309">
        <v>645.13499999999999</v>
      </c>
      <c r="Q115" s="166">
        <v>842.62099999999998</v>
      </c>
      <c r="R115" s="166">
        <v>842.62099999999998</v>
      </c>
      <c r="S115" s="139">
        <v>0</v>
      </c>
      <c r="T115" s="139">
        <v>0</v>
      </c>
      <c r="U115" s="515" t="s">
        <v>523</v>
      </c>
    </row>
    <row r="116" spans="1:21" ht="14.25" customHeight="1">
      <c r="A116" s="514"/>
      <c r="B116" s="1002"/>
      <c r="C116" s="984"/>
      <c r="D116" s="535" t="s">
        <v>47</v>
      </c>
      <c r="E116" s="145"/>
      <c r="F116" s="184"/>
      <c r="G116" s="184"/>
      <c r="H116" s="145"/>
      <c r="I116" s="127"/>
      <c r="J116" s="127"/>
      <c r="K116" s="259"/>
      <c r="L116" s="259"/>
      <c r="M116" s="625"/>
      <c r="N116" s="625"/>
      <c r="O116" s="309"/>
      <c r="P116" s="309"/>
      <c r="Q116" s="166"/>
      <c r="R116" s="166"/>
      <c r="S116" s="139"/>
      <c r="T116" s="139"/>
      <c r="U116" s="515"/>
    </row>
    <row r="117" spans="1:21" ht="71.25" customHeight="1">
      <c r="A117" s="754"/>
      <c r="B117" s="1000" t="s">
        <v>859</v>
      </c>
      <c r="C117" s="983" t="s">
        <v>858</v>
      </c>
      <c r="D117" s="535" t="s">
        <v>25</v>
      </c>
      <c r="E117" s="184" t="s">
        <v>137</v>
      </c>
      <c r="F117" s="184" t="s">
        <v>506</v>
      </c>
      <c r="G117" s="184" t="s">
        <v>860</v>
      </c>
      <c r="H117" s="145">
        <v>612</v>
      </c>
      <c r="I117" s="127"/>
      <c r="J117" s="127"/>
      <c r="K117" s="259"/>
      <c r="L117" s="259"/>
      <c r="M117" s="625"/>
      <c r="N117" s="625"/>
      <c r="O117" s="309"/>
      <c r="P117" s="309"/>
      <c r="Q117" s="166">
        <v>39.298999999999999</v>
      </c>
      <c r="R117" s="166">
        <v>39.298999999999999</v>
      </c>
      <c r="S117" s="139">
        <v>0</v>
      </c>
      <c r="T117" s="139">
        <v>0</v>
      </c>
      <c r="U117" s="752" t="s">
        <v>523</v>
      </c>
    </row>
    <row r="118" spans="1:21" ht="14.25" customHeight="1">
      <c r="A118" s="754"/>
      <c r="B118" s="1002"/>
      <c r="C118" s="984"/>
      <c r="D118" s="535" t="s">
        <v>47</v>
      </c>
      <c r="E118" s="145"/>
      <c r="F118" s="184"/>
      <c r="G118" s="184"/>
      <c r="H118" s="145"/>
      <c r="I118" s="127"/>
      <c r="J118" s="127"/>
      <c r="K118" s="259"/>
      <c r="L118" s="259"/>
      <c r="M118" s="625"/>
      <c r="N118" s="625"/>
      <c r="O118" s="309"/>
      <c r="P118" s="309"/>
      <c r="Q118" s="166"/>
      <c r="R118" s="166"/>
      <c r="S118" s="139"/>
      <c r="T118" s="139"/>
      <c r="U118" s="752"/>
    </row>
    <row r="119" spans="1:21" ht="48.75" customHeight="1">
      <c r="A119" s="970">
        <v>3</v>
      </c>
      <c r="B119" s="942" t="s">
        <v>70</v>
      </c>
      <c r="C119" s="942" t="s">
        <v>341</v>
      </c>
      <c r="D119" s="161" t="s">
        <v>25</v>
      </c>
      <c r="E119" s="24" t="s">
        <v>137</v>
      </c>
      <c r="F119" s="444"/>
      <c r="G119" s="444" t="s">
        <v>397</v>
      </c>
      <c r="H119" s="24" t="s">
        <v>75</v>
      </c>
      <c r="I119" s="165">
        <f>I121+I137</f>
        <v>5893.7300000000005</v>
      </c>
      <c r="J119" s="165">
        <f t="shared" ref="J119:P119" si="13">J121+J137</f>
        <v>5893.7300000000005</v>
      </c>
      <c r="K119" s="165">
        <f t="shared" si="13"/>
        <v>2004.0722400000002</v>
      </c>
      <c r="L119" s="165">
        <f t="shared" si="13"/>
        <v>570.39499999999998</v>
      </c>
      <c r="M119" s="615">
        <f t="shared" si="13"/>
        <v>5608.5150800000001</v>
      </c>
      <c r="N119" s="615">
        <f t="shared" si="13"/>
        <v>4836.6610000000001</v>
      </c>
      <c r="O119" s="449">
        <f t="shared" si="13"/>
        <v>6413.7129299999997</v>
      </c>
      <c r="P119" s="449">
        <f t="shared" si="13"/>
        <v>5983.8755300000003</v>
      </c>
      <c r="Q119" s="449">
        <f>Q121+Q137</f>
        <v>6894.8732600000003</v>
      </c>
      <c r="R119" s="449">
        <f t="shared" ref="R119:T119" si="14">R121+R137</f>
        <v>6839.6383399999995</v>
      </c>
      <c r="S119" s="449">
        <f t="shared" si="14"/>
        <v>4970.2984299999998</v>
      </c>
      <c r="T119" s="449">
        <f t="shared" si="14"/>
        <v>4985.3344299999999</v>
      </c>
      <c r="U119" s="947" t="s">
        <v>853</v>
      </c>
    </row>
    <row r="120" spans="1:21" ht="18.75" customHeight="1">
      <c r="A120" s="970"/>
      <c r="B120" s="942"/>
      <c r="C120" s="942"/>
      <c r="D120" s="161" t="s">
        <v>47</v>
      </c>
      <c r="E120" s="24"/>
      <c r="F120" s="444"/>
      <c r="G120" s="444"/>
      <c r="H120" s="24"/>
      <c r="I120" s="165"/>
      <c r="J120" s="165"/>
      <c r="K120" s="165"/>
      <c r="L120" s="165"/>
      <c r="M120" s="615"/>
      <c r="N120" s="615"/>
      <c r="O120" s="449"/>
      <c r="P120" s="449"/>
      <c r="Q120" s="449"/>
      <c r="R120" s="449"/>
      <c r="S120" s="449"/>
      <c r="T120" s="449"/>
      <c r="U120" s="947"/>
    </row>
    <row r="121" spans="1:21" ht="78" customHeight="1">
      <c r="A121" s="977" t="s">
        <v>115</v>
      </c>
      <c r="B121" s="988" t="s">
        <v>100</v>
      </c>
      <c r="C121" s="988" t="s">
        <v>469</v>
      </c>
      <c r="D121" s="548" t="s">
        <v>25</v>
      </c>
      <c r="E121" s="144" t="s">
        <v>137</v>
      </c>
      <c r="F121" s="193" t="s">
        <v>144</v>
      </c>
      <c r="G121" s="193" t="s">
        <v>398</v>
      </c>
      <c r="H121" s="144" t="s">
        <v>75</v>
      </c>
      <c r="I121" s="70">
        <f>I123+I127+I129+I131</f>
        <v>3058.3700000000003</v>
      </c>
      <c r="J121" s="70">
        <f t="shared" ref="J121:L121" si="15">J123+J127+J129+J131</f>
        <v>3058.3700000000003</v>
      </c>
      <c r="K121" s="70">
        <f>K123+K127+K129+K131</f>
        <v>2004.0722400000002</v>
      </c>
      <c r="L121" s="70">
        <f t="shared" si="15"/>
        <v>570.39499999999998</v>
      </c>
      <c r="M121" s="585">
        <f>M123+M127+M129+M131+M125</f>
        <v>3030.9151000000002</v>
      </c>
      <c r="N121" s="585">
        <f>N123+N127+N129+N131+N125</f>
        <v>2597.3710000000001</v>
      </c>
      <c r="O121" s="659">
        <f>O123+O125+O127+O129+O131+O133+O135</f>
        <v>3836.1129300000002</v>
      </c>
      <c r="P121" s="659">
        <f>P123+P125+P127+P129+P131+P133+P135</f>
        <v>3406.2755300000003</v>
      </c>
      <c r="Q121" s="659">
        <f>Q123+Q125+Q127+Q129+Q131+Q133+Q135</f>
        <v>4317.2732599999999</v>
      </c>
      <c r="R121" s="659">
        <f t="shared" ref="R121:T121" si="16">R123+R125+R127+R129+R131+R133+R135</f>
        <v>4262.0383400000001</v>
      </c>
      <c r="S121" s="659">
        <f t="shared" si="16"/>
        <v>4293.6784299999999</v>
      </c>
      <c r="T121" s="659">
        <f t="shared" si="16"/>
        <v>4293.6784299999999</v>
      </c>
      <c r="U121" s="990" t="s">
        <v>852</v>
      </c>
    </row>
    <row r="122" spans="1:21" ht="13.5" customHeight="1">
      <c r="A122" s="978"/>
      <c r="B122" s="989"/>
      <c r="C122" s="989"/>
      <c r="D122" s="548" t="s">
        <v>47</v>
      </c>
      <c r="E122" s="144"/>
      <c r="F122" s="193"/>
      <c r="G122" s="193"/>
      <c r="H122" s="144"/>
      <c r="I122" s="166"/>
      <c r="J122" s="166"/>
      <c r="K122" s="166"/>
      <c r="L122" s="166"/>
      <c r="M122" s="577"/>
      <c r="N122" s="577"/>
      <c r="O122" s="166"/>
      <c r="P122" s="166"/>
      <c r="Q122" s="166"/>
      <c r="R122" s="166"/>
      <c r="S122" s="166"/>
      <c r="T122" s="166"/>
      <c r="U122" s="991"/>
    </row>
    <row r="123" spans="1:21" ht="27.75" customHeight="1">
      <c r="A123" s="945"/>
      <c r="B123" s="1000" t="s">
        <v>96</v>
      </c>
      <c r="C123" s="983" t="s">
        <v>143</v>
      </c>
      <c r="D123" s="535" t="s">
        <v>25</v>
      </c>
      <c r="E123" s="145" t="s">
        <v>137</v>
      </c>
      <c r="F123" s="184" t="s">
        <v>144</v>
      </c>
      <c r="G123" s="184">
        <v>1010080610</v>
      </c>
      <c r="H123" s="145" t="s">
        <v>106</v>
      </c>
      <c r="I123" s="259">
        <v>1691.45</v>
      </c>
      <c r="J123" s="259">
        <v>1691.45</v>
      </c>
      <c r="K123" s="259">
        <v>640.49724000000003</v>
      </c>
      <c r="L123" s="259">
        <v>504.3</v>
      </c>
      <c r="M123" s="625">
        <v>1631.3241</v>
      </c>
      <c r="N123" s="658">
        <v>1272.3599999999999</v>
      </c>
      <c r="O123" s="309">
        <v>2343.2357400000001</v>
      </c>
      <c r="P123" s="309">
        <v>1943.3440000000001</v>
      </c>
      <c r="Q123" s="166">
        <v>2808.7459199999998</v>
      </c>
      <c r="R123" s="166">
        <v>2753.511</v>
      </c>
      <c r="S123" s="139">
        <v>3170.7784299999998</v>
      </c>
      <c r="T123" s="139">
        <v>3170.7784299999998</v>
      </c>
      <c r="U123" s="939" t="s">
        <v>523</v>
      </c>
    </row>
    <row r="124" spans="1:21" ht="14.25" customHeight="1">
      <c r="A124" s="945"/>
      <c r="B124" s="1001"/>
      <c r="C124" s="996"/>
      <c r="D124" s="535" t="s">
        <v>47</v>
      </c>
      <c r="E124" s="145"/>
      <c r="F124" s="184"/>
      <c r="G124" s="184"/>
      <c r="H124" s="145"/>
      <c r="I124" s="127"/>
      <c r="J124" s="127"/>
      <c r="K124" s="259"/>
      <c r="L124" s="259"/>
      <c r="M124" s="625"/>
      <c r="N124" s="658"/>
      <c r="O124" s="309"/>
      <c r="P124" s="309"/>
      <c r="Q124" s="166"/>
      <c r="R124" s="166"/>
      <c r="S124" s="139"/>
      <c r="T124" s="139"/>
      <c r="U124" s="939"/>
    </row>
    <row r="125" spans="1:21" ht="14.25" customHeight="1">
      <c r="A125" s="514"/>
      <c r="B125" s="1001"/>
      <c r="C125" s="996"/>
      <c r="D125" s="535" t="s">
        <v>25</v>
      </c>
      <c r="E125" s="145" t="s">
        <v>137</v>
      </c>
      <c r="F125" s="184" t="s">
        <v>144</v>
      </c>
      <c r="G125" s="184">
        <v>1010080610</v>
      </c>
      <c r="H125" s="145">
        <v>612</v>
      </c>
      <c r="I125" s="127"/>
      <c r="J125" s="127"/>
      <c r="K125" s="259"/>
      <c r="L125" s="259"/>
      <c r="M125" s="625">
        <v>19.919</v>
      </c>
      <c r="N125" s="658">
        <v>19.919</v>
      </c>
      <c r="O125" s="625">
        <v>19.919</v>
      </c>
      <c r="P125" s="658">
        <v>19.919</v>
      </c>
      <c r="Q125" s="166">
        <v>19.919</v>
      </c>
      <c r="R125" s="166">
        <v>19.919</v>
      </c>
      <c r="S125" s="139">
        <v>0</v>
      </c>
      <c r="T125" s="139">
        <v>0</v>
      </c>
      <c r="U125" s="515"/>
    </row>
    <row r="126" spans="1:21" ht="14.25" customHeight="1">
      <c r="A126" s="514"/>
      <c r="B126" s="1002"/>
      <c r="C126" s="984"/>
      <c r="D126" s="535" t="s">
        <v>47</v>
      </c>
      <c r="E126" s="145"/>
      <c r="F126" s="184"/>
      <c r="G126" s="184"/>
      <c r="H126" s="145"/>
      <c r="I126" s="127"/>
      <c r="J126" s="127"/>
      <c r="K126" s="259"/>
      <c r="L126" s="259"/>
      <c r="M126" s="625"/>
      <c r="N126" s="658"/>
      <c r="O126" s="309"/>
      <c r="P126" s="309"/>
      <c r="Q126" s="166"/>
      <c r="R126" s="166"/>
      <c r="S126" s="139"/>
      <c r="T126" s="139"/>
      <c r="U126" s="515"/>
    </row>
    <row r="127" spans="1:21" ht="30.75" customHeight="1">
      <c r="A127" s="945"/>
      <c r="B127" s="950" t="s">
        <v>79</v>
      </c>
      <c r="C127" s="939" t="s">
        <v>311</v>
      </c>
      <c r="D127" s="535" t="s">
        <v>25</v>
      </c>
      <c r="E127" s="145" t="s">
        <v>137</v>
      </c>
      <c r="F127" s="184" t="s">
        <v>144</v>
      </c>
      <c r="G127" s="184">
        <v>1010074560</v>
      </c>
      <c r="H127" s="145" t="s">
        <v>106</v>
      </c>
      <c r="I127" s="267">
        <v>1139.0999999999999</v>
      </c>
      <c r="J127" s="267">
        <v>1139.0999999999999</v>
      </c>
      <c r="K127" s="259">
        <v>1122.9000000000001</v>
      </c>
      <c r="L127" s="259">
        <v>0</v>
      </c>
      <c r="M127" s="625">
        <v>1122.9000000000001</v>
      </c>
      <c r="N127" s="658">
        <v>1122.9000000000001</v>
      </c>
      <c r="O127" s="625">
        <v>1122.9000000000001</v>
      </c>
      <c r="P127" s="658">
        <v>1122.9000000000001</v>
      </c>
      <c r="Q127" s="166">
        <v>1122.9000000000001</v>
      </c>
      <c r="R127" s="166">
        <v>1122.9000000000001</v>
      </c>
      <c r="S127" s="139">
        <v>1122.9000000000001</v>
      </c>
      <c r="T127" s="139">
        <v>1122.9000000000001</v>
      </c>
      <c r="U127" s="939" t="s">
        <v>523</v>
      </c>
    </row>
    <row r="128" spans="1:21" ht="14.25" customHeight="1">
      <c r="A128" s="945"/>
      <c r="B128" s="950"/>
      <c r="C128" s="939"/>
      <c r="D128" s="535" t="s">
        <v>47</v>
      </c>
      <c r="E128" s="145"/>
      <c r="F128" s="184"/>
      <c r="G128" s="184"/>
      <c r="H128" s="145"/>
      <c r="I128" s="127"/>
      <c r="J128" s="127"/>
      <c r="K128" s="259"/>
      <c r="L128" s="259"/>
      <c r="M128" s="625"/>
      <c r="N128" s="625"/>
      <c r="O128" s="309"/>
      <c r="P128" s="309"/>
      <c r="Q128" s="166"/>
      <c r="R128" s="166"/>
      <c r="S128" s="139"/>
      <c r="T128" s="139"/>
      <c r="U128" s="939"/>
    </row>
    <row r="129" spans="1:21" ht="75.75" customHeight="1">
      <c r="A129" s="395"/>
      <c r="B129" s="396"/>
      <c r="C129" s="983" t="s">
        <v>700</v>
      </c>
      <c r="D129" s="535" t="s">
        <v>25</v>
      </c>
      <c r="E129" s="145" t="s">
        <v>137</v>
      </c>
      <c r="F129" s="184" t="s">
        <v>144</v>
      </c>
      <c r="G129" s="184">
        <v>1010010210</v>
      </c>
      <c r="H129" s="145" t="s">
        <v>106</v>
      </c>
      <c r="I129" s="267">
        <v>0</v>
      </c>
      <c r="J129" s="267">
        <v>0</v>
      </c>
      <c r="K129" s="259">
        <v>16.094999999999999</v>
      </c>
      <c r="L129" s="259">
        <v>16.094999999999999</v>
      </c>
      <c r="M129" s="625">
        <v>32.192</v>
      </c>
      <c r="N129" s="625">
        <v>32.192</v>
      </c>
      <c r="O129" s="309">
        <v>48.289000000000001</v>
      </c>
      <c r="P129" s="309">
        <v>42.923340000000003</v>
      </c>
      <c r="Q129" s="166">
        <v>63.939149999999998</v>
      </c>
      <c r="R129" s="166">
        <v>63.939149999999998</v>
      </c>
      <c r="S129" s="139">
        <v>0</v>
      </c>
      <c r="T129" s="139">
        <v>0</v>
      </c>
      <c r="U129" s="865" t="s">
        <v>523</v>
      </c>
    </row>
    <row r="130" spans="1:21" ht="18" customHeight="1">
      <c r="A130" s="395"/>
      <c r="B130" s="396"/>
      <c r="C130" s="984"/>
      <c r="D130" s="535" t="s">
        <v>47</v>
      </c>
      <c r="E130" s="145"/>
      <c r="F130" s="184"/>
      <c r="G130" s="184"/>
      <c r="H130" s="145"/>
      <c r="I130" s="127"/>
      <c r="J130" s="127"/>
      <c r="K130" s="259"/>
      <c r="L130" s="259"/>
      <c r="M130" s="625"/>
      <c r="N130" s="625"/>
      <c r="O130" s="309"/>
      <c r="P130" s="309"/>
      <c r="Q130" s="166"/>
      <c r="R130" s="166"/>
      <c r="S130" s="139"/>
      <c r="T130" s="139"/>
      <c r="U130" s="396"/>
    </row>
    <row r="131" spans="1:21" ht="63.75" customHeight="1">
      <c r="A131" s="945"/>
      <c r="B131" s="950" t="s">
        <v>80</v>
      </c>
      <c r="C131" s="939" t="s">
        <v>399</v>
      </c>
      <c r="D131" s="535" t="s">
        <v>25</v>
      </c>
      <c r="E131" s="145" t="s">
        <v>137</v>
      </c>
      <c r="F131" s="184" t="s">
        <v>144</v>
      </c>
      <c r="G131" s="184" t="s">
        <v>703</v>
      </c>
      <c r="H131" s="145">
        <v>612</v>
      </c>
      <c r="I131" s="127">
        <v>227.82</v>
      </c>
      <c r="J131" s="127">
        <v>227.82</v>
      </c>
      <c r="K131" s="259">
        <v>224.58</v>
      </c>
      <c r="L131" s="259">
        <v>50</v>
      </c>
      <c r="M131" s="625">
        <v>224.58</v>
      </c>
      <c r="N131" s="658">
        <v>150</v>
      </c>
      <c r="O131" s="309">
        <v>224.58</v>
      </c>
      <c r="P131" s="309">
        <v>200</v>
      </c>
      <c r="Q131" s="166">
        <v>224.58</v>
      </c>
      <c r="R131" s="166">
        <v>224.58</v>
      </c>
      <c r="S131" s="139">
        <v>0</v>
      </c>
      <c r="T131" s="139">
        <v>0</v>
      </c>
      <c r="U131" s="939" t="s">
        <v>523</v>
      </c>
    </row>
    <row r="132" spans="1:21" ht="16.5" customHeight="1">
      <c r="A132" s="945"/>
      <c r="B132" s="950"/>
      <c r="C132" s="939"/>
      <c r="D132" s="535" t="s">
        <v>47</v>
      </c>
      <c r="E132" s="145"/>
      <c r="F132" s="184"/>
      <c r="G132" s="184"/>
      <c r="H132" s="145"/>
      <c r="I132" s="127"/>
      <c r="J132" s="127"/>
      <c r="K132" s="259"/>
      <c r="L132" s="259"/>
      <c r="M132" s="625"/>
      <c r="N132" s="658"/>
      <c r="O132" s="259"/>
      <c r="P132" s="259"/>
      <c r="Q132" s="166"/>
      <c r="R132" s="166"/>
      <c r="S132" s="139"/>
      <c r="T132" s="139"/>
      <c r="U132" s="939"/>
    </row>
    <row r="133" spans="1:21" ht="25.5" customHeight="1">
      <c r="A133" s="652"/>
      <c r="B133" s="654"/>
      <c r="C133" s="983" t="s">
        <v>819</v>
      </c>
      <c r="D133" s="535" t="s">
        <v>25</v>
      </c>
      <c r="E133" s="145"/>
      <c r="F133" s="184" t="s">
        <v>144</v>
      </c>
      <c r="G133" s="184" t="s">
        <v>820</v>
      </c>
      <c r="H133" s="145">
        <v>611</v>
      </c>
      <c r="I133" s="127">
        <v>0</v>
      </c>
      <c r="J133" s="127">
        <v>0</v>
      </c>
      <c r="K133" s="259">
        <v>0</v>
      </c>
      <c r="L133" s="259">
        <v>0</v>
      </c>
      <c r="M133" s="625">
        <v>0</v>
      </c>
      <c r="N133" s="658">
        <v>0</v>
      </c>
      <c r="O133" s="259">
        <v>77.189189999999996</v>
      </c>
      <c r="P133" s="259">
        <v>77.189189999999996</v>
      </c>
      <c r="Q133" s="166">
        <v>77.189189999999996</v>
      </c>
      <c r="R133" s="166">
        <v>77.189189999999996</v>
      </c>
      <c r="S133" s="139">
        <v>0</v>
      </c>
      <c r="T133" s="139">
        <v>0</v>
      </c>
      <c r="U133" s="711" t="s">
        <v>829</v>
      </c>
    </row>
    <row r="134" spans="1:21" ht="17.25" customHeight="1">
      <c r="A134" s="652"/>
      <c r="B134" s="654"/>
      <c r="C134" s="984"/>
      <c r="D134" s="535" t="s">
        <v>47</v>
      </c>
      <c r="E134" s="145"/>
      <c r="F134" s="184"/>
      <c r="G134" s="184"/>
      <c r="H134" s="145"/>
      <c r="I134" s="127"/>
      <c r="J134" s="127"/>
      <c r="K134" s="259"/>
      <c r="L134" s="259"/>
      <c r="M134" s="625"/>
      <c r="N134" s="658"/>
      <c r="O134" s="259"/>
      <c r="P134" s="259"/>
      <c r="Q134" s="166"/>
      <c r="R134" s="166"/>
      <c r="S134" s="139"/>
      <c r="T134" s="139"/>
      <c r="U134" s="653"/>
    </row>
    <row r="135" spans="1:21" ht="39.75" customHeight="1">
      <c r="A135" s="652"/>
      <c r="B135" s="654"/>
      <c r="C135" s="983" t="s">
        <v>819</v>
      </c>
      <c r="D135" s="535" t="s">
        <v>25</v>
      </c>
      <c r="E135" s="145"/>
      <c r="F135" s="184" t="s">
        <v>144</v>
      </c>
      <c r="G135" s="184" t="s">
        <v>820</v>
      </c>
      <c r="H135" s="145">
        <v>611</v>
      </c>
      <c r="I135" s="127">
        <v>0</v>
      </c>
      <c r="J135" s="127">
        <v>0</v>
      </c>
      <c r="K135" s="259">
        <v>0</v>
      </c>
      <c r="L135" s="259">
        <v>0</v>
      </c>
      <c r="M135" s="625">
        <v>0</v>
      </c>
      <c r="N135" s="658">
        <v>0</v>
      </c>
      <c r="O135" s="625">
        <v>0</v>
      </c>
      <c r="P135" s="658">
        <v>0</v>
      </c>
      <c r="Q135" s="166">
        <v>0</v>
      </c>
      <c r="R135" s="166">
        <v>0</v>
      </c>
      <c r="S135" s="139"/>
      <c r="T135" s="139"/>
      <c r="U135" s="653"/>
    </row>
    <row r="136" spans="1:21" ht="28.5" customHeight="1">
      <c r="A136" s="652"/>
      <c r="B136" s="654"/>
      <c r="C136" s="984"/>
      <c r="D136" s="535" t="s">
        <v>47</v>
      </c>
      <c r="E136" s="145"/>
      <c r="F136" s="184"/>
      <c r="G136" s="184"/>
      <c r="H136" s="145"/>
      <c r="I136" s="127"/>
      <c r="J136" s="127"/>
      <c r="K136" s="259"/>
      <c r="L136" s="259"/>
      <c r="M136" s="625"/>
      <c r="N136" s="658"/>
      <c r="O136" s="259"/>
      <c r="P136" s="259"/>
      <c r="Q136" s="166"/>
      <c r="R136" s="166"/>
      <c r="S136" s="139"/>
      <c r="T136" s="139"/>
      <c r="U136" s="653"/>
    </row>
    <row r="137" spans="1:21" ht="51.75" customHeight="1">
      <c r="A137" s="974" t="s">
        <v>116</v>
      </c>
      <c r="B137" s="946" t="s">
        <v>92</v>
      </c>
      <c r="C137" s="946" t="s">
        <v>263</v>
      </c>
      <c r="D137" s="548" t="s">
        <v>25</v>
      </c>
      <c r="E137" s="144" t="s">
        <v>265</v>
      </c>
      <c r="F137" s="193" t="s">
        <v>129</v>
      </c>
      <c r="G137" s="193" t="s">
        <v>400</v>
      </c>
      <c r="H137" s="144" t="s">
        <v>75</v>
      </c>
      <c r="I137" s="70">
        <f>I139+I141+I143</f>
        <v>2835.36</v>
      </c>
      <c r="J137" s="70">
        <f t="shared" ref="J137:T137" si="17">J139+J141+J143</f>
        <v>2835.36</v>
      </c>
      <c r="K137" s="70">
        <f t="shared" si="17"/>
        <v>0</v>
      </c>
      <c r="L137" s="70">
        <f t="shared" si="17"/>
        <v>0</v>
      </c>
      <c r="M137" s="585">
        <f t="shared" si="17"/>
        <v>2577.59998</v>
      </c>
      <c r="N137" s="585">
        <f t="shared" si="17"/>
        <v>2239.29</v>
      </c>
      <c r="O137" s="70">
        <f t="shared" si="17"/>
        <v>2577.6</v>
      </c>
      <c r="P137" s="70">
        <f t="shared" si="17"/>
        <v>2577.6</v>
      </c>
      <c r="Q137" s="70">
        <f t="shared" si="17"/>
        <v>2577.6</v>
      </c>
      <c r="R137" s="70">
        <f t="shared" si="17"/>
        <v>2577.6</v>
      </c>
      <c r="S137" s="70">
        <f t="shared" si="17"/>
        <v>676.62</v>
      </c>
      <c r="T137" s="70">
        <f t="shared" si="17"/>
        <v>691.65599999999995</v>
      </c>
      <c r="U137" s="964" t="s">
        <v>828</v>
      </c>
    </row>
    <row r="138" spans="1:21" ht="15" customHeight="1">
      <c r="A138" s="974"/>
      <c r="B138" s="946"/>
      <c r="C138" s="946"/>
      <c r="D138" s="548" t="s">
        <v>47</v>
      </c>
      <c r="E138" s="144"/>
      <c r="F138" s="193"/>
      <c r="G138" s="193"/>
      <c r="H138" s="144"/>
      <c r="I138" s="166"/>
      <c r="J138" s="166"/>
      <c r="K138" s="166"/>
      <c r="L138" s="166"/>
      <c r="M138" s="577"/>
      <c r="N138" s="577"/>
      <c r="O138" s="166"/>
      <c r="P138" s="166"/>
      <c r="Q138" s="166"/>
      <c r="R138" s="166"/>
      <c r="S138" s="166"/>
      <c r="T138" s="166"/>
      <c r="U138" s="964"/>
    </row>
    <row r="139" spans="1:21" ht="30.75" customHeight="1">
      <c r="A139" s="945"/>
      <c r="B139" s="950" t="s">
        <v>96</v>
      </c>
      <c r="C139" s="950" t="s">
        <v>159</v>
      </c>
      <c r="D139" s="535" t="s">
        <v>25</v>
      </c>
      <c r="E139" s="145" t="s">
        <v>265</v>
      </c>
      <c r="F139" s="184" t="s">
        <v>129</v>
      </c>
      <c r="G139" s="184" t="s">
        <v>702</v>
      </c>
      <c r="H139" s="145" t="s">
        <v>267</v>
      </c>
      <c r="I139" s="259">
        <v>708.84</v>
      </c>
      <c r="J139" s="259">
        <v>708.84</v>
      </c>
      <c r="K139" s="259">
        <v>0</v>
      </c>
      <c r="L139" s="259">
        <v>0</v>
      </c>
      <c r="M139" s="625">
        <v>676.62</v>
      </c>
      <c r="N139" s="625">
        <v>338.31</v>
      </c>
      <c r="O139" s="625">
        <v>676.62</v>
      </c>
      <c r="P139" s="625">
        <v>676.62</v>
      </c>
      <c r="Q139" s="577">
        <v>676.62</v>
      </c>
      <c r="R139" s="577">
        <v>676.62</v>
      </c>
      <c r="S139" s="139">
        <v>676.62</v>
      </c>
      <c r="T139" s="139">
        <v>691.65599999999995</v>
      </c>
      <c r="U139" s="983" t="s">
        <v>830</v>
      </c>
    </row>
    <row r="140" spans="1:21" ht="12.75">
      <c r="A140" s="945"/>
      <c r="B140" s="950"/>
      <c r="C140" s="950"/>
      <c r="D140" s="535" t="s">
        <v>47</v>
      </c>
      <c r="E140" s="145"/>
      <c r="F140" s="184"/>
      <c r="G140" s="184"/>
      <c r="H140" s="145"/>
      <c r="I140" s="259"/>
      <c r="J140" s="259"/>
      <c r="K140" s="259"/>
      <c r="L140" s="259"/>
      <c r="M140" s="625"/>
      <c r="N140" s="625"/>
      <c r="O140" s="625"/>
      <c r="P140" s="625"/>
      <c r="Q140" s="577"/>
      <c r="R140" s="577"/>
      <c r="S140" s="139"/>
      <c r="T140" s="139"/>
      <c r="U140" s="996"/>
    </row>
    <row r="141" spans="1:21" ht="30.75" customHeight="1">
      <c r="A141" s="945"/>
      <c r="B141" s="950"/>
      <c r="C141" s="950"/>
      <c r="D141" s="535" t="s">
        <v>25</v>
      </c>
      <c r="E141" s="145" t="s">
        <v>265</v>
      </c>
      <c r="F141" s="184" t="s">
        <v>129</v>
      </c>
      <c r="G141" s="184" t="s">
        <v>702</v>
      </c>
      <c r="H141" s="145" t="s">
        <v>267</v>
      </c>
      <c r="I141" s="259">
        <v>1261.47012</v>
      </c>
      <c r="J141" s="259">
        <v>1261.47012</v>
      </c>
      <c r="K141" s="259">
        <v>0</v>
      </c>
      <c r="L141" s="259">
        <v>0</v>
      </c>
      <c r="M141" s="625">
        <v>1207.87826</v>
      </c>
      <c r="N141" s="625">
        <v>1207.8782799999999</v>
      </c>
      <c r="O141" s="625">
        <v>1207.8782799999999</v>
      </c>
      <c r="P141" s="625">
        <v>1207.8782799999999</v>
      </c>
      <c r="Q141" s="577">
        <v>1207.8782799999999</v>
      </c>
      <c r="R141" s="577">
        <v>1207.8782799999999</v>
      </c>
      <c r="S141" s="259">
        <v>0</v>
      </c>
      <c r="T141" s="259">
        <v>0</v>
      </c>
      <c r="U141" s="996"/>
    </row>
    <row r="142" spans="1:21" ht="12.75">
      <c r="A142" s="945"/>
      <c r="B142" s="950"/>
      <c r="C142" s="950"/>
      <c r="D142" s="535" t="s">
        <v>47</v>
      </c>
      <c r="E142" s="145"/>
      <c r="F142" s="184"/>
      <c r="G142" s="184"/>
      <c r="H142" s="145"/>
      <c r="I142" s="259"/>
      <c r="J142" s="259"/>
      <c r="K142" s="259"/>
      <c r="L142" s="259"/>
      <c r="M142" s="625"/>
      <c r="N142" s="625"/>
      <c r="O142" s="625"/>
      <c r="P142" s="625"/>
      <c r="Q142" s="577"/>
      <c r="R142" s="577"/>
      <c r="S142" s="259"/>
      <c r="T142" s="259"/>
      <c r="U142" s="996"/>
    </row>
    <row r="143" spans="1:21" ht="30.75" customHeight="1">
      <c r="A143" s="945"/>
      <c r="B143" s="950"/>
      <c r="C143" s="950"/>
      <c r="D143" s="535" t="s">
        <v>25</v>
      </c>
      <c r="E143" s="145" t="s">
        <v>265</v>
      </c>
      <c r="F143" s="184" t="s">
        <v>129</v>
      </c>
      <c r="G143" s="184" t="s">
        <v>702</v>
      </c>
      <c r="H143" s="145" t="s">
        <v>267</v>
      </c>
      <c r="I143" s="259">
        <v>865.04988000000003</v>
      </c>
      <c r="J143" s="259">
        <v>865.04988000000003</v>
      </c>
      <c r="K143" s="259">
        <v>0</v>
      </c>
      <c r="L143" s="259">
        <v>0</v>
      </c>
      <c r="M143" s="625">
        <v>693.10172</v>
      </c>
      <c r="N143" s="625">
        <v>693.10172</v>
      </c>
      <c r="O143" s="625">
        <v>693.10172</v>
      </c>
      <c r="P143" s="625">
        <v>693.10172</v>
      </c>
      <c r="Q143" s="577">
        <v>693.10172</v>
      </c>
      <c r="R143" s="577">
        <v>693.10172</v>
      </c>
      <c r="S143" s="259">
        <v>0</v>
      </c>
      <c r="T143" s="259">
        <v>0</v>
      </c>
      <c r="U143" s="996"/>
    </row>
    <row r="144" spans="1:21" ht="12.75">
      <c r="A144" s="945"/>
      <c r="B144" s="950"/>
      <c r="C144" s="950"/>
      <c r="D144" s="535" t="s">
        <v>47</v>
      </c>
      <c r="E144" s="145"/>
      <c r="F144" s="184"/>
      <c r="G144" s="184"/>
      <c r="H144" s="145"/>
      <c r="I144" s="259"/>
      <c r="J144" s="259"/>
      <c r="K144" s="259"/>
      <c r="L144" s="259"/>
      <c r="M144" s="625"/>
      <c r="N144" s="625"/>
      <c r="O144" s="259"/>
      <c r="P144" s="259"/>
      <c r="Q144" s="166"/>
      <c r="R144" s="166"/>
      <c r="S144" s="139"/>
      <c r="T144" s="139"/>
      <c r="U144" s="984"/>
    </row>
    <row r="145" spans="1:21" ht="24">
      <c r="A145" s="970">
        <v>4</v>
      </c>
      <c r="B145" s="942" t="s">
        <v>70</v>
      </c>
      <c r="C145" s="942" t="s">
        <v>342</v>
      </c>
      <c r="D145" s="161" t="s">
        <v>25</v>
      </c>
      <c r="E145" s="24" t="s">
        <v>265</v>
      </c>
      <c r="F145" s="444"/>
      <c r="G145" s="444" t="s">
        <v>403</v>
      </c>
      <c r="H145" s="24" t="s">
        <v>75</v>
      </c>
      <c r="I145" s="165">
        <f>I147+I151</f>
        <v>3239.5709999999999</v>
      </c>
      <c r="J145" s="165">
        <f t="shared" ref="J145:T145" si="18">J147+J151</f>
        <v>3234.9179999999997</v>
      </c>
      <c r="K145" s="165">
        <f t="shared" si="18"/>
        <v>871.18000000000006</v>
      </c>
      <c r="L145" s="165">
        <f t="shared" si="18"/>
        <v>649.07718999999997</v>
      </c>
      <c r="M145" s="165">
        <f t="shared" si="18"/>
        <v>1972.135</v>
      </c>
      <c r="N145" s="165">
        <f t="shared" si="18"/>
        <v>1629.40122</v>
      </c>
      <c r="O145" s="165">
        <f t="shared" si="18"/>
        <v>2875.9240000000004</v>
      </c>
      <c r="P145" s="165">
        <f t="shared" si="18"/>
        <v>2476.6630599999999</v>
      </c>
      <c r="Q145" s="449">
        <f t="shared" si="18"/>
        <v>3846.1710900000003</v>
      </c>
      <c r="R145" s="449">
        <f t="shared" si="18"/>
        <v>3844.7819900000004</v>
      </c>
      <c r="S145" s="165">
        <f t="shared" si="18"/>
        <v>3415.9</v>
      </c>
      <c r="T145" s="165">
        <f t="shared" si="18"/>
        <v>3415.9</v>
      </c>
      <c r="U145" s="947" t="s">
        <v>848</v>
      </c>
    </row>
    <row r="146" spans="1:21" ht="24">
      <c r="A146" s="970"/>
      <c r="B146" s="942"/>
      <c r="C146" s="942"/>
      <c r="D146" s="161" t="s">
        <v>47</v>
      </c>
      <c r="E146" s="24"/>
      <c r="F146" s="444"/>
      <c r="G146" s="444"/>
      <c r="H146" s="24"/>
      <c r="I146" s="165"/>
      <c r="J146" s="165"/>
      <c r="K146" s="165"/>
      <c r="L146" s="165"/>
      <c r="M146" s="615"/>
      <c r="N146" s="615"/>
      <c r="O146" s="165"/>
      <c r="P146" s="165"/>
      <c r="Q146" s="165"/>
      <c r="R146" s="165"/>
      <c r="S146" s="165"/>
      <c r="T146" s="165"/>
      <c r="U146" s="947"/>
    </row>
    <row r="147" spans="1:21" ht="60" customHeight="1">
      <c r="A147" s="974" t="s">
        <v>170</v>
      </c>
      <c r="B147" s="946" t="s">
        <v>100</v>
      </c>
      <c r="C147" s="946" t="s">
        <v>155</v>
      </c>
      <c r="D147" s="548" t="s">
        <v>25</v>
      </c>
      <c r="E147" s="144" t="s">
        <v>268</v>
      </c>
      <c r="F147" s="193" t="s">
        <v>175</v>
      </c>
      <c r="G147" s="193" t="s">
        <v>715</v>
      </c>
      <c r="H147" s="144" t="s">
        <v>75</v>
      </c>
      <c r="I147" s="70">
        <f>I149</f>
        <v>540.87099999999998</v>
      </c>
      <c r="J147" s="70">
        <f t="shared" ref="J147:T147" si="19">J149</f>
        <v>536.21799999999996</v>
      </c>
      <c r="K147" s="70">
        <f t="shared" si="19"/>
        <v>99.998999999999995</v>
      </c>
      <c r="L147" s="70">
        <f t="shared" si="19"/>
        <v>99.998999999999995</v>
      </c>
      <c r="M147" s="585">
        <f t="shared" si="19"/>
        <v>300</v>
      </c>
      <c r="N147" s="585">
        <f t="shared" si="19"/>
        <v>299.99696</v>
      </c>
      <c r="O147" s="70">
        <f t="shared" si="19"/>
        <v>506.8</v>
      </c>
      <c r="P147" s="70">
        <f t="shared" si="19"/>
        <v>406.79998999999998</v>
      </c>
      <c r="Q147" s="70">
        <f t="shared" si="19"/>
        <v>808.27008999999998</v>
      </c>
      <c r="R147" s="70">
        <f t="shared" si="19"/>
        <v>806.88099</v>
      </c>
      <c r="S147" s="70">
        <f t="shared" si="19"/>
        <v>406.8</v>
      </c>
      <c r="T147" s="70">
        <f t="shared" si="19"/>
        <v>406.8</v>
      </c>
      <c r="U147" s="964" t="s">
        <v>847</v>
      </c>
    </row>
    <row r="148" spans="1:21" ht="16.5" customHeight="1">
      <c r="A148" s="974"/>
      <c r="B148" s="946"/>
      <c r="C148" s="946"/>
      <c r="D148" s="548" t="s">
        <v>47</v>
      </c>
      <c r="E148" s="144"/>
      <c r="F148" s="193"/>
      <c r="G148" s="193"/>
      <c r="H148" s="144"/>
      <c r="I148" s="166"/>
      <c r="J148" s="166"/>
      <c r="K148" s="166"/>
      <c r="L148" s="166"/>
      <c r="M148" s="577"/>
      <c r="N148" s="577"/>
      <c r="O148" s="166"/>
      <c r="P148" s="166"/>
      <c r="Q148" s="166"/>
      <c r="R148" s="166"/>
      <c r="S148" s="166"/>
      <c r="T148" s="166"/>
      <c r="U148" s="964"/>
    </row>
    <row r="149" spans="1:21" ht="60" customHeight="1">
      <c r="A149" s="949"/>
      <c r="B149" s="950" t="s">
        <v>96</v>
      </c>
      <c r="C149" s="939" t="s">
        <v>160</v>
      </c>
      <c r="D149" s="535" t="s">
        <v>25</v>
      </c>
      <c r="E149" s="145" t="s">
        <v>268</v>
      </c>
      <c r="F149" s="184" t="s">
        <v>175</v>
      </c>
      <c r="G149" s="184" t="s">
        <v>716</v>
      </c>
      <c r="H149" s="145" t="s">
        <v>131</v>
      </c>
      <c r="I149" s="259">
        <v>540.87099999999998</v>
      </c>
      <c r="J149" s="259">
        <v>536.21799999999996</v>
      </c>
      <c r="K149" s="259">
        <v>99.998999999999995</v>
      </c>
      <c r="L149" s="259">
        <v>99.998999999999995</v>
      </c>
      <c r="M149" s="625">
        <v>300</v>
      </c>
      <c r="N149" s="625">
        <v>299.99696</v>
      </c>
      <c r="O149" s="259">
        <v>506.8</v>
      </c>
      <c r="P149" s="259">
        <v>406.79998999999998</v>
      </c>
      <c r="Q149" s="166">
        <v>808.27008999999998</v>
      </c>
      <c r="R149" s="166">
        <v>806.88099</v>
      </c>
      <c r="S149" s="139">
        <v>406.8</v>
      </c>
      <c r="T149" s="139">
        <v>406.8</v>
      </c>
      <c r="U149" s="939" t="s">
        <v>910</v>
      </c>
    </row>
    <row r="150" spans="1:21" ht="15.75" customHeight="1">
      <c r="A150" s="949"/>
      <c r="B150" s="950"/>
      <c r="C150" s="939"/>
      <c r="D150" s="535" t="s">
        <v>47</v>
      </c>
      <c r="E150" s="145"/>
      <c r="F150" s="184"/>
      <c r="G150" s="184"/>
      <c r="H150" s="145"/>
      <c r="I150" s="127"/>
      <c r="J150" s="127"/>
      <c r="K150" s="259"/>
      <c r="L150" s="259"/>
      <c r="M150" s="625"/>
      <c r="N150" s="625"/>
      <c r="O150" s="259"/>
      <c r="P150" s="259"/>
      <c r="Q150" s="166"/>
      <c r="R150" s="166"/>
      <c r="S150" s="139"/>
      <c r="T150" s="139"/>
      <c r="U150" s="939"/>
    </row>
    <row r="151" spans="1:21" ht="60" customHeight="1">
      <c r="A151" s="974" t="s">
        <v>171</v>
      </c>
      <c r="B151" s="946" t="s">
        <v>92</v>
      </c>
      <c r="C151" s="946" t="s">
        <v>161</v>
      </c>
      <c r="D151" s="548" t="s">
        <v>25</v>
      </c>
      <c r="E151" s="144" t="s">
        <v>265</v>
      </c>
      <c r="F151" s="193" t="s">
        <v>266</v>
      </c>
      <c r="G151" s="193" t="s">
        <v>404</v>
      </c>
      <c r="H151" s="144" t="s">
        <v>75</v>
      </c>
      <c r="I151" s="70">
        <f>I153+I155+I157</f>
        <v>2698.7</v>
      </c>
      <c r="J151" s="70">
        <f t="shared" ref="J151" si="20">J153+J155+J157</f>
        <v>2698.7</v>
      </c>
      <c r="K151" s="70">
        <f>K153+K155+K157</f>
        <v>771.18100000000004</v>
      </c>
      <c r="L151" s="70">
        <f t="shared" ref="L151:T151" si="21">L153+L155+L157</f>
        <v>549.07818999999995</v>
      </c>
      <c r="M151" s="585">
        <f t="shared" si="21"/>
        <v>1672.135</v>
      </c>
      <c r="N151" s="585">
        <f t="shared" si="21"/>
        <v>1329.40426</v>
      </c>
      <c r="O151" s="70">
        <f t="shared" si="21"/>
        <v>2369.1240000000003</v>
      </c>
      <c r="P151" s="70">
        <f t="shared" si="21"/>
        <v>2069.8630699999999</v>
      </c>
      <c r="Q151" s="749">
        <f t="shared" si="21"/>
        <v>3037.9010000000003</v>
      </c>
      <c r="R151" s="749">
        <f t="shared" si="21"/>
        <v>3037.9010000000003</v>
      </c>
      <c r="S151" s="70">
        <f t="shared" si="21"/>
        <v>3009.1</v>
      </c>
      <c r="T151" s="70">
        <f t="shared" si="21"/>
        <v>3009.1</v>
      </c>
      <c r="U151" s="964" t="s">
        <v>828</v>
      </c>
    </row>
    <row r="152" spans="1:21" ht="16.5" customHeight="1">
      <c r="A152" s="974"/>
      <c r="B152" s="946"/>
      <c r="C152" s="946"/>
      <c r="D152" s="548" t="s">
        <v>47</v>
      </c>
      <c r="E152" s="144"/>
      <c r="F152" s="193"/>
      <c r="G152" s="193"/>
      <c r="H152" s="144"/>
      <c r="I152" s="166"/>
      <c r="J152" s="166"/>
      <c r="K152" s="166"/>
      <c r="L152" s="166"/>
      <c r="M152" s="577"/>
      <c r="N152" s="577"/>
      <c r="O152" s="166"/>
      <c r="P152" s="166"/>
      <c r="Q152" s="166"/>
      <c r="R152" s="166"/>
      <c r="S152" s="166"/>
      <c r="T152" s="166"/>
      <c r="U152" s="964"/>
    </row>
    <row r="153" spans="1:21" ht="27" customHeight="1">
      <c r="A153" s="945"/>
      <c r="B153" s="950" t="s">
        <v>96</v>
      </c>
      <c r="C153" s="939" t="s">
        <v>162</v>
      </c>
      <c r="D153" s="535" t="s">
        <v>25</v>
      </c>
      <c r="E153" s="145" t="s">
        <v>265</v>
      </c>
      <c r="F153" s="184" t="s">
        <v>266</v>
      </c>
      <c r="G153" s="184" t="s">
        <v>717</v>
      </c>
      <c r="H153" s="145" t="s">
        <v>134</v>
      </c>
      <c r="I153" s="259">
        <v>1795.4702600000001</v>
      </c>
      <c r="J153" s="259">
        <v>1795.4702600000001</v>
      </c>
      <c r="K153" s="259">
        <v>580.4</v>
      </c>
      <c r="L153" s="259">
        <v>417.35300000000001</v>
      </c>
      <c r="M153" s="625">
        <v>1107.4000000000001</v>
      </c>
      <c r="N153" s="625">
        <v>931.96046999999999</v>
      </c>
      <c r="O153" s="309">
        <v>1575.057</v>
      </c>
      <c r="P153" s="309">
        <v>1396.3260700000001</v>
      </c>
      <c r="Q153" s="166">
        <v>2076.2674200000001</v>
      </c>
      <c r="R153" s="166">
        <v>2076.2674200000001</v>
      </c>
      <c r="S153" s="127">
        <v>2057.7570000000001</v>
      </c>
      <c r="T153" s="127">
        <v>2057.7570000000001</v>
      </c>
      <c r="U153" s="939" t="s">
        <v>520</v>
      </c>
    </row>
    <row r="154" spans="1:21" ht="12.75">
      <c r="A154" s="945"/>
      <c r="B154" s="950"/>
      <c r="C154" s="939"/>
      <c r="D154" s="535" t="s">
        <v>47</v>
      </c>
      <c r="E154" s="145"/>
      <c r="F154" s="184"/>
      <c r="G154" s="184"/>
      <c r="H154" s="145"/>
      <c r="I154" s="259"/>
      <c r="J154" s="259"/>
      <c r="K154" s="259"/>
      <c r="L154" s="259"/>
      <c r="M154" s="625"/>
      <c r="N154" s="625"/>
      <c r="O154" s="309"/>
      <c r="P154" s="309"/>
      <c r="Q154" s="166"/>
      <c r="R154" s="166"/>
      <c r="S154" s="127"/>
      <c r="T154" s="127"/>
      <c r="U154" s="973"/>
    </row>
    <row r="155" spans="1:21" ht="25.5" customHeight="1">
      <c r="A155" s="916"/>
      <c r="B155" s="911"/>
      <c r="C155" s="939"/>
      <c r="D155" s="535" t="s">
        <v>25</v>
      </c>
      <c r="E155" s="145" t="s">
        <v>265</v>
      </c>
      <c r="F155" s="184" t="s">
        <v>266</v>
      </c>
      <c r="G155" s="184" t="s">
        <v>717</v>
      </c>
      <c r="H155" s="145">
        <v>129</v>
      </c>
      <c r="I155" s="259">
        <v>578.12973999999997</v>
      </c>
      <c r="J155" s="259">
        <v>578.12973999999997</v>
      </c>
      <c r="K155" s="259">
        <v>175.28100000000001</v>
      </c>
      <c r="L155" s="259">
        <v>116.72519</v>
      </c>
      <c r="M155" s="625">
        <v>334.435</v>
      </c>
      <c r="N155" s="625">
        <v>288.66478999999998</v>
      </c>
      <c r="O155" s="309">
        <v>475.66699999999997</v>
      </c>
      <c r="P155" s="309">
        <v>430.84879999999998</v>
      </c>
      <c r="Q155" s="166">
        <v>631.73357999999996</v>
      </c>
      <c r="R155" s="166">
        <v>631.73357999999996</v>
      </c>
      <c r="S155" s="127">
        <v>621.44299999999998</v>
      </c>
      <c r="T155" s="127">
        <v>621.44299999999998</v>
      </c>
      <c r="U155" s="973"/>
    </row>
    <row r="156" spans="1:21" ht="12.75">
      <c r="A156" s="916"/>
      <c r="B156" s="911"/>
      <c r="C156" s="939"/>
      <c r="D156" s="535" t="s">
        <v>47</v>
      </c>
      <c r="E156" s="145"/>
      <c r="F156" s="184"/>
      <c r="G156" s="184"/>
      <c r="H156" s="145"/>
      <c r="I156" s="259"/>
      <c r="J156" s="259"/>
      <c r="K156" s="259"/>
      <c r="L156" s="259"/>
      <c r="M156" s="625"/>
      <c r="N156" s="625"/>
      <c r="O156" s="259"/>
      <c r="P156" s="259"/>
      <c r="Q156" s="166"/>
      <c r="R156" s="166"/>
      <c r="S156" s="127"/>
      <c r="T156" s="127"/>
      <c r="U156" s="973"/>
    </row>
    <row r="157" spans="1:21" ht="25.5" customHeight="1">
      <c r="A157" s="916"/>
      <c r="B157" s="911"/>
      <c r="C157" s="939"/>
      <c r="D157" s="535" t="s">
        <v>25</v>
      </c>
      <c r="E157" s="145" t="s">
        <v>265</v>
      </c>
      <c r="F157" s="184" t="s">
        <v>266</v>
      </c>
      <c r="G157" s="184" t="s">
        <v>717</v>
      </c>
      <c r="H157" s="145">
        <v>244</v>
      </c>
      <c r="I157" s="259">
        <v>325.10000000000002</v>
      </c>
      <c r="J157" s="259">
        <v>325.10000000000002</v>
      </c>
      <c r="K157" s="259">
        <v>15.5</v>
      </c>
      <c r="L157" s="259">
        <v>15</v>
      </c>
      <c r="M157" s="625">
        <v>230.3</v>
      </c>
      <c r="N157" s="625">
        <v>108.779</v>
      </c>
      <c r="O157" s="259">
        <v>318.39999999999998</v>
      </c>
      <c r="P157" s="259">
        <v>242.68819999999999</v>
      </c>
      <c r="Q157" s="166">
        <v>329.9</v>
      </c>
      <c r="R157" s="166">
        <v>329.9</v>
      </c>
      <c r="S157" s="127">
        <v>329.9</v>
      </c>
      <c r="T157" s="127">
        <v>329.9</v>
      </c>
      <c r="U157" s="973"/>
    </row>
    <row r="158" spans="1:21" ht="12.75">
      <c r="A158" s="916"/>
      <c r="B158" s="911"/>
      <c r="C158" s="939"/>
      <c r="D158" s="535" t="s">
        <v>47</v>
      </c>
      <c r="E158" s="145"/>
      <c r="F158" s="184"/>
      <c r="G158" s="184"/>
      <c r="H158" s="145"/>
      <c r="I158" s="259"/>
      <c r="J158" s="259"/>
      <c r="K158" s="259"/>
      <c r="L158" s="259"/>
      <c r="M158" s="625"/>
      <c r="N158" s="625"/>
      <c r="O158" s="259"/>
      <c r="P158" s="259"/>
      <c r="Q158" s="166"/>
      <c r="R158" s="166"/>
      <c r="S158" s="139"/>
      <c r="T158" s="139"/>
      <c r="U158" s="973"/>
    </row>
    <row r="159" spans="1:21" ht="43.5" customHeight="1">
      <c r="A159" s="970">
        <v>5</v>
      </c>
      <c r="B159" s="942" t="s">
        <v>70</v>
      </c>
      <c r="C159" s="942" t="s">
        <v>339</v>
      </c>
      <c r="D159" s="161" t="s">
        <v>25</v>
      </c>
      <c r="E159" s="24" t="s">
        <v>265</v>
      </c>
      <c r="F159" s="444" t="s">
        <v>98</v>
      </c>
      <c r="G159" s="444" t="s">
        <v>395</v>
      </c>
      <c r="H159" s="24" t="s">
        <v>75</v>
      </c>
      <c r="I159" s="165">
        <f>I161+I181</f>
        <v>797.96100000000001</v>
      </c>
      <c r="J159" s="165">
        <f t="shared" ref="J159:T159" si="22">J161+J181</f>
        <v>792.72699999999998</v>
      </c>
      <c r="K159" s="165">
        <f t="shared" si="22"/>
        <v>336.02000000000004</v>
      </c>
      <c r="L159" s="165">
        <f t="shared" si="22"/>
        <v>115.07742999999999</v>
      </c>
      <c r="M159" s="615">
        <f t="shared" si="22"/>
        <v>7329.2119999999995</v>
      </c>
      <c r="N159" s="615">
        <f t="shared" si="22"/>
        <v>260.03743000000003</v>
      </c>
      <c r="O159" s="449">
        <f t="shared" si="22"/>
        <v>7338.2119999999995</v>
      </c>
      <c r="P159" s="449">
        <f t="shared" si="22"/>
        <v>390.51242999999999</v>
      </c>
      <c r="Q159" s="449">
        <f t="shared" si="22"/>
        <v>7349.1345899999997</v>
      </c>
      <c r="R159" s="449">
        <f t="shared" si="22"/>
        <v>7255.5748700000004</v>
      </c>
      <c r="S159" s="440">
        <f t="shared" si="22"/>
        <v>400</v>
      </c>
      <c r="T159" s="440">
        <f t="shared" si="22"/>
        <v>400</v>
      </c>
      <c r="U159" s="947" t="s">
        <v>886</v>
      </c>
    </row>
    <row r="160" spans="1:21" ht="18" customHeight="1">
      <c r="A160" s="970"/>
      <c r="B160" s="942"/>
      <c r="C160" s="942"/>
      <c r="D160" s="161" t="s">
        <v>47</v>
      </c>
      <c r="E160" s="24"/>
      <c r="F160" s="444"/>
      <c r="G160" s="444"/>
      <c r="H160" s="24"/>
      <c r="I160" s="165"/>
      <c r="J160" s="165"/>
      <c r="K160" s="165"/>
      <c r="L160" s="165"/>
      <c r="M160" s="615"/>
      <c r="N160" s="615"/>
      <c r="O160" s="165"/>
      <c r="P160" s="165"/>
      <c r="Q160" s="165"/>
      <c r="R160" s="165"/>
      <c r="S160" s="165"/>
      <c r="T160" s="165"/>
      <c r="U160" s="947"/>
    </row>
    <row r="161" spans="1:21" ht="41.25" customHeight="1">
      <c r="A161" s="974" t="s">
        <v>168</v>
      </c>
      <c r="B161" s="946" t="s">
        <v>100</v>
      </c>
      <c r="C161" s="946" t="s">
        <v>163</v>
      </c>
      <c r="D161" s="548" t="s">
        <v>25</v>
      </c>
      <c r="E161" s="144" t="s">
        <v>265</v>
      </c>
      <c r="F161" s="193" t="s">
        <v>98</v>
      </c>
      <c r="G161" s="193" t="s">
        <v>396</v>
      </c>
      <c r="H161" s="144" t="s">
        <v>75</v>
      </c>
      <c r="I161" s="70">
        <f>I163+I165</f>
        <v>797.96100000000001</v>
      </c>
      <c r="J161" s="70">
        <f t="shared" ref="J161:L161" si="23">J163+J165</f>
        <v>792.72699999999998</v>
      </c>
      <c r="K161" s="70">
        <f t="shared" si="23"/>
        <v>327.94000000000005</v>
      </c>
      <c r="L161" s="70">
        <f t="shared" si="23"/>
        <v>115.07742999999999</v>
      </c>
      <c r="M161" s="585">
        <f>M163+M165+M167+M169+M171+M173+M175+M177+M179</f>
        <v>7309.0119999999997</v>
      </c>
      <c r="N161" s="585">
        <f>N163+N165+N167+N169+N171+N173+N175+N177+N179</f>
        <v>260.03743000000003</v>
      </c>
      <c r="O161" s="70">
        <f>O163+O165+O167+O169+O171+O173+O175+O177+O179</f>
        <v>7309.0119999999997</v>
      </c>
      <c r="P161" s="70">
        <f>P163+P165+P167+P169+P171+P173+P175+P177+P179</f>
        <v>390.51242999999999</v>
      </c>
      <c r="Q161" s="659">
        <f t="shared" ref="Q161:R161" si="24">Q163+Q165+Q167+Q169+Q171+Q173+Q175+Q177+Q179</f>
        <v>7349.1345899999997</v>
      </c>
      <c r="R161" s="659">
        <f t="shared" si="24"/>
        <v>7255.5748700000004</v>
      </c>
      <c r="S161" s="70">
        <f t="shared" ref="S161:T161" si="25">S163+S165+S167+S169+S171+S173+S175+S177+S179</f>
        <v>360</v>
      </c>
      <c r="T161" s="70">
        <f t="shared" si="25"/>
        <v>360</v>
      </c>
      <c r="U161" s="964" t="s">
        <v>886</v>
      </c>
    </row>
    <row r="162" spans="1:21" ht="17.25" customHeight="1">
      <c r="A162" s="974"/>
      <c r="B162" s="946"/>
      <c r="C162" s="946"/>
      <c r="D162" s="548" t="s">
        <v>47</v>
      </c>
      <c r="E162" s="144"/>
      <c r="F162" s="193"/>
      <c r="G162" s="193"/>
      <c r="H162" s="144"/>
      <c r="I162" s="166"/>
      <c r="J162" s="70"/>
      <c r="K162" s="166"/>
      <c r="L162" s="166"/>
      <c r="M162" s="577"/>
      <c r="N162" s="577"/>
      <c r="O162" s="166"/>
      <c r="P162" s="166"/>
      <c r="Q162" s="166"/>
      <c r="R162" s="70"/>
      <c r="S162" s="166"/>
      <c r="T162" s="166"/>
      <c r="U162" s="1018"/>
    </row>
    <row r="163" spans="1:21" ht="30.75" customHeight="1">
      <c r="A163" s="529"/>
      <c r="B163" s="950" t="s">
        <v>96</v>
      </c>
      <c r="C163" s="939" t="s">
        <v>550</v>
      </c>
      <c r="D163" s="535" t="s">
        <v>25</v>
      </c>
      <c r="E163" s="145" t="s">
        <v>265</v>
      </c>
      <c r="F163" s="184" t="s">
        <v>98</v>
      </c>
      <c r="G163" s="184" t="s">
        <v>718</v>
      </c>
      <c r="H163" s="145" t="s">
        <v>131</v>
      </c>
      <c r="I163" s="259">
        <v>674.48</v>
      </c>
      <c r="J163" s="259">
        <v>674.46600000000001</v>
      </c>
      <c r="K163" s="259">
        <v>322.72000000000003</v>
      </c>
      <c r="L163" s="259">
        <v>109.85742999999999</v>
      </c>
      <c r="M163" s="625">
        <v>359.73399999999998</v>
      </c>
      <c r="N163" s="625">
        <v>159.77143000000001</v>
      </c>
      <c r="O163" s="625">
        <v>359.73399999999998</v>
      </c>
      <c r="P163" s="259">
        <v>281.24642999999998</v>
      </c>
      <c r="Q163" s="166">
        <v>399.73399999999998</v>
      </c>
      <c r="R163" s="166">
        <v>397.84643</v>
      </c>
      <c r="S163" s="139">
        <v>360</v>
      </c>
      <c r="T163" s="139">
        <v>360</v>
      </c>
      <c r="U163" s="1000" t="s">
        <v>766</v>
      </c>
    </row>
    <row r="164" spans="1:21" ht="30.75" customHeight="1">
      <c r="A164" s="530"/>
      <c r="B164" s="950"/>
      <c r="C164" s="939"/>
      <c r="D164" s="535" t="s">
        <v>47</v>
      </c>
      <c r="E164" s="145"/>
      <c r="F164" s="184"/>
      <c r="G164" s="184"/>
      <c r="H164" s="145"/>
      <c r="I164" s="259"/>
      <c r="J164" s="259"/>
      <c r="K164" s="259"/>
      <c r="L164" s="259"/>
      <c r="M164" s="625"/>
      <c r="N164" s="625"/>
      <c r="O164" s="259"/>
      <c r="P164" s="259"/>
      <c r="Q164" s="166"/>
      <c r="R164" s="166"/>
      <c r="S164" s="139"/>
      <c r="T164" s="139"/>
      <c r="U164" s="1001"/>
    </row>
    <row r="165" spans="1:21" ht="15.75" customHeight="1">
      <c r="A165" s="529"/>
      <c r="B165" s="950"/>
      <c r="C165" s="939"/>
      <c r="D165" s="535" t="s">
        <v>25</v>
      </c>
      <c r="E165" s="145" t="s">
        <v>265</v>
      </c>
      <c r="F165" s="184" t="s">
        <v>98</v>
      </c>
      <c r="G165" s="184" t="s">
        <v>718</v>
      </c>
      <c r="H165" s="145">
        <v>350</v>
      </c>
      <c r="I165" s="259">
        <v>123.48099999999999</v>
      </c>
      <c r="J165" s="259">
        <v>118.261</v>
      </c>
      <c r="K165" s="259">
        <v>5.22</v>
      </c>
      <c r="L165" s="259">
        <v>5.22</v>
      </c>
      <c r="M165" s="625">
        <v>100.26600000000001</v>
      </c>
      <c r="N165" s="625">
        <v>100.26600000000001</v>
      </c>
      <c r="O165" s="625">
        <v>100.26600000000001</v>
      </c>
      <c r="P165" s="625">
        <v>100.26600000000001</v>
      </c>
      <c r="Q165" s="166">
        <v>100.26600000000001</v>
      </c>
      <c r="R165" s="166">
        <v>100.26600000000001</v>
      </c>
      <c r="S165" s="139">
        <v>0</v>
      </c>
      <c r="T165" s="139">
        <v>0</v>
      </c>
      <c r="U165" s="1001"/>
    </row>
    <row r="166" spans="1:21" ht="27.75" customHeight="1">
      <c r="A166" s="530"/>
      <c r="B166" s="950"/>
      <c r="C166" s="939"/>
      <c r="D166" s="535" t="s">
        <v>47</v>
      </c>
      <c r="E166" s="145"/>
      <c r="F166" s="184"/>
      <c r="G166" s="184"/>
      <c r="H166" s="145"/>
      <c r="I166" s="127"/>
      <c r="J166" s="127"/>
      <c r="K166" s="259"/>
      <c r="L166" s="259"/>
      <c r="M166" s="625"/>
      <c r="N166" s="625"/>
      <c r="O166" s="259"/>
      <c r="P166" s="259"/>
      <c r="Q166" s="166"/>
      <c r="R166" s="166"/>
      <c r="S166" s="139"/>
      <c r="T166" s="139"/>
      <c r="U166" s="1002"/>
    </row>
    <row r="167" spans="1:21" ht="30.75" customHeight="1">
      <c r="A167" s="945"/>
      <c r="B167" s="1000" t="s">
        <v>617</v>
      </c>
      <c r="C167" s="983" t="s">
        <v>771</v>
      </c>
      <c r="D167" s="535" t="s">
        <v>25</v>
      </c>
      <c r="E167" s="145" t="s">
        <v>265</v>
      </c>
      <c r="F167" s="184" t="s">
        <v>98</v>
      </c>
      <c r="G167" s="184" t="s">
        <v>814</v>
      </c>
      <c r="H167" s="145">
        <v>612</v>
      </c>
      <c r="I167" s="259"/>
      <c r="J167" s="259"/>
      <c r="K167" s="259">
        <v>0</v>
      </c>
      <c r="L167" s="259">
        <v>0</v>
      </c>
      <c r="M167" s="625">
        <v>900</v>
      </c>
      <c r="N167" s="625">
        <v>0</v>
      </c>
      <c r="O167" s="625">
        <v>900</v>
      </c>
      <c r="P167" s="625">
        <v>0</v>
      </c>
      <c r="Q167" s="166">
        <v>900</v>
      </c>
      <c r="R167" s="166">
        <v>900</v>
      </c>
      <c r="S167" s="139">
        <v>0</v>
      </c>
      <c r="T167" s="139">
        <v>0</v>
      </c>
      <c r="U167" s="1000" t="s">
        <v>903</v>
      </c>
    </row>
    <row r="168" spans="1:21" ht="30.75" customHeight="1">
      <c r="A168" s="945"/>
      <c r="B168" s="1001"/>
      <c r="C168" s="984"/>
      <c r="D168" s="535" t="s">
        <v>47</v>
      </c>
      <c r="E168" s="145"/>
      <c r="F168" s="184"/>
      <c r="G168" s="184"/>
      <c r="H168" s="145"/>
      <c r="I168" s="259"/>
      <c r="J168" s="259"/>
      <c r="K168" s="259"/>
      <c r="L168" s="259"/>
      <c r="M168" s="625"/>
      <c r="N168" s="625"/>
      <c r="O168" s="259"/>
      <c r="P168" s="259"/>
      <c r="Q168" s="166"/>
      <c r="R168" s="166"/>
      <c r="S168" s="139"/>
      <c r="T168" s="139"/>
      <c r="U168" s="1001"/>
    </row>
    <row r="169" spans="1:21" ht="30.75" customHeight="1">
      <c r="A169" s="952"/>
      <c r="B169" s="1001"/>
      <c r="C169" s="983" t="s">
        <v>772</v>
      </c>
      <c r="D169" s="535" t="s">
        <v>25</v>
      </c>
      <c r="E169" s="145" t="s">
        <v>265</v>
      </c>
      <c r="F169" s="184" t="s">
        <v>98</v>
      </c>
      <c r="G169" s="184" t="s">
        <v>814</v>
      </c>
      <c r="H169" s="145">
        <v>612</v>
      </c>
      <c r="I169" s="259"/>
      <c r="J169" s="259"/>
      <c r="K169" s="259">
        <v>0</v>
      </c>
      <c r="L169" s="259">
        <v>0</v>
      </c>
      <c r="M169" s="625">
        <v>9</v>
      </c>
      <c r="N169" s="625">
        <v>0</v>
      </c>
      <c r="O169" s="625">
        <v>9</v>
      </c>
      <c r="P169" s="625">
        <v>9</v>
      </c>
      <c r="Q169" s="166">
        <v>9</v>
      </c>
      <c r="R169" s="166">
        <v>9</v>
      </c>
      <c r="S169" s="139">
        <v>0</v>
      </c>
      <c r="T169" s="139">
        <v>0</v>
      </c>
      <c r="U169" s="1001"/>
    </row>
    <row r="170" spans="1:21" ht="30.75" customHeight="1">
      <c r="A170" s="954"/>
      <c r="B170" s="1002"/>
      <c r="C170" s="984"/>
      <c r="D170" s="535" t="s">
        <v>47</v>
      </c>
      <c r="E170" s="145"/>
      <c r="F170" s="184"/>
      <c r="G170" s="184"/>
      <c r="H170" s="145"/>
      <c r="I170" s="259"/>
      <c r="J170" s="259"/>
      <c r="K170" s="259"/>
      <c r="L170" s="259"/>
      <c r="M170" s="625"/>
      <c r="N170" s="625"/>
      <c r="O170" s="259"/>
      <c r="P170" s="259"/>
      <c r="Q170" s="166"/>
      <c r="R170" s="166"/>
      <c r="S170" s="139"/>
      <c r="T170" s="139"/>
      <c r="U170" s="1002"/>
    </row>
    <row r="171" spans="1:21" ht="52.5" customHeight="1">
      <c r="A171" s="952"/>
      <c r="B171" s="1000" t="s">
        <v>674</v>
      </c>
      <c r="C171" s="983" t="s">
        <v>773</v>
      </c>
      <c r="D171" s="535" t="s">
        <v>25</v>
      </c>
      <c r="E171" s="184">
        <v>12</v>
      </c>
      <c r="F171" s="184" t="s">
        <v>98</v>
      </c>
      <c r="G171" s="184" t="s">
        <v>815</v>
      </c>
      <c r="H171" s="145">
        <v>244</v>
      </c>
      <c r="I171" s="259"/>
      <c r="J171" s="259"/>
      <c r="K171" s="259"/>
      <c r="L171" s="259"/>
      <c r="M171" s="625">
        <v>2666</v>
      </c>
      <c r="N171" s="625">
        <v>0</v>
      </c>
      <c r="O171" s="625">
        <v>2666</v>
      </c>
      <c r="P171" s="625">
        <v>0</v>
      </c>
      <c r="Q171" s="166">
        <v>2666</v>
      </c>
      <c r="R171" s="166">
        <v>2639.3402000000001</v>
      </c>
      <c r="S171" s="139">
        <v>0</v>
      </c>
      <c r="T171" s="139">
        <v>0</v>
      </c>
      <c r="U171" s="1000" t="s">
        <v>904</v>
      </c>
    </row>
    <row r="172" spans="1:21" ht="28.5" customHeight="1">
      <c r="A172" s="953"/>
      <c r="B172" s="1001"/>
      <c r="C172" s="984"/>
      <c r="D172" s="535" t="s">
        <v>47</v>
      </c>
      <c r="E172" s="184"/>
      <c r="F172" s="184"/>
      <c r="G172" s="184"/>
      <c r="H172" s="145"/>
      <c r="I172" s="259"/>
      <c r="J172" s="259"/>
      <c r="K172" s="259"/>
      <c r="L172" s="259"/>
      <c r="M172" s="625"/>
      <c r="N172" s="625"/>
      <c r="O172" s="259"/>
      <c r="P172" s="259"/>
      <c r="Q172" s="784"/>
      <c r="R172" s="784"/>
      <c r="S172" s="139"/>
      <c r="T172" s="139"/>
      <c r="U172" s="1001"/>
    </row>
    <row r="173" spans="1:21" ht="32.25" customHeight="1">
      <c r="A173" s="531"/>
      <c r="B173" s="1001"/>
      <c r="C173" s="983" t="s">
        <v>774</v>
      </c>
      <c r="D173" s="535" t="s">
        <v>25</v>
      </c>
      <c r="E173" s="184" t="s">
        <v>265</v>
      </c>
      <c r="F173" s="184" t="s">
        <v>98</v>
      </c>
      <c r="G173" s="184" t="s">
        <v>815</v>
      </c>
      <c r="H173" s="145">
        <v>244</v>
      </c>
      <c r="I173" s="259"/>
      <c r="J173" s="259"/>
      <c r="K173" s="259"/>
      <c r="L173" s="259"/>
      <c r="M173" s="625">
        <v>26.66</v>
      </c>
      <c r="N173" s="625">
        <v>0</v>
      </c>
      <c r="O173" s="625">
        <v>26.66</v>
      </c>
      <c r="P173" s="625">
        <v>0</v>
      </c>
      <c r="Q173" s="577">
        <v>26.71959</v>
      </c>
      <c r="R173" s="166">
        <v>26.719000000000001</v>
      </c>
      <c r="S173" s="139">
        <v>0</v>
      </c>
      <c r="T173" s="139">
        <v>0</v>
      </c>
      <c r="U173" s="1001"/>
    </row>
    <row r="174" spans="1:21" ht="26.25" customHeight="1">
      <c r="A174" s="531"/>
      <c r="B174" s="1002"/>
      <c r="C174" s="984"/>
      <c r="D174" s="535" t="s">
        <v>47</v>
      </c>
      <c r="E174" s="184"/>
      <c r="F174" s="184"/>
      <c r="G174" s="184"/>
      <c r="H174" s="145"/>
      <c r="I174" s="259"/>
      <c r="J174" s="259"/>
      <c r="K174" s="259"/>
      <c r="L174" s="259"/>
      <c r="M174" s="625"/>
      <c r="N174" s="625"/>
      <c r="O174" s="259"/>
      <c r="P174" s="259"/>
      <c r="Q174" s="784"/>
      <c r="R174" s="166"/>
      <c r="S174" s="139"/>
      <c r="T174" s="139"/>
      <c r="U174" s="1002"/>
    </row>
    <row r="175" spans="1:21" ht="47.25" customHeight="1">
      <c r="A175" s="952"/>
      <c r="B175" s="1000" t="s">
        <v>722</v>
      </c>
      <c r="C175" s="983" t="s">
        <v>775</v>
      </c>
      <c r="D175" s="535" t="s">
        <v>25</v>
      </c>
      <c r="E175" s="184" t="s">
        <v>265</v>
      </c>
      <c r="F175" s="184" t="s">
        <v>98</v>
      </c>
      <c r="G175" s="184" t="s">
        <v>723</v>
      </c>
      <c r="H175" s="145">
        <v>244</v>
      </c>
      <c r="I175" s="259"/>
      <c r="J175" s="259"/>
      <c r="K175" s="259"/>
      <c r="L175" s="259"/>
      <c r="M175" s="625">
        <v>32.152000000000001</v>
      </c>
      <c r="N175" s="625">
        <v>0</v>
      </c>
      <c r="O175" s="625">
        <v>32.152000000000001</v>
      </c>
      <c r="P175" s="625">
        <v>0</v>
      </c>
      <c r="Q175" s="577">
        <v>32.215000000000003</v>
      </c>
      <c r="R175" s="166">
        <v>31.570070000000001</v>
      </c>
      <c r="S175" s="139"/>
      <c r="T175" s="139"/>
      <c r="U175" s="1000" t="s">
        <v>905</v>
      </c>
    </row>
    <row r="176" spans="1:21" ht="24.75" customHeight="1">
      <c r="A176" s="954"/>
      <c r="B176" s="1001"/>
      <c r="C176" s="984"/>
      <c r="D176" s="535" t="s">
        <v>47</v>
      </c>
      <c r="E176" s="184"/>
      <c r="F176" s="184"/>
      <c r="G176" s="184"/>
      <c r="H176" s="145"/>
      <c r="I176" s="259"/>
      <c r="J176" s="259"/>
      <c r="K176" s="259"/>
      <c r="L176" s="259"/>
      <c r="M176" s="625"/>
      <c r="N176" s="625"/>
      <c r="O176" s="259"/>
      <c r="P176" s="259"/>
      <c r="Q176" s="166"/>
      <c r="R176" s="166"/>
      <c r="S176" s="139"/>
      <c r="T176" s="139"/>
      <c r="U176" s="1001"/>
    </row>
    <row r="177" spans="1:21" ht="66" customHeight="1">
      <c r="A177" s="945"/>
      <c r="B177" s="1001"/>
      <c r="C177" s="983" t="s">
        <v>776</v>
      </c>
      <c r="D177" s="535" t="s">
        <v>25</v>
      </c>
      <c r="E177" s="184" t="s">
        <v>265</v>
      </c>
      <c r="F177" s="184" t="s">
        <v>98</v>
      </c>
      <c r="G177" s="184" t="s">
        <v>723</v>
      </c>
      <c r="H177" s="145">
        <v>244</v>
      </c>
      <c r="I177" s="259"/>
      <c r="J177" s="259"/>
      <c r="K177" s="259"/>
      <c r="L177" s="259"/>
      <c r="M177" s="625">
        <v>160.76223999999999</v>
      </c>
      <c r="N177" s="625">
        <v>0</v>
      </c>
      <c r="O177" s="625">
        <v>160.76223999999999</v>
      </c>
      <c r="P177" s="625">
        <v>0</v>
      </c>
      <c r="Q177" s="577">
        <v>160.76223999999999</v>
      </c>
      <c r="R177" s="166">
        <v>157.54391000000001</v>
      </c>
      <c r="S177" s="139">
        <v>0</v>
      </c>
      <c r="T177" s="139">
        <v>0</v>
      </c>
      <c r="U177" s="1001"/>
    </row>
    <row r="178" spans="1:21" ht="42" customHeight="1">
      <c r="A178" s="945"/>
      <c r="B178" s="1001"/>
      <c r="C178" s="984"/>
      <c r="D178" s="535" t="s">
        <v>47</v>
      </c>
      <c r="E178" s="184"/>
      <c r="F178" s="184"/>
      <c r="G178" s="184"/>
      <c r="H178" s="145"/>
      <c r="I178" s="259"/>
      <c r="J178" s="259"/>
      <c r="K178" s="259"/>
      <c r="L178" s="259"/>
      <c r="M178" s="625"/>
      <c r="N178" s="625"/>
      <c r="O178" s="259"/>
      <c r="P178" s="259"/>
      <c r="Q178" s="166"/>
      <c r="R178" s="166"/>
      <c r="S178" s="139"/>
      <c r="T178" s="139"/>
      <c r="U178" s="1001"/>
    </row>
    <row r="179" spans="1:21" ht="72.75" customHeight="1">
      <c r="A179" s="945"/>
      <c r="B179" s="1001"/>
      <c r="C179" s="983" t="s">
        <v>777</v>
      </c>
      <c r="D179" s="535" t="s">
        <v>25</v>
      </c>
      <c r="E179" s="184" t="s">
        <v>265</v>
      </c>
      <c r="F179" s="184" t="s">
        <v>98</v>
      </c>
      <c r="G179" s="184" t="s">
        <v>723</v>
      </c>
      <c r="H179" s="145">
        <v>244</v>
      </c>
      <c r="I179" s="259"/>
      <c r="J179" s="259"/>
      <c r="K179" s="259"/>
      <c r="L179" s="259"/>
      <c r="M179" s="625">
        <v>3054.4377599999998</v>
      </c>
      <c r="N179" s="625">
        <v>0</v>
      </c>
      <c r="O179" s="625">
        <v>3054.4377599999998</v>
      </c>
      <c r="P179" s="625">
        <v>0</v>
      </c>
      <c r="Q179" s="577">
        <v>3054.4377599999998</v>
      </c>
      <c r="R179" s="166">
        <v>2993.28926</v>
      </c>
      <c r="S179" s="139">
        <v>0</v>
      </c>
      <c r="T179" s="139">
        <v>0</v>
      </c>
      <c r="U179" s="1001"/>
    </row>
    <row r="180" spans="1:21" ht="30.75" customHeight="1">
      <c r="A180" s="945"/>
      <c r="B180" s="1002"/>
      <c r="C180" s="984"/>
      <c r="D180" s="535" t="s">
        <v>47</v>
      </c>
      <c r="E180" s="145"/>
      <c r="F180" s="184"/>
      <c r="G180" s="184"/>
      <c r="H180" s="145"/>
      <c r="I180" s="259"/>
      <c r="J180" s="259"/>
      <c r="K180" s="259"/>
      <c r="L180" s="259"/>
      <c r="M180" s="625"/>
      <c r="N180" s="625"/>
      <c r="O180" s="259"/>
      <c r="P180" s="259"/>
      <c r="Q180" s="166"/>
      <c r="R180" s="166"/>
      <c r="S180" s="139"/>
      <c r="T180" s="139"/>
      <c r="U180" s="1002"/>
    </row>
    <row r="181" spans="1:21" ht="51.75" customHeight="1">
      <c r="A181" s="946" t="s">
        <v>169</v>
      </c>
      <c r="B181" s="946" t="s">
        <v>92</v>
      </c>
      <c r="C181" s="946" t="s">
        <v>318</v>
      </c>
      <c r="D181" s="548" t="s">
        <v>25</v>
      </c>
      <c r="E181" s="144" t="s">
        <v>265</v>
      </c>
      <c r="F181" s="193" t="s">
        <v>98</v>
      </c>
      <c r="G181" s="193" t="s">
        <v>75</v>
      </c>
      <c r="H181" s="25" t="s">
        <v>75</v>
      </c>
      <c r="I181" s="70">
        <f>I183</f>
        <v>0</v>
      </c>
      <c r="J181" s="70">
        <f t="shared" ref="J181:T181" si="26">J183</f>
        <v>0</v>
      </c>
      <c r="K181" s="70">
        <f t="shared" si="26"/>
        <v>8.08</v>
      </c>
      <c r="L181" s="70">
        <f t="shared" si="26"/>
        <v>0</v>
      </c>
      <c r="M181" s="585">
        <f t="shared" si="26"/>
        <v>20.2</v>
      </c>
      <c r="N181" s="585">
        <f t="shared" si="26"/>
        <v>0</v>
      </c>
      <c r="O181" s="70">
        <f t="shared" si="26"/>
        <v>29.2</v>
      </c>
      <c r="P181" s="70">
        <f t="shared" si="26"/>
        <v>0</v>
      </c>
      <c r="Q181" s="70">
        <f t="shared" si="26"/>
        <v>0</v>
      </c>
      <c r="R181" s="70">
        <f t="shared" si="26"/>
        <v>0</v>
      </c>
      <c r="S181" s="70">
        <f t="shared" si="26"/>
        <v>40</v>
      </c>
      <c r="T181" s="70">
        <f t="shared" si="26"/>
        <v>40</v>
      </c>
      <c r="U181" s="964"/>
    </row>
    <row r="182" spans="1:21" ht="15" customHeight="1">
      <c r="A182" s="946"/>
      <c r="B182" s="946"/>
      <c r="C182" s="946"/>
      <c r="D182" s="548" t="s">
        <v>47</v>
      </c>
      <c r="E182" s="144"/>
      <c r="F182" s="193"/>
      <c r="G182" s="193"/>
      <c r="H182" s="144"/>
      <c r="I182" s="166"/>
      <c r="J182" s="166"/>
      <c r="K182" s="166"/>
      <c r="L182" s="166"/>
      <c r="M182" s="577"/>
      <c r="N182" s="577"/>
      <c r="O182" s="166"/>
      <c r="P182" s="166"/>
      <c r="Q182" s="166"/>
      <c r="R182" s="166"/>
      <c r="S182" s="166"/>
      <c r="T182" s="166"/>
      <c r="U182" s="1018"/>
    </row>
    <row r="183" spans="1:21" ht="43.5" customHeight="1">
      <c r="A183" s="972"/>
      <c r="B183" s="950" t="s">
        <v>96</v>
      </c>
      <c r="C183" s="950" t="s">
        <v>551</v>
      </c>
      <c r="D183" s="535" t="s">
        <v>25</v>
      </c>
      <c r="E183" s="377" t="s">
        <v>265</v>
      </c>
      <c r="F183" s="377" t="s">
        <v>98</v>
      </c>
      <c r="G183" s="377" t="s">
        <v>552</v>
      </c>
      <c r="H183" s="377" t="s">
        <v>131</v>
      </c>
      <c r="I183" s="267">
        <v>0</v>
      </c>
      <c r="J183" s="267">
        <v>0</v>
      </c>
      <c r="K183" s="259">
        <v>8.08</v>
      </c>
      <c r="L183" s="259">
        <v>0</v>
      </c>
      <c r="M183" s="625">
        <v>20.2</v>
      </c>
      <c r="N183" s="625">
        <v>0</v>
      </c>
      <c r="O183" s="259">
        <v>29.2</v>
      </c>
      <c r="P183" s="259">
        <v>0</v>
      </c>
      <c r="Q183" s="166">
        <v>0</v>
      </c>
      <c r="R183" s="166">
        <v>0</v>
      </c>
      <c r="S183" s="127">
        <v>40</v>
      </c>
      <c r="T183" s="127">
        <v>40</v>
      </c>
      <c r="U183" s="1020"/>
    </row>
    <row r="184" spans="1:21" ht="15" customHeight="1">
      <c r="A184" s="972"/>
      <c r="B184" s="950"/>
      <c r="C184" s="950"/>
      <c r="D184" s="535" t="s">
        <v>47</v>
      </c>
      <c r="E184" s="68"/>
      <c r="F184" s="377"/>
      <c r="G184" s="377"/>
      <c r="H184" s="68"/>
      <c r="I184" s="127"/>
      <c r="J184" s="127"/>
      <c r="K184" s="259"/>
      <c r="L184" s="259"/>
      <c r="M184" s="625"/>
      <c r="N184" s="625"/>
      <c r="O184" s="259"/>
      <c r="P184" s="259"/>
      <c r="Q184" s="166"/>
      <c r="R184" s="166"/>
      <c r="S184" s="127"/>
      <c r="T184" s="127"/>
      <c r="U184" s="1020"/>
    </row>
    <row r="185" spans="1:21" ht="66.75" customHeight="1">
      <c r="A185" s="970">
        <v>6</v>
      </c>
      <c r="B185" s="942" t="s">
        <v>70</v>
      </c>
      <c r="C185" s="942" t="s">
        <v>338</v>
      </c>
      <c r="D185" s="161" t="s">
        <v>25</v>
      </c>
      <c r="E185" s="24" t="s">
        <v>172</v>
      </c>
      <c r="F185" s="444"/>
      <c r="G185" s="444" t="s">
        <v>405</v>
      </c>
      <c r="H185" s="24" t="s">
        <v>75</v>
      </c>
      <c r="I185" s="165">
        <f>I187+I199+I211</f>
        <v>10409.09289</v>
      </c>
      <c r="J185" s="165">
        <v>10649.95</v>
      </c>
      <c r="K185" s="165">
        <f>K187+K199+K211</f>
        <v>5535.9780200000005</v>
      </c>
      <c r="L185" s="165">
        <f t="shared" ref="L185:T185" si="27">L187+L199+L211</f>
        <v>3052.1566999999995</v>
      </c>
      <c r="M185" s="615">
        <f t="shared" si="27"/>
        <v>10345.186310000001</v>
      </c>
      <c r="N185" s="615">
        <f t="shared" si="27"/>
        <v>6503.5702500000007</v>
      </c>
      <c r="O185" s="449">
        <f t="shared" si="27"/>
        <v>13895.07194</v>
      </c>
      <c r="P185" s="449">
        <f t="shared" si="27"/>
        <v>9067.3636900000001</v>
      </c>
      <c r="Q185" s="615">
        <f t="shared" si="27"/>
        <v>13802.076800000003</v>
      </c>
      <c r="R185" s="449">
        <f t="shared" si="27"/>
        <v>13665.325660000002</v>
      </c>
      <c r="S185" s="441">
        <f t="shared" si="27"/>
        <v>14711.224</v>
      </c>
      <c r="T185" s="441">
        <f t="shared" si="27"/>
        <v>14711.224</v>
      </c>
      <c r="U185" s="947" t="s">
        <v>845</v>
      </c>
    </row>
    <row r="186" spans="1:21" ht="14.25" customHeight="1">
      <c r="A186" s="970"/>
      <c r="B186" s="942"/>
      <c r="C186" s="942"/>
      <c r="D186" s="161" t="s">
        <v>47</v>
      </c>
      <c r="E186" s="24"/>
      <c r="F186" s="444"/>
      <c r="G186" s="444"/>
      <c r="H186" s="24"/>
      <c r="I186" s="165"/>
      <c r="J186" s="165"/>
      <c r="K186" s="165"/>
      <c r="L186" s="165"/>
      <c r="M186" s="615"/>
      <c r="N186" s="615"/>
      <c r="O186" s="165"/>
      <c r="P186" s="165"/>
      <c r="Q186" s="165"/>
      <c r="R186" s="165"/>
      <c r="S186" s="165"/>
      <c r="T186" s="165"/>
      <c r="U186" s="947"/>
    </row>
    <row r="187" spans="1:21" ht="65.25" customHeight="1">
      <c r="A187" s="971" t="s">
        <v>353</v>
      </c>
      <c r="B187" s="946" t="s">
        <v>100</v>
      </c>
      <c r="C187" s="946" t="s">
        <v>354</v>
      </c>
      <c r="D187" s="548" t="s">
        <v>25</v>
      </c>
      <c r="E187" s="144" t="s">
        <v>172</v>
      </c>
      <c r="F187" s="193"/>
      <c r="G187" s="193">
        <v>1510000000</v>
      </c>
      <c r="H187" s="144" t="s">
        <v>75</v>
      </c>
      <c r="I187" s="70">
        <f>I189+I191+I193+I195+I197</f>
        <v>4807.2010800000007</v>
      </c>
      <c r="J187" s="70">
        <f t="shared" ref="J187:T187" si="28">J189+J191+J193+J195+J197</f>
        <v>4732.7552400000004</v>
      </c>
      <c r="K187" s="70">
        <f t="shared" si="28"/>
        <v>2560.1989900000003</v>
      </c>
      <c r="L187" s="70">
        <f t="shared" si="28"/>
        <v>1361.22684</v>
      </c>
      <c r="M187" s="585">
        <f t="shared" si="28"/>
        <v>4511.6369199999999</v>
      </c>
      <c r="N187" s="585">
        <f t="shared" si="28"/>
        <v>2650.70298</v>
      </c>
      <c r="O187" s="70">
        <f>O189+O191+O193+O195+O197</f>
        <v>5866.241</v>
      </c>
      <c r="P187" s="70">
        <f t="shared" si="28"/>
        <v>3373.5257700000002</v>
      </c>
      <c r="Q187" s="70">
        <f>Q189+Q191+Q193+Q195+Q197</f>
        <v>5279.0111299999999</v>
      </c>
      <c r="R187" s="70">
        <f t="shared" si="28"/>
        <v>5178.834609999999</v>
      </c>
      <c r="S187" s="70">
        <f t="shared" si="28"/>
        <v>6102.9409999999998</v>
      </c>
      <c r="T187" s="70">
        <f t="shared" si="28"/>
        <v>6102.9409999999998</v>
      </c>
      <c r="U187" s="964" t="s">
        <v>846</v>
      </c>
    </row>
    <row r="188" spans="1:21" ht="14.25" customHeight="1">
      <c r="A188" s="971"/>
      <c r="B188" s="946"/>
      <c r="C188" s="946"/>
      <c r="D188" s="548" t="s">
        <v>47</v>
      </c>
      <c r="E188" s="144"/>
      <c r="F188" s="193"/>
      <c r="G188" s="193"/>
      <c r="H188" s="144"/>
      <c r="I188" s="166"/>
      <c r="J188" s="166"/>
      <c r="K188" s="166"/>
      <c r="L188" s="166"/>
      <c r="M188" s="577"/>
      <c r="N188" s="577"/>
      <c r="O188" s="166"/>
      <c r="P188" s="166"/>
      <c r="Q188" s="166"/>
      <c r="R188" s="166"/>
      <c r="S188" s="166"/>
      <c r="T188" s="166"/>
      <c r="U188" s="964"/>
    </row>
    <row r="189" spans="1:21" ht="27" customHeight="1">
      <c r="A189" s="949"/>
      <c r="B189" s="957" t="s">
        <v>96</v>
      </c>
      <c r="C189" s="939" t="s">
        <v>176</v>
      </c>
      <c r="D189" s="535" t="s">
        <v>25</v>
      </c>
      <c r="E189" s="145" t="s">
        <v>172</v>
      </c>
      <c r="F189" s="184" t="s">
        <v>175</v>
      </c>
      <c r="G189" s="184">
        <v>1510081020</v>
      </c>
      <c r="H189" s="145" t="s">
        <v>131</v>
      </c>
      <c r="I189" s="259">
        <v>99.895290000000003</v>
      </c>
      <c r="J189" s="259">
        <v>99.895290000000003</v>
      </c>
      <c r="K189" s="259">
        <v>40.4</v>
      </c>
      <c r="L189" s="259">
        <v>0</v>
      </c>
      <c r="M189" s="625">
        <v>101</v>
      </c>
      <c r="N189" s="658">
        <v>0</v>
      </c>
      <c r="O189" s="309">
        <v>146</v>
      </c>
      <c r="P189" s="309">
        <v>96.950999999999993</v>
      </c>
      <c r="Q189" s="166">
        <v>97</v>
      </c>
      <c r="R189" s="166">
        <v>96.950999999999993</v>
      </c>
      <c r="S189" s="259">
        <v>200</v>
      </c>
      <c r="T189" s="259">
        <v>200</v>
      </c>
      <c r="U189" s="950" t="s">
        <v>902</v>
      </c>
    </row>
    <row r="190" spans="1:21" ht="14.25" customHeight="1">
      <c r="A190" s="949"/>
      <c r="B190" s="957"/>
      <c r="C190" s="939"/>
      <c r="D190" s="535" t="s">
        <v>47</v>
      </c>
      <c r="E190" s="145"/>
      <c r="F190" s="184"/>
      <c r="G190" s="184"/>
      <c r="H190" s="145"/>
      <c r="I190" s="259"/>
      <c r="J190" s="259"/>
      <c r="K190" s="259"/>
      <c r="L190" s="259"/>
      <c r="M190" s="625"/>
      <c r="N190" s="658"/>
      <c r="O190" s="309"/>
      <c r="P190" s="309"/>
      <c r="Q190" s="166"/>
      <c r="R190" s="166"/>
      <c r="S190" s="259"/>
      <c r="T190" s="259"/>
      <c r="U190" s="950"/>
    </row>
    <row r="191" spans="1:21" ht="26.25" customHeight="1">
      <c r="A191" s="945"/>
      <c r="B191" s="957" t="s">
        <v>79</v>
      </c>
      <c r="C191" s="939" t="s">
        <v>489</v>
      </c>
      <c r="D191" s="535" t="s">
        <v>25</v>
      </c>
      <c r="E191" s="145" t="s">
        <v>172</v>
      </c>
      <c r="F191" s="184" t="s">
        <v>105</v>
      </c>
      <c r="G191" s="184">
        <v>1510081010</v>
      </c>
      <c r="H191" s="145" t="s">
        <v>131</v>
      </c>
      <c r="I191" s="259">
        <v>4429.7893100000001</v>
      </c>
      <c r="J191" s="259">
        <v>4355.3434699999998</v>
      </c>
      <c r="K191" s="259">
        <v>2420.6038600000002</v>
      </c>
      <c r="L191" s="259">
        <v>1315.5071399999999</v>
      </c>
      <c r="M191" s="625">
        <v>4162.6490899999999</v>
      </c>
      <c r="N191" s="658">
        <v>2524.4229300000002</v>
      </c>
      <c r="O191" s="309">
        <v>5411.8760000000002</v>
      </c>
      <c r="P191" s="309">
        <v>3069.7343700000001</v>
      </c>
      <c r="Q191" s="166">
        <v>4762.5070400000004</v>
      </c>
      <c r="R191" s="166">
        <v>4663.4197299999996</v>
      </c>
      <c r="S191" s="127">
        <v>5411.8760000000002</v>
      </c>
      <c r="T191" s="127">
        <v>5411.8760000000002</v>
      </c>
      <c r="U191" s="950" t="s">
        <v>524</v>
      </c>
    </row>
    <row r="192" spans="1:21" ht="12.75">
      <c r="A192" s="945"/>
      <c r="B192" s="957"/>
      <c r="C192" s="939"/>
      <c r="D192" s="535" t="s">
        <v>47</v>
      </c>
      <c r="E192" s="145"/>
      <c r="F192" s="184"/>
      <c r="G192" s="184"/>
      <c r="H192" s="145"/>
      <c r="I192" s="259"/>
      <c r="J192" s="259"/>
      <c r="K192" s="259"/>
      <c r="L192" s="259"/>
      <c r="M192" s="625"/>
      <c r="N192" s="658"/>
      <c r="O192" s="309"/>
      <c r="P192" s="309"/>
      <c r="Q192" s="166"/>
      <c r="R192" s="166"/>
      <c r="S192" s="259"/>
      <c r="T192" s="259"/>
      <c r="U192" s="950"/>
    </row>
    <row r="193" spans="1:21" ht="25.5" customHeight="1">
      <c r="A193" s="945"/>
      <c r="B193" s="957"/>
      <c r="C193" s="911"/>
      <c r="D193" s="535" t="s">
        <v>25</v>
      </c>
      <c r="E193" s="145" t="s">
        <v>172</v>
      </c>
      <c r="F193" s="184" t="s">
        <v>105</v>
      </c>
      <c r="G193" s="184">
        <v>1510081010</v>
      </c>
      <c r="H193" s="145">
        <v>831</v>
      </c>
      <c r="I193" s="259">
        <v>0</v>
      </c>
      <c r="J193" s="259">
        <v>0</v>
      </c>
      <c r="K193" s="259">
        <v>0</v>
      </c>
      <c r="L193" s="259">
        <v>0</v>
      </c>
      <c r="M193" s="625">
        <v>0</v>
      </c>
      <c r="N193" s="658">
        <v>0</v>
      </c>
      <c r="O193" s="309">
        <v>0</v>
      </c>
      <c r="P193" s="309">
        <v>0</v>
      </c>
      <c r="Q193" s="166">
        <v>0</v>
      </c>
      <c r="R193" s="166">
        <v>0</v>
      </c>
      <c r="S193" s="259">
        <v>0</v>
      </c>
      <c r="T193" s="259">
        <v>0</v>
      </c>
      <c r="U193" s="950"/>
    </row>
    <row r="194" spans="1:21" ht="12.75">
      <c r="A194" s="945"/>
      <c r="B194" s="957"/>
      <c r="C194" s="911"/>
      <c r="D194" s="535" t="s">
        <v>47</v>
      </c>
      <c r="E194" s="145"/>
      <c r="F194" s="184"/>
      <c r="G194" s="184"/>
      <c r="H194" s="145"/>
      <c r="I194" s="259"/>
      <c r="J194" s="259"/>
      <c r="K194" s="259"/>
      <c r="L194" s="259"/>
      <c r="M194" s="625"/>
      <c r="N194" s="658"/>
      <c r="O194" s="309"/>
      <c r="P194" s="309"/>
      <c r="Q194" s="166"/>
      <c r="R194" s="166"/>
      <c r="S194" s="259"/>
      <c r="T194" s="259"/>
      <c r="U194" s="950"/>
    </row>
    <row r="195" spans="1:21" ht="27.75" customHeight="1">
      <c r="A195" s="945"/>
      <c r="B195" s="957" t="s">
        <v>80</v>
      </c>
      <c r="C195" s="939" t="s">
        <v>314</v>
      </c>
      <c r="D195" s="535" t="s">
        <v>25</v>
      </c>
      <c r="E195" s="145" t="s">
        <v>172</v>
      </c>
      <c r="F195" s="184" t="s">
        <v>84</v>
      </c>
      <c r="G195" s="184">
        <v>1510081080</v>
      </c>
      <c r="H195" s="145" t="s">
        <v>131</v>
      </c>
      <c r="I195" s="259">
        <v>277.11520999999999</v>
      </c>
      <c r="J195" s="259">
        <v>277.11520999999999</v>
      </c>
      <c r="K195" s="259">
        <v>97.175129999999996</v>
      </c>
      <c r="L195" s="259">
        <v>45.719700000000003</v>
      </c>
      <c r="M195" s="625">
        <v>242.93782999999999</v>
      </c>
      <c r="N195" s="658">
        <v>126.28005</v>
      </c>
      <c r="O195" s="309">
        <v>301.065</v>
      </c>
      <c r="P195" s="309">
        <v>206.84039999999999</v>
      </c>
      <c r="Q195" s="166">
        <v>418.18409000000003</v>
      </c>
      <c r="R195" s="166">
        <v>418.18409000000003</v>
      </c>
      <c r="S195" s="259">
        <v>481.065</v>
      </c>
      <c r="T195" s="259">
        <v>481.065</v>
      </c>
      <c r="U195" s="950" t="s">
        <v>525</v>
      </c>
    </row>
    <row r="196" spans="1:21" ht="12.75">
      <c r="A196" s="945"/>
      <c r="B196" s="957"/>
      <c r="C196" s="939"/>
      <c r="D196" s="535" t="s">
        <v>47</v>
      </c>
      <c r="E196" s="145"/>
      <c r="F196" s="184"/>
      <c r="G196" s="184"/>
      <c r="H196" s="145"/>
      <c r="I196" s="259"/>
      <c r="J196" s="259"/>
      <c r="K196" s="259"/>
      <c r="L196" s="259"/>
      <c r="M196" s="625"/>
      <c r="N196" s="658"/>
      <c r="O196" s="309"/>
      <c r="P196" s="309"/>
      <c r="Q196" s="166"/>
      <c r="R196" s="166"/>
      <c r="S196" s="259"/>
      <c r="T196" s="259"/>
      <c r="U196" s="950"/>
    </row>
    <row r="197" spans="1:21" ht="26.25" customHeight="1">
      <c r="A197" s="916"/>
      <c r="B197" s="911"/>
      <c r="C197" s="911"/>
      <c r="D197" s="535" t="s">
        <v>25</v>
      </c>
      <c r="E197" s="145" t="s">
        <v>172</v>
      </c>
      <c r="F197" s="184" t="s">
        <v>84</v>
      </c>
      <c r="G197" s="184" t="s">
        <v>498</v>
      </c>
      <c r="H197" s="145" t="s">
        <v>357</v>
      </c>
      <c r="I197" s="259">
        <v>0.40127000000000002</v>
      </c>
      <c r="J197" s="259">
        <v>0.40127000000000002</v>
      </c>
      <c r="K197" s="259">
        <v>2.02</v>
      </c>
      <c r="L197" s="259">
        <v>0</v>
      </c>
      <c r="M197" s="625">
        <v>5.05</v>
      </c>
      <c r="N197" s="658">
        <v>0</v>
      </c>
      <c r="O197" s="309">
        <v>7.3</v>
      </c>
      <c r="P197" s="309">
        <v>0</v>
      </c>
      <c r="Q197" s="166">
        <v>1.32</v>
      </c>
      <c r="R197" s="166">
        <v>0.27978999999999998</v>
      </c>
      <c r="S197" s="259">
        <v>10</v>
      </c>
      <c r="T197" s="259">
        <v>10</v>
      </c>
      <c r="U197" s="911"/>
    </row>
    <row r="198" spans="1:21" ht="12.75">
      <c r="A198" s="916"/>
      <c r="B198" s="911"/>
      <c r="C198" s="911"/>
      <c r="D198" s="535" t="s">
        <v>47</v>
      </c>
      <c r="E198" s="145"/>
      <c r="F198" s="184"/>
      <c r="G198" s="184"/>
      <c r="H198" s="145"/>
      <c r="I198" s="259"/>
      <c r="J198" s="259"/>
      <c r="K198" s="259"/>
      <c r="L198" s="259"/>
      <c r="M198" s="625"/>
      <c r="N198" s="658"/>
      <c r="O198" s="309"/>
      <c r="P198" s="309"/>
      <c r="Q198" s="166"/>
      <c r="R198" s="166"/>
      <c r="S198" s="259"/>
      <c r="T198" s="259"/>
      <c r="U198" s="911"/>
    </row>
    <row r="199" spans="1:21" ht="48" customHeight="1">
      <c r="A199" s="971" t="s">
        <v>355</v>
      </c>
      <c r="B199" s="1019" t="s">
        <v>92</v>
      </c>
      <c r="C199" s="946" t="s">
        <v>324</v>
      </c>
      <c r="D199" s="548" t="s">
        <v>25</v>
      </c>
      <c r="E199" s="144" t="s">
        <v>172</v>
      </c>
      <c r="F199" s="193" t="s">
        <v>75</v>
      </c>
      <c r="G199" s="193">
        <v>1520000000</v>
      </c>
      <c r="H199" s="144" t="s">
        <v>75</v>
      </c>
      <c r="I199" s="70">
        <v>236.17</v>
      </c>
      <c r="J199" s="70">
        <v>236.17</v>
      </c>
      <c r="K199" s="70">
        <f>K201+K203+K205+K207+K209</f>
        <v>236.67000000000002</v>
      </c>
      <c r="L199" s="70">
        <f t="shared" ref="L199:T199" si="29">L201+L203+L205+L207+L209</f>
        <v>0</v>
      </c>
      <c r="M199" s="585">
        <f t="shared" si="29"/>
        <v>527.54999999999995</v>
      </c>
      <c r="N199" s="585">
        <f t="shared" si="29"/>
        <v>14</v>
      </c>
      <c r="O199" s="585">
        <f>O201+O203+O205+O207+O209</f>
        <v>592.04999999999995</v>
      </c>
      <c r="P199" s="585">
        <f t="shared" si="29"/>
        <v>42</v>
      </c>
      <c r="Q199" s="585">
        <f t="shared" si="29"/>
        <v>174</v>
      </c>
      <c r="R199" s="585">
        <f t="shared" si="29"/>
        <v>174</v>
      </c>
      <c r="S199" s="585">
        <f t="shared" si="29"/>
        <v>960</v>
      </c>
      <c r="T199" s="585">
        <f t="shared" si="29"/>
        <v>960</v>
      </c>
      <c r="U199" s="964" t="s">
        <v>844</v>
      </c>
    </row>
    <row r="200" spans="1:21" ht="14.25" customHeight="1">
      <c r="A200" s="971"/>
      <c r="B200" s="1019"/>
      <c r="C200" s="946"/>
      <c r="D200" s="548" t="s">
        <v>47</v>
      </c>
      <c r="E200" s="144"/>
      <c r="F200" s="193"/>
      <c r="G200" s="193"/>
      <c r="H200" s="144"/>
      <c r="I200" s="166"/>
      <c r="J200" s="166"/>
      <c r="K200" s="166"/>
      <c r="L200" s="166"/>
      <c r="M200" s="577"/>
      <c r="N200" s="591"/>
      <c r="O200" s="188"/>
      <c r="P200" s="188"/>
      <c r="Q200" s="166"/>
      <c r="R200" s="166"/>
      <c r="S200" s="166"/>
      <c r="T200" s="166"/>
      <c r="U200" s="964"/>
    </row>
    <row r="201" spans="1:21" ht="26.25" customHeight="1">
      <c r="A201" s="949"/>
      <c r="B201" s="957" t="s">
        <v>96</v>
      </c>
      <c r="C201" s="939" t="s">
        <v>177</v>
      </c>
      <c r="D201" s="535" t="s">
        <v>25</v>
      </c>
      <c r="E201" s="145" t="s">
        <v>172</v>
      </c>
      <c r="F201" s="184" t="s">
        <v>175</v>
      </c>
      <c r="G201" s="184">
        <v>1520081030</v>
      </c>
      <c r="H201" s="145" t="s">
        <v>131</v>
      </c>
      <c r="I201" s="259">
        <v>119</v>
      </c>
      <c r="J201" s="259">
        <v>119</v>
      </c>
      <c r="K201" s="259">
        <v>50.5</v>
      </c>
      <c r="L201" s="259">
        <v>0</v>
      </c>
      <c r="M201" s="625">
        <v>126.25</v>
      </c>
      <c r="N201" s="658">
        <v>14</v>
      </c>
      <c r="O201" s="259">
        <v>150</v>
      </c>
      <c r="P201" s="259">
        <v>32</v>
      </c>
      <c r="Q201" s="166">
        <v>60</v>
      </c>
      <c r="R201" s="166">
        <v>60</v>
      </c>
      <c r="S201" s="139">
        <v>250</v>
      </c>
      <c r="T201" s="139">
        <v>250</v>
      </c>
      <c r="U201" s="939" t="s">
        <v>906</v>
      </c>
    </row>
    <row r="202" spans="1:21" ht="14.25" customHeight="1">
      <c r="A202" s="949"/>
      <c r="B202" s="957"/>
      <c r="C202" s="939"/>
      <c r="D202" s="535" t="s">
        <v>47</v>
      </c>
      <c r="E202" s="145"/>
      <c r="F202" s="184"/>
      <c r="G202" s="184"/>
      <c r="H202" s="145"/>
      <c r="I202" s="259"/>
      <c r="J202" s="259"/>
      <c r="K202" s="259"/>
      <c r="L202" s="259"/>
      <c r="M202" s="625"/>
      <c r="N202" s="658"/>
      <c r="O202" s="259"/>
      <c r="P202" s="259"/>
      <c r="Q202" s="166"/>
      <c r="R202" s="166"/>
      <c r="S202" s="139"/>
      <c r="T202" s="139"/>
      <c r="U202" s="939"/>
    </row>
    <row r="203" spans="1:21" ht="41.25" customHeight="1">
      <c r="A203" s="949"/>
      <c r="B203" s="957" t="s">
        <v>79</v>
      </c>
      <c r="C203" s="939" t="s">
        <v>497</v>
      </c>
      <c r="D203" s="535" t="s">
        <v>25</v>
      </c>
      <c r="E203" s="145" t="s">
        <v>172</v>
      </c>
      <c r="F203" s="184" t="s">
        <v>175</v>
      </c>
      <c r="G203" s="184">
        <v>1520081040</v>
      </c>
      <c r="H203" s="145" t="s">
        <v>131</v>
      </c>
      <c r="I203" s="259">
        <v>99</v>
      </c>
      <c r="J203" s="259">
        <v>99</v>
      </c>
      <c r="K203" s="259">
        <v>93.25</v>
      </c>
      <c r="L203" s="259">
        <v>0</v>
      </c>
      <c r="M203" s="625">
        <v>169</v>
      </c>
      <c r="N203" s="658">
        <v>0</v>
      </c>
      <c r="O203" s="259">
        <v>225.25</v>
      </c>
      <c r="P203" s="259">
        <v>10</v>
      </c>
      <c r="Q203" s="166">
        <v>114</v>
      </c>
      <c r="R203" s="166">
        <v>114</v>
      </c>
      <c r="S203" s="139">
        <v>250</v>
      </c>
      <c r="T203" s="139">
        <v>250</v>
      </c>
      <c r="U203" s="950" t="s">
        <v>907</v>
      </c>
    </row>
    <row r="204" spans="1:21" ht="14.25" customHeight="1">
      <c r="A204" s="949"/>
      <c r="B204" s="957"/>
      <c r="C204" s="939"/>
      <c r="D204" s="535" t="s">
        <v>47</v>
      </c>
      <c r="E204" s="145"/>
      <c r="F204" s="184"/>
      <c r="G204" s="184"/>
      <c r="H204" s="145"/>
      <c r="I204" s="259"/>
      <c r="J204" s="259"/>
      <c r="K204" s="259"/>
      <c r="L204" s="259"/>
      <c r="M204" s="625"/>
      <c r="N204" s="658"/>
      <c r="O204" s="259"/>
      <c r="P204" s="259"/>
      <c r="Q204" s="166"/>
      <c r="R204" s="166"/>
      <c r="S204" s="139"/>
      <c r="T204" s="139"/>
      <c r="U204" s="950"/>
    </row>
    <row r="205" spans="1:21" ht="27" customHeight="1">
      <c r="A205" s="945"/>
      <c r="B205" s="957" t="s">
        <v>80</v>
      </c>
      <c r="C205" s="939" t="s">
        <v>577</v>
      </c>
      <c r="D205" s="535" t="s">
        <v>25</v>
      </c>
      <c r="E205" s="145">
        <v>115</v>
      </c>
      <c r="F205" s="184" t="s">
        <v>175</v>
      </c>
      <c r="G205" s="184" t="s">
        <v>578</v>
      </c>
      <c r="H205" s="145">
        <v>244</v>
      </c>
      <c r="I205" s="259">
        <v>95</v>
      </c>
      <c r="J205" s="259">
        <v>95</v>
      </c>
      <c r="K205" s="259">
        <v>30.3</v>
      </c>
      <c r="L205" s="259">
        <v>0</v>
      </c>
      <c r="M205" s="625">
        <v>75.75</v>
      </c>
      <c r="N205" s="658">
        <v>0</v>
      </c>
      <c r="O205" s="259">
        <v>100</v>
      </c>
      <c r="P205" s="259">
        <v>0</v>
      </c>
      <c r="Q205" s="166">
        <v>0</v>
      </c>
      <c r="R205" s="166">
        <v>0</v>
      </c>
      <c r="S205" s="139">
        <v>150</v>
      </c>
      <c r="T205" s="139">
        <v>150</v>
      </c>
      <c r="U205" s="950"/>
    </row>
    <row r="206" spans="1:21" ht="14.25" customHeight="1">
      <c r="A206" s="945"/>
      <c r="B206" s="957"/>
      <c r="C206" s="939"/>
      <c r="D206" s="535" t="s">
        <v>47</v>
      </c>
      <c r="E206" s="145"/>
      <c r="F206" s="184"/>
      <c r="G206" s="184"/>
      <c r="H206" s="145"/>
      <c r="I206" s="259"/>
      <c r="J206" s="259"/>
      <c r="K206" s="259"/>
      <c r="L206" s="259"/>
      <c r="M206" s="625"/>
      <c r="N206" s="658"/>
      <c r="O206" s="259"/>
      <c r="P206" s="259"/>
      <c r="Q206" s="166"/>
      <c r="R206" s="166"/>
      <c r="S206" s="139"/>
      <c r="T206" s="139"/>
      <c r="U206" s="950"/>
    </row>
    <row r="207" spans="1:21" ht="30.75" customHeight="1">
      <c r="A207" s="945"/>
      <c r="B207" s="957" t="s">
        <v>81</v>
      </c>
      <c r="C207" s="939" t="s">
        <v>579</v>
      </c>
      <c r="D207" s="535" t="s">
        <v>25</v>
      </c>
      <c r="E207" s="184" t="s">
        <v>172</v>
      </c>
      <c r="F207" s="184" t="s">
        <v>175</v>
      </c>
      <c r="G207" s="184" t="s">
        <v>580</v>
      </c>
      <c r="H207" s="184" t="s">
        <v>131</v>
      </c>
      <c r="I207" s="259">
        <v>0</v>
      </c>
      <c r="J207" s="259">
        <v>0</v>
      </c>
      <c r="K207" s="259">
        <v>30.3</v>
      </c>
      <c r="L207" s="259">
        <v>0</v>
      </c>
      <c r="M207" s="625">
        <v>75.75</v>
      </c>
      <c r="N207" s="658">
        <v>0</v>
      </c>
      <c r="O207" s="259"/>
      <c r="P207" s="259"/>
      <c r="Q207" s="166">
        <v>0</v>
      </c>
      <c r="R207" s="166">
        <v>0</v>
      </c>
      <c r="S207" s="139">
        <v>150</v>
      </c>
      <c r="T207" s="139">
        <v>150</v>
      </c>
      <c r="U207" s="950"/>
    </row>
    <row r="208" spans="1:21" ht="14.25" customHeight="1">
      <c r="A208" s="945"/>
      <c r="B208" s="957"/>
      <c r="C208" s="939"/>
      <c r="D208" s="535" t="s">
        <v>47</v>
      </c>
      <c r="E208" s="145"/>
      <c r="F208" s="184"/>
      <c r="G208" s="184"/>
      <c r="H208" s="145"/>
      <c r="I208" s="259"/>
      <c r="J208" s="259"/>
      <c r="K208" s="259"/>
      <c r="L208" s="259"/>
      <c r="M208" s="625"/>
      <c r="N208" s="658"/>
      <c r="O208" s="259"/>
      <c r="P208" s="259"/>
      <c r="Q208" s="166"/>
      <c r="R208" s="166"/>
      <c r="S208" s="139"/>
      <c r="T208" s="139"/>
      <c r="U208" s="950"/>
    </row>
    <row r="209" spans="1:21" ht="68.25" customHeight="1">
      <c r="A209" s="945"/>
      <c r="B209" s="957" t="s">
        <v>82</v>
      </c>
      <c r="C209" s="939" t="s">
        <v>751</v>
      </c>
      <c r="D209" s="535" t="s">
        <v>25</v>
      </c>
      <c r="E209" s="145" t="s">
        <v>172</v>
      </c>
      <c r="F209" s="184" t="s">
        <v>175</v>
      </c>
      <c r="G209" s="184" t="s">
        <v>581</v>
      </c>
      <c r="H209" s="145" t="s">
        <v>131</v>
      </c>
      <c r="I209" s="259">
        <v>99</v>
      </c>
      <c r="J209" s="259">
        <v>99</v>
      </c>
      <c r="K209" s="259">
        <v>32.32</v>
      </c>
      <c r="L209" s="259">
        <v>0</v>
      </c>
      <c r="M209" s="625">
        <v>80.8</v>
      </c>
      <c r="N209" s="658">
        <v>0</v>
      </c>
      <c r="O209" s="259">
        <v>116.8</v>
      </c>
      <c r="P209" s="259">
        <v>0</v>
      </c>
      <c r="Q209" s="166">
        <v>0</v>
      </c>
      <c r="R209" s="166">
        <v>0</v>
      </c>
      <c r="S209" s="139">
        <v>160</v>
      </c>
      <c r="T209" s="139">
        <v>160</v>
      </c>
      <c r="U209" s="950"/>
    </row>
    <row r="210" spans="1:21" ht="14.25" customHeight="1">
      <c r="A210" s="945"/>
      <c r="B210" s="957"/>
      <c r="C210" s="939"/>
      <c r="D210" s="535" t="s">
        <v>47</v>
      </c>
      <c r="E210" s="145"/>
      <c r="F210" s="184"/>
      <c r="G210" s="184"/>
      <c r="H210" s="145"/>
      <c r="I210" s="259"/>
      <c r="J210" s="259"/>
      <c r="K210" s="259"/>
      <c r="L210" s="259"/>
      <c r="M210" s="625"/>
      <c r="N210" s="658"/>
      <c r="O210" s="259"/>
      <c r="P210" s="259"/>
      <c r="Q210" s="166"/>
      <c r="R210" s="166"/>
      <c r="S210" s="139"/>
      <c r="T210" s="139"/>
      <c r="U210" s="950"/>
    </row>
    <row r="211" spans="1:21" ht="46.5" customHeight="1">
      <c r="A211" s="971" t="s">
        <v>356</v>
      </c>
      <c r="B211" s="1019" t="s">
        <v>117</v>
      </c>
      <c r="C211" s="946" t="s">
        <v>778</v>
      </c>
      <c r="D211" s="548" t="s">
        <v>25</v>
      </c>
      <c r="E211" s="144" t="s">
        <v>172</v>
      </c>
      <c r="F211" s="193" t="s">
        <v>105</v>
      </c>
      <c r="G211" s="193">
        <v>1530000000</v>
      </c>
      <c r="H211" s="144" t="s">
        <v>75</v>
      </c>
      <c r="I211" s="70">
        <f>I213+I215+I217+I219+I221+I223</f>
        <v>5365.72181</v>
      </c>
      <c r="J211" s="70">
        <f t="shared" ref="J211" si="30">J213+J215+J217+J219+J221+J223</f>
        <v>5357.3187799999996</v>
      </c>
      <c r="K211" s="70">
        <f>SUM(K213:K238)</f>
        <v>2739.1090300000001</v>
      </c>
      <c r="L211" s="70">
        <f>SUM(L213:L238)</f>
        <v>1690.9298599999997</v>
      </c>
      <c r="M211" s="585">
        <f>M213+M215+M217+M219+M221+M223+M225+M227+M229+M231+M233+M235+M237</f>
        <v>5305.9993900000018</v>
      </c>
      <c r="N211" s="585">
        <f>N213+N215+N217+N219+N221+N223+N225+N227+N229+N231+N233+N235+N237</f>
        <v>3838.8672700000006</v>
      </c>
      <c r="O211" s="70">
        <f>O213+O215+O217+O219+O221+O223+O225+O227+O229+O231+O233+O235+O237</f>
        <v>7436.7809399999996</v>
      </c>
      <c r="P211" s="70">
        <f>P213+P215+P217+P219+P221+P223+P225+P227+P229+P231+P233+P235+P237</f>
        <v>5651.8379199999999</v>
      </c>
      <c r="Q211" s="585">
        <f>Q213+Q215+Q217+Q219+Q221+Q223+Q225+Q227+Q229+Q231+Q233+Q235+Q237</f>
        <v>8349.0656700000018</v>
      </c>
      <c r="R211" s="585">
        <f t="shared" ref="R211:T211" si="31">R213+R215+R217+R219+R221+R223+R225+R227+R229+R231+R233+R235+R237</f>
        <v>8312.4910500000024</v>
      </c>
      <c r="S211" s="70">
        <f t="shared" si="31"/>
        <v>7648.2830000000004</v>
      </c>
      <c r="T211" s="70">
        <f t="shared" si="31"/>
        <v>7648.2830000000004</v>
      </c>
      <c r="U211" s="964" t="s">
        <v>843</v>
      </c>
    </row>
    <row r="212" spans="1:21" ht="14.25" customHeight="1">
      <c r="A212" s="971"/>
      <c r="B212" s="1019"/>
      <c r="C212" s="946"/>
      <c r="D212" s="548" t="s">
        <v>47</v>
      </c>
      <c r="E212" s="144"/>
      <c r="F212" s="193"/>
      <c r="G212" s="193"/>
      <c r="H212" s="144"/>
      <c r="I212" s="166"/>
      <c r="J212" s="166"/>
      <c r="K212" s="166"/>
      <c r="L212" s="166"/>
      <c r="M212" s="577"/>
      <c r="N212" s="591"/>
      <c r="O212" s="188"/>
      <c r="P212" s="188"/>
      <c r="Q212" s="166"/>
      <c r="R212" s="166"/>
      <c r="S212" s="166"/>
      <c r="T212" s="166"/>
      <c r="U212" s="964"/>
    </row>
    <row r="213" spans="1:21" ht="27.75" customHeight="1">
      <c r="A213" s="952"/>
      <c r="B213" s="957" t="s">
        <v>96</v>
      </c>
      <c r="C213" s="939" t="s">
        <v>173</v>
      </c>
      <c r="D213" s="535" t="s">
        <v>25</v>
      </c>
      <c r="E213" s="145" t="s">
        <v>172</v>
      </c>
      <c r="F213" s="184" t="s">
        <v>105</v>
      </c>
      <c r="G213" s="184">
        <v>1530080230</v>
      </c>
      <c r="H213" s="145" t="s">
        <v>272</v>
      </c>
      <c r="I213" s="259">
        <v>1119.1103900000001</v>
      </c>
      <c r="J213" s="259">
        <v>1119.1103900000001</v>
      </c>
      <c r="K213" s="259">
        <v>581.38522</v>
      </c>
      <c r="L213" s="259">
        <v>348.31200000000001</v>
      </c>
      <c r="M213" s="625">
        <v>811.38522</v>
      </c>
      <c r="N213" s="658">
        <v>663.74426000000005</v>
      </c>
      <c r="O213" s="309">
        <v>1422.963</v>
      </c>
      <c r="P213" s="309">
        <v>979.06376</v>
      </c>
      <c r="Q213" s="166">
        <v>1474.963</v>
      </c>
      <c r="R213" s="166">
        <v>1470.1976400000001</v>
      </c>
      <c r="S213" s="259">
        <v>942.96299999999997</v>
      </c>
      <c r="T213" s="259">
        <v>942.96299999999997</v>
      </c>
      <c r="U213" s="950" t="s">
        <v>526</v>
      </c>
    </row>
    <row r="214" spans="1:21" ht="12.75">
      <c r="A214" s="953"/>
      <c r="B214" s="957"/>
      <c r="C214" s="939"/>
      <c r="D214" s="535" t="s">
        <v>47</v>
      </c>
      <c r="E214" s="145"/>
      <c r="F214" s="184"/>
      <c r="G214" s="184"/>
      <c r="H214" s="145"/>
      <c r="I214" s="259"/>
      <c r="J214" s="259"/>
      <c r="K214" s="259"/>
      <c r="L214" s="259"/>
      <c r="M214" s="625"/>
      <c r="N214" s="658"/>
      <c r="O214" s="309"/>
      <c r="P214" s="309"/>
      <c r="Q214" s="166"/>
      <c r="R214" s="166"/>
      <c r="S214" s="259"/>
      <c r="T214" s="259"/>
      <c r="U214" s="950"/>
    </row>
    <row r="215" spans="1:21" ht="27.75" customHeight="1">
      <c r="A215" s="953"/>
      <c r="B215" s="957"/>
      <c r="C215" s="939"/>
      <c r="D215" s="535" t="s">
        <v>25</v>
      </c>
      <c r="E215" s="145" t="s">
        <v>172</v>
      </c>
      <c r="F215" s="184" t="s">
        <v>105</v>
      </c>
      <c r="G215" s="184">
        <v>1530080230</v>
      </c>
      <c r="H215" s="145" t="s">
        <v>371</v>
      </c>
      <c r="I215" s="259">
        <v>294.55763999999999</v>
      </c>
      <c r="J215" s="259">
        <v>294.55763999999999</v>
      </c>
      <c r="K215" s="259">
        <v>131.745</v>
      </c>
      <c r="L215" s="259">
        <v>80.049710000000005</v>
      </c>
      <c r="M215" s="625">
        <v>266.01020999999997</v>
      </c>
      <c r="N215" s="658">
        <v>237.82051999999999</v>
      </c>
      <c r="O215" s="309">
        <v>284.77499999999998</v>
      </c>
      <c r="P215" s="309">
        <v>164.25101000000001</v>
      </c>
      <c r="Q215" s="166">
        <v>300.47899999999998</v>
      </c>
      <c r="R215" s="166">
        <v>296.03219000000001</v>
      </c>
      <c r="S215" s="259">
        <v>284.77499999999998</v>
      </c>
      <c r="T215" s="259">
        <v>284.77499999999998</v>
      </c>
      <c r="U215" s="911"/>
    </row>
    <row r="216" spans="1:21" ht="12.75">
      <c r="A216" s="953"/>
      <c r="B216" s="957"/>
      <c r="C216" s="939"/>
      <c r="D216" s="535" t="s">
        <v>47</v>
      </c>
      <c r="E216" s="145"/>
      <c r="F216" s="184"/>
      <c r="G216" s="184"/>
      <c r="H216" s="145"/>
      <c r="I216" s="259"/>
      <c r="J216" s="378"/>
      <c r="K216" s="259"/>
      <c r="L216" s="259"/>
      <c r="M216" s="625"/>
      <c r="N216" s="658"/>
      <c r="O216" s="309"/>
      <c r="P216" s="309"/>
      <c r="Q216" s="166"/>
      <c r="R216" s="166"/>
      <c r="S216" s="259"/>
      <c r="T216" s="259"/>
      <c r="U216" s="911"/>
    </row>
    <row r="217" spans="1:21" ht="26.25" customHeight="1">
      <c r="A217" s="953"/>
      <c r="B217" s="957"/>
      <c r="C217" s="939"/>
      <c r="D217" s="535" t="s">
        <v>25</v>
      </c>
      <c r="E217" s="145" t="s">
        <v>172</v>
      </c>
      <c r="F217" s="184" t="s">
        <v>105</v>
      </c>
      <c r="G217" s="184">
        <v>1530080230</v>
      </c>
      <c r="H217" s="145" t="s">
        <v>134</v>
      </c>
      <c r="I217" s="259">
        <v>3378.1617799999999</v>
      </c>
      <c r="J217" s="259">
        <v>3378.1617799999999</v>
      </c>
      <c r="K217" s="259">
        <v>1346.5652399999999</v>
      </c>
      <c r="L217" s="259">
        <v>882.55314999999996</v>
      </c>
      <c r="M217" s="625">
        <v>2643.9977899999999</v>
      </c>
      <c r="N217" s="658">
        <v>1827.83482</v>
      </c>
      <c r="O217" s="309">
        <v>3635.4969700000001</v>
      </c>
      <c r="P217" s="309">
        <v>2875.6867299999999</v>
      </c>
      <c r="Q217" s="166">
        <v>4184.1372099999999</v>
      </c>
      <c r="R217" s="166">
        <v>4183.5663100000002</v>
      </c>
      <c r="S217" s="259">
        <v>4406.6629999999996</v>
      </c>
      <c r="T217" s="259">
        <v>4406.6629999999996</v>
      </c>
      <c r="U217" s="911"/>
    </row>
    <row r="218" spans="1:21" ht="12.75">
      <c r="A218" s="953"/>
      <c r="B218" s="957"/>
      <c r="C218" s="939"/>
      <c r="D218" s="535" t="s">
        <v>47</v>
      </c>
      <c r="E218" s="145"/>
      <c r="F218" s="184"/>
      <c r="G218" s="184"/>
      <c r="H218" s="145"/>
      <c r="I218" s="259"/>
      <c r="J218" s="259"/>
      <c r="K218" s="259"/>
      <c r="L218" s="259"/>
      <c r="M218" s="625"/>
      <c r="N218" s="658"/>
      <c r="O218" s="309"/>
      <c r="P218" s="309"/>
      <c r="Q218" s="166"/>
      <c r="R218" s="166"/>
      <c r="S218" s="259"/>
      <c r="T218" s="259"/>
      <c r="U218" s="911"/>
    </row>
    <row r="219" spans="1:21" ht="25.5" customHeight="1">
      <c r="A219" s="953"/>
      <c r="B219" s="957"/>
      <c r="C219" s="939"/>
      <c r="D219" s="535" t="s">
        <v>25</v>
      </c>
      <c r="E219" s="145" t="s">
        <v>172</v>
      </c>
      <c r="F219" s="184" t="s">
        <v>105</v>
      </c>
      <c r="G219" s="184">
        <v>1530080230</v>
      </c>
      <c r="H219" s="145" t="s">
        <v>131</v>
      </c>
      <c r="I219" s="259">
        <v>568.58199999999999</v>
      </c>
      <c r="J219" s="259">
        <v>560.17897000000005</v>
      </c>
      <c r="K219" s="259">
        <v>112.81901999999999</v>
      </c>
      <c r="L219" s="259">
        <v>100.05</v>
      </c>
      <c r="M219" s="625">
        <v>476.84525000000002</v>
      </c>
      <c r="N219" s="658">
        <v>419.65996999999999</v>
      </c>
      <c r="O219" s="309">
        <v>558.51</v>
      </c>
      <c r="P219" s="309">
        <v>439.42338000000001</v>
      </c>
      <c r="Q219" s="166">
        <v>504.81587999999999</v>
      </c>
      <c r="R219" s="166">
        <v>490.07272999999998</v>
      </c>
      <c r="S219" s="259">
        <v>558.51</v>
      </c>
      <c r="T219" s="259">
        <v>558.51</v>
      </c>
      <c r="U219" s="911"/>
    </row>
    <row r="220" spans="1:21" ht="12.75">
      <c r="A220" s="953"/>
      <c r="B220" s="957"/>
      <c r="C220" s="939"/>
      <c r="D220" s="535" t="s">
        <v>47</v>
      </c>
      <c r="E220" s="145"/>
      <c r="F220" s="184"/>
      <c r="G220" s="184"/>
      <c r="H220" s="145"/>
      <c r="I220" s="259"/>
      <c r="J220" s="259"/>
      <c r="K220" s="259"/>
      <c r="L220" s="259"/>
      <c r="M220" s="625"/>
      <c r="N220" s="658"/>
      <c r="O220" s="309"/>
      <c r="P220" s="309"/>
      <c r="Q220" s="166"/>
      <c r="R220" s="166"/>
      <c r="S220" s="259"/>
      <c r="T220" s="259"/>
      <c r="U220" s="911"/>
    </row>
    <row r="221" spans="1:21" ht="27.75" customHeight="1">
      <c r="A221" s="953"/>
      <c r="B221" s="957"/>
      <c r="C221" s="939"/>
      <c r="D221" s="535" t="s">
        <v>25</v>
      </c>
      <c r="E221" s="145" t="s">
        <v>172</v>
      </c>
      <c r="F221" s="184" t="s">
        <v>105</v>
      </c>
      <c r="G221" s="184">
        <v>1530080230</v>
      </c>
      <c r="H221" s="145" t="s">
        <v>135</v>
      </c>
      <c r="I221" s="259">
        <v>2.552</v>
      </c>
      <c r="J221" s="259">
        <v>2.552</v>
      </c>
      <c r="K221" s="259">
        <v>1.0873200000000001</v>
      </c>
      <c r="L221" s="259">
        <v>0.12</v>
      </c>
      <c r="M221" s="625">
        <v>1.56</v>
      </c>
      <c r="N221" s="658">
        <v>0.84</v>
      </c>
      <c r="O221" s="309">
        <v>1.56</v>
      </c>
      <c r="P221" s="309">
        <v>1.38</v>
      </c>
      <c r="Q221" s="166">
        <v>2.1</v>
      </c>
      <c r="R221" s="166">
        <v>2.1</v>
      </c>
      <c r="S221" s="259">
        <v>1.56</v>
      </c>
      <c r="T221" s="259">
        <v>1.56</v>
      </c>
      <c r="U221" s="911"/>
    </row>
    <row r="222" spans="1:21" ht="12.75">
      <c r="A222" s="953"/>
      <c r="B222" s="957"/>
      <c r="C222" s="939"/>
      <c r="D222" s="535" t="s">
        <v>47</v>
      </c>
      <c r="E222" s="145"/>
      <c r="F222" s="184"/>
      <c r="G222" s="184"/>
      <c r="H222" s="145"/>
      <c r="I222" s="259"/>
      <c r="J222" s="259"/>
      <c r="K222" s="259"/>
      <c r="L222" s="259"/>
      <c r="M222" s="625"/>
      <c r="N222" s="658"/>
      <c r="O222" s="309"/>
      <c r="P222" s="309"/>
      <c r="Q222" s="166"/>
      <c r="R222" s="166"/>
      <c r="S222" s="259"/>
      <c r="T222" s="259"/>
      <c r="U222" s="911"/>
    </row>
    <row r="223" spans="1:21" ht="29.25" customHeight="1">
      <c r="A223" s="953"/>
      <c r="B223" s="957"/>
      <c r="C223" s="939"/>
      <c r="D223" s="535" t="s">
        <v>25</v>
      </c>
      <c r="E223" s="145" t="s">
        <v>172</v>
      </c>
      <c r="F223" s="184" t="s">
        <v>105</v>
      </c>
      <c r="G223" s="184">
        <v>1530080230</v>
      </c>
      <c r="H223" s="145" t="s">
        <v>133</v>
      </c>
      <c r="I223" s="259">
        <v>2.758</v>
      </c>
      <c r="J223" s="259">
        <v>2.758</v>
      </c>
      <c r="K223" s="259">
        <v>20.806000000000001</v>
      </c>
      <c r="L223" s="259">
        <v>0</v>
      </c>
      <c r="M223" s="625">
        <v>52.015000000000001</v>
      </c>
      <c r="N223" s="658">
        <v>0</v>
      </c>
      <c r="O223" s="309">
        <v>74.489999999999995</v>
      </c>
      <c r="P223" s="309">
        <v>0</v>
      </c>
      <c r="Q223" s="166">
        <v>0</v>
      </c>
      <c r="R223" s="166">
        <v>0</v>
      </c>
      <c r="S223" s="259">
        <v>103</v>
      </c>
      <c r="T223" s="259">
        <v>103</v>
      </c>
      <c r="U223" s="911"/>
    </row>
    <row r="224" spans="1:21" ht="12.75">
      <c r="A224" s="953"/>
      <c r="B224" s="957"/>
      <c r="C224" s="939"/>
      <c r="D224" s="535" t="s">
        <v>47</v>
      </c>
      <c r="E224" s="145"/>
      <c r="F224" s="184"/>
      <c r="G224" s="184"/>
      <c r="H224" s="145"/>
      <c r="I224" s="259"/>
      <c r="J224" s="259"/>
      <c r="K224" s="259"/>
      <c r="L224" s="259"/>
      <c r="M224" s="625"/>
      <c r="N224" s="658"/>
      <c r="O224" s="309"/>
      <c r="P224" s="309"/>
      <c r="Q224" s="166"/>
      <c r="R224" s="166"/>
      <c r="S224" s="259"/>
      <c r="T224" s="259"/>
      <c r="U224" s="911"/>
    </row>
    <row r="225" spans="1:21" ht="26.25" customHeight="1">
      <c r="A225" s="953"/>
      <c r="B225" s="957"/>
      <c r="C225" s="939"/>
      <c r="D225" s="535" t="s">
        <v>25</v>
      </c>
      <c r="E225" s="145" t="s">
        <v>172</v>
      </c>
      <c r="F225" s="184" t="s">
        <v>105</v>
      </c>
      <c r="G225" s="184">
        <v>1530080230</v>
      </c>
      <c r="H225" s="145" t="s">
        <v>369</v>
      </c>
      <c r="I225" s="259">
        <v>1060.2719999999999</v>
      </c>
      <c r="J225" s="259">
        <v>1060.2719999999999</v>
      </c>
      <c r="K225" s="259">
        <v>406.66259000000002</v>
      </c>
      <c r="L225" s="259">
        <v>246.54400000000001</v>
      </c>
      <c r="M225" s="625">
        <v>798.48720000000003</v>
      </c>
      <c r="N225" s="658">
        <v>587.44809999999995</v>
      </c>
      <c r="O225" s="309">
        <v>1097.9199000000001</v>
      </c>
      <c r="P225" s="309">
        <v>918.52063999999996</v>
      </c>
      <c r="Q225" s="166">
        <v>1335.51566</v>
      </c>
      <c r="R225" s="166">
        <v>1335.51566</v>
      </c>
      <c r="S225" s="259">
        <v>1330.8119999999999</v>
      </c>
      <c r="T225" s="259">
        <v>1330.8119999999999</v>
      </c>
      <c r="U225" s="911"/>
    </row>
    <row r="226" spans="1:21" ht="12.75">
      <c r="A226" s="953"/>
      <c r="B226" s="957"/>
      <c r="C226" s="939"/>
      <c r="D226" s="535" t="s">
        <v>47</v>
      </c>
      <c r="E226" s="145"/>
      <c r="F226" s="184"/>
      <c r="G226" s="184"/>
      <c r="H226" s="145"/>
      <c r="I226" s="259"/>
      <c r="J226" s="259"/>
      <c r="K226" s="259"/>
      <c r="L226" s="259"/>
      <c r="M226" s="625"/>
      <c r="N226" s="658"/>
      <c r="O226" s="309"/>
      <c r="P226" s="309"/>
      <c r="Q226" s="166"/>
      <c r="R226" s="166"/>
      <c r="S226" s="259"/>
      <c r="T226" s="259"/>
      <c r="U226" s="911"/>
    </row>
    <row r="227" spans="1:21" ht="27.75" customHeight="1">
      <c r="A227" s="953"/>
      <c r="B227" s="957"/>
      <c r="C227" s="939"/>
      <c r="D227" s="535" t="s">
        <v>25</v>
      </c>
      <c r="E227" s="145" t="s">
        <v>172</v>
      </c>
      <c r="F227" s="184" t="s">
        <v>105</v>
      </c>
      <c r="G227" s="184">
        <v>1530080230</v>
      </c>
      <c r="H227" s="145" t="s">
        <v>357</v>
      </c>
      <c r="I227" s="259">
        <v>15.09553</v>
      </c>
      <c r="J227" s="259">
        <v>15.09553</v>
      </c>
      <c r="K227" s="259">
        <v>10.48</v>
      </c>
      <c r="L227" s="259">
        <v>4.7910000000000004</v>
      </c>
      <c r="M227" s="625">
        <v>16.54</v>
      </c>
      <c r="N227" s="658">
        <v>4.9933699999999996</v>
      </c>
      <c r="O227" s="309">
        <v>20</v>
      </c>
      <c r="P227" s="309">
        <v>14.993370000000001</v>
      </c>
      <c r="Q227" s="166">
        <v>98.49</v>
      </c>
      <c r="R227" s="166">
        <v>86.441599999999994</v>
      </c>
      <c r="S227" s="259">
        <v>20</v>
      </c>
      <c r="T227" s="259">
        <v>20</v>
      </c>
      <c r="U227" s="911"/>
    </row>
    <row r="228" spans="1:21" ht="12.75">
      <c r="A228" s="953"/>
      <c r="B228" s="957"/>
      <c r="C228" s="939"/>
      <c r="D228" s="535" t="s">
        <v>47</v>
      </c>
      <c r="E228" s="145"/>
      <c r="F228" s="184"/>
      <c r="G228" s="184"/>
      <c r="H228" s="145"/>
      <c r="I228" s="259"/>
      <c r="J228" s="259"/>
      <c r="K228" s="259"/>
      <c r="L228" s="259"/>
      <c r="M228" s="625"/>
      <c r="N228" s="658"/>
      <c r="O228" s="309"/>
      <c r="P228" s="309"/>
      <c r="Q228" s="166"/>
      <c r="R228" s="166"/>
      <c r="S228" s="259"/>
      <c r="T228" s="259"/>
      <c r="U228" s="911"/>
    </row>
    <row r="229" spans="1:21" ht="27.75" customHeight="1">
      <c r="A229" s="953"/>
      <c r="B229" s="957"/>
      <c r="C229" s="939"/>
      <c r="D229" s="535" t="s">
        <v>25</v>
      </c>
      <c r="E229" s="145" t="s">
        <v>172</v>
      </c>
      <c r="F229" s="184" t="s">
        <v>105</v>
      </c>
      <c r="G229" s="184">
        <v>1530080230</v>
      </c>
      <c r="H229" s="145">
        <v>852</v>
      </c>
      <c r="I229" s="259">
        <v>15.1</v>
      </c>
      <c r="J229" s="259">
        <v>15.1</v>
      </c>
      <c r="K229" s="259">
        <v>28.51</v>
      </c>
      <c r="L229" s="259">
        <v>28.51</v>
      </c>
      <c r="M229" s="625">
        <v>28.51</v>
      </c>
      <c r="N229" s="658">
        <v>28.51</v>
      </c>
      <c r="O229" s="309">
        <v>28.51</v>
      </c>
      <c r="P229" s="309">
        <v>28.51</v>
      </c>
      <c r="Q229" s="166">
        <v>28.51</v>
      </c>
      <c r="R229" s="166">
        <v>28.51</v>
      </c>
      <c r="S229" s="259">
        <v>0</v>
      </c>
      <c r="T229" s="259">
        <v>0</v>
      </c>
      <c r="U229" s="389"/>
    </row>
    <row r="230" spans="1:21" ht="12.75">
      <c r="A230" s="953"/>
      <c r="B230" s="957"/>
      <c r="C230" s="939"/>
      <c r="D230" s="535" t="s">
        <v>47</v>
      </c>
      <c r="E230" s="145"/>
      <c r="F230" s="184"/>
      <c r="G230" s="184"/>
      <c r="H230" s="145"/>
      <c r="I230" s="259"/>
      <c r="J230" s="259"/>
      <c r="K230" s="259"/>
      <c r="L230" s="259"/>
      <c r="M230" s="625"/>
      <c r="N230" s="658"/>
      <c r="O230" s="309"/>
      <c r="P230" s="309"/>
      <c r="Q230" s="166"/>
      <c r="R230" s="166"/>
      <c r="S230" s="259"/>
      <c r="T230" s="259"/>
      <c r="U230" s="389"/>
    </row>
    <row r="231" spans="1:21" ht="28.5" customHeight="1">
      <c r="A231" s="953"/>
      <c r="B231" s="957" t="s">
        <v>79</v>
      </c>
      <c r="C231" s="939" t="s">
        <v>441</v>
      </c>
      <c r="D231" s="535" t="s">
        <v>25</v>
      </c>
      <c r="E231" s="145" t="s">
        <v>172</v>
      </c>
      <c r="F231" s="184" t="s">
        <v>105</v>
      </c>
      <c r="G231" s="184">
        <v>1530080250</v>
      </c>
      <c r="H231" s="145">
        <v>111</v>
      </c>
      <c r="I231" s="259">
        <v>132.60429999999999</v>
      </c>
      <c r="J231" s="259">
        <v>132.60429999999999</v>
      </c>
      <c r="K231" s="259">
        <v>19.277640000000002</v>
      </c>
      <c r="L231" s="259">
        <v>0</v>
      </c>
      <c r="M231" s="625">
        <v>48.194110000000002</v>
      </c>
      <c r="N231" s="658">
        <v>0</v>
      </c>
      <c r="O231" s="309">
        <v>69.666730000000001</v>
      </c>
      <c r="P231" s="309">
        <v>28.10735</v>
      </c>
      <c r="Q231" s="166">
        <v>95.433899999999994</v>
      </c>
      <c r="R231" s="166">
        <v>95.433899999999994</v>
      </c>
      <c r="S231" s="259">
        <v>0</v>
      </c>
      <c r="T231" s="259">
        <v>0</v>
      </c>
      <c r="U231" s="939" t="s">
        <v>523</v>
      </c>
    </row>
    <row r="232" spans="1:21" ht="12.75">
      <c r="A232" s="953"/>
      <c r="B232" s="957"/>
      <c r="C232" s="939"/>
      <c r="D232" s="535" t="s">
        <v>47</v>
      </c>
      <c r="E232" s="145"/>
      <c r="F232" s="184"/>
      <c r="G232" s="184"/>
      <c r="H232" s="145"/>
      <c r="I232" s="259"/>
      <c r="J232" s="259"/>
      <c r="K232" s="259"/>
      <c r="L232" s="259"/>
      <c r="M232" s="625"/>
      <c r="N232" s="658"/>
      <c r="O232" s="309"/>
      <c r="P232" s="309"/>
      <c r="Q232" s="166"/>
      <c r="R232" s="166"/>
      <c r="S232" s="259"/>
      <c r="T232" s="259"/>
      <c r="U232" s="939"/>
    </row>
    <row r="233" spans="1:21" ht="25.5" customHeight="1">
      <c r="A233" s="953"/>
      <c r="B233" s="911"/>
      <c r="C233" s="939"/>
      <c r="D233" s="535" t="s">
        <v>25</v>
      </c>
      <c r="E233" s="145" t="s">
        <v>172</v>
      </c>
      <c r="F233" s="184" t="s">
        <v>105</v>
      </c>
      <c r="G233" s="184">
        <v>1530080250</v>
      </c>
      <c r="H233" s="145">
        <v>119</v>
      </c>
      <c r="I233" s="259">
        <v>51.223700000000001</v>
      </c>
      <c r="J233" s="259">
        <v>51.223700000000001</v>
      </c>
      <c r="K233" s="259">
        <v>5.8209999999999997</v>
      </c>
      <c r="L233" s="259">
        <v>0</v>
      </c>
      <c r="M233" s="625">
        <v>14.55461</v>
      </c>
      <c r="N233" s="658">
        <v>0</v>
      </c>
      <c r="O233" s="309">
        <v>21.039339999999999</v>
      </c>
      <c r="P233" s="309">
        <v>7.3040000000000003</v>
      </c>
      <c r="Q233" s="166">
        <v>28.821020000000001</v>
      </c>
      <c r="R233" s="166">
        <v>28.821020000000001</v>
      </c>
      <c r="S233" s="259">
        <v>0</v>
      </c>
      <c r="T233" s="259">
        <v>0</v>
      </c>
      <c r="U233" s="939"/>
    </row>
    <row r="234" spans="1:21" ht="12.75">
      <c r="A234" s="953"/>
      <c r="B234" s="911"/>
      <c r="C234" s="939"/>
      <c r="D234" s="535" t="s">
        <v>47</v>
      </c>
      <c r="E234" s="145"/>
      <c r="F234" s="184"/>
      <c r="G234" s="184"/>
      <c r="H234" s="145"/>
      <c r="I234" s="259"/>
      <c r="J234" s="259"/>
      <c r="K234" s="259"/>
      <c r="L234" s="259"/>
      <c r="M234" s="625"/>
      <c r="N234" s="658"/>
      <c r="O234" s="309"/>
      <c r="P234" s="309"/>
      <c r="Q234" s="166"/>
      <c r="R234" s="166"/>
      <c r="S234" s="259"/>
      <c r="T234" s="259"/>
      <c r="U234" s="939"/>
    </row>
    <row r="235" spans="1:21" ht="28.5" customHeight="1">
      <c r="A235" s="953"/>
      <c r="B235" s="957" t="s">
        <v>80</v>
      </c>
      <c r="C235" s="939" t="s">
        <v>174</v>
      </c>
      <c r="D235" s="535" t="s">
        <v>25</v>
      </c>
      <c r="E235" s="145" t="s">
        <v>363</v>
      </c>
      <c r="F235" s="184" t="s">
        <v>105</v>
      </c>
      <c r="G235" s="184">
        <v>1530080280</v>
      </c>
      <c r="H235" s="145">
        <v>111</v>
      </c>
      <c r="I235" s="259">
        <v>206.46799999999999</v>
      </c>
      <c r="J235" s="259">
        <v>206.46799999999999</v>
      </c>
      <c r="K235" s="259">
        <v>56.797249999999998</v>
      </c>
      <c r="L235" s="259">
        <v>0</v>
      </c>
      <c r="M235" s="625">
        <v>113.5945</v>
      </c>
      <c r="N235" s="658">
        <v>52.123759999999997</v>
      </c>
      <c r="O235" s="309">
        <v>170.39175</v>
      </c>
      <c r="P235" s="309">
        <v>170.39175</v>
      </c>
      <c r="Q235" s="166">
        <v>227.18899999999999</v>
      </c>
      <c r="R235" s="166">
        <v>227.18899999999999</v>
      </c>
      <c r="S235" s="259">
        <v>0</v>
      </c>
      <c r="T235" s="259">
        <v>0</v>
      </c>
      <c r="U235" s="939" t="s">
        <v>523</v>
      </c>
    </row>
    <row r="236" spans="1:21" ht="12.75">
      <c r="A236" s="953"/>
      <c r="B236" s="957"/>
      <c r="C236" s="939"/>
      <c r="D236" s="535" t="s">
        <v>47</v>
      </c>
      <c r="E236" s="145"/>
      <c r="F236" s="184"/>
      <c r="G236" s="184"/>
      <c r="H236" s="145"/>
      <c r="I236" s="259"/>
      <c r="J236" s="259"/>
      <c r="K236" s="259"/>
      <c r="L236" s="259"/>
      <c r="M236" s="625"/>
      <c r="N236" s="658"/>
      <c r="O236" s="309"/>
      <c r="P236" s="309"/>
      <c r="Q236" s="166"/>
      <c r="R236" s="166"/>
      <c r="S236" s="259"/>
      <c r="T236" s="259"/>
      <c r="U236" s="939"/>
    </row>
    <row r="237" spans="1:21" ht="26.25" customHeight="1">
      <c r="A237" s="953"/>
      <c r="B237" s="911"/>
      <c r="C237" s="911"/>
      <c r="D237" s="535" t="s">
        <v>25</v>
      </c>
      <c r="E237" s="145" t="s">
        <v>363</v>
      </c>
      <c r="F237" s="184" t="s">
        <v>105</v>
      </c>
      <c r="G237" s="184">
        <v>1530080280</v>
      </c>
      <c r="H237" s="145">
        <v>119</v>
      </c>
      <c r="I237" s="259">
        <v>89.331599999999995</v>
      </c>
      <c r="J237" s="259">
        <v>89.331599999999995</v>
      </c>
      <c r="K237" s="259">
        <v>17.152750000000001</v>
      </c>
      <c r="L237" s="259">
        <v>0</v>
      </c>
      <c r="M237" s="625">
        <v>34.305500000000002</v>
      </c>
      <c r="N237" s="658">
        <v>15.892469999999999</v>
      </c>
      <c r="O237" s="309">
        <v>51.45825</v>
      </c>
      <c r="P237" s="309">
        <v>24.205929999999999</v>
      </c>
      <c r="Q237" s="166">
        <v>68.611000000000004</v>
      </c>
      <c r="R237" s="166">
        <v>68.611000000000004</v>
      </c>
      <c r="S237" s="259">
        <v>0</v>
      </c>
      <c r="T237" s="259">
        <v>0</v>
      </c>
      <c r="U237" s="911"/>
    </row>
    <row r="238" spans="1:21" ht="12.75">
      <c r="A238" s="954"/>
      <c r="B238" s="911"/>
      <c r="C238" s="911"/>
      <c r="D238" s="535" t="s">
        <v>47</v>
      </c>
      <c r="E238" s="145"/>
      <c r="F238" s="184"/>
      <c r="G238" s="184"/>
      <c r="H238" s="145"/>
      <c r="I238" s="259"/>
      <c r="J238" s="259"/>
      <c r="K238" s="259"/>
      <c r="L238" s="259"/>
      <c r="M238" s="625"/>
      <c r="N238" s="658"/>
      <c r="O238" s="309"/>
      <c r="P238" s="309"/>
      <c r="Q238" s="166"/>
      <c r="R238" s="166"/>
      <c r="S238" s="259"/>
      <c r="T238" s="259"/>
      <c r="U238" s="911"/>
    </row>
    <row r="239" spans="1:21" ht="65.25" customHeight="1">
      <c r="A239" s="970">
        <v>7</v>
      </c>
      <c r="B239" s="942" t="s">
        <v>70</v>
      </c>
      <c r="C239" s="942" t="s">
        <v>343</v>
      </c>
      <c r="D239" s="161" t="s">
        <v>25</v>
      </c>
      <c r="E239" s="24" t="s">
        <v>265</v>
      </c>
      <c r="F239" s="444" t="s">
        <v>175</v>
      </c>
      <c r="G239" s="444" t="s">
        <v>402</v>
      </c>
      <c r="H239" s="24" t="s">
        <v>75</v>
      </c>
      <c r="I239" s="165">
        <f>I241+I244</f>
        <v>60</v>
      </c>
      <c r="J239" s="165">
        <f t="shared" ref="J239:T239" si="32">J241+J244</f>
        <v>60</v>
      </c>
      <c r="K239" s="165">
        <f t="shared" si="32"/>
        <v>30</v>
      </c>
      <c r="L239" s="165">
        <f t="shared" si="32"/>
        <v>0</v>
      </c>
      <c r="M239" s="615">
        <f t="shared" si="32"/>
        <v>95</v>
      </c>
      <c r="N239" s="615">
        <f t="shared" si="32"/>
        <v>11.61</v>
      </c>
      <c r="O239" s="615">
        <f t="shared" si="32"/>
        <v>95</v>
      </c>
      <c r="P239" s="615">
        <f t="shared" si="32"/>
        <v>11.61</v>
      </c>
      <c r="Q239" s="615">
        <f t="shared" si="32"/>
        <v>712.96199999999999</v>
      </c>
      <c r="R239" s="441">
        <f t="shared" si="32"/>
        <v>712.96199999999999</v>
      </c>
      <c r="S239" s="165">
        <f t="shared" si="32"/>
        <v>170</v>
      </c>
      <c r="T239" s="165">
        <f t="shared" si="32"/>
        <v>170</v>
      </c>
      <c r="U239" s="947" t="s">
        <v>851</v>
      </c>
    </row>
    <row r="240" spans="1:21" ht="15" customHeight="1">
      <c r="A240" s="970"/>
      <c r="B240" s="942"/>
      <c r="C240" s="942"/>
      <c r="D240" s="161" t="s">
        <v>47</v>
      </c>
      <c r="E240" s="24"/>
      <c r="F240" s="444"/>
      <c r="G240" s="444"/>
      <c r="H240" s="24"/>
      <c r="I240" s="165"/>
      <c r="J240" s="165"/>
      <c r="K240" s="165"/>
      <c r="L240" s="165"/>
      <c r="M240" s="615"/>
      <c r="N240" s="615"/>
      <c r="O240" s="196"/>
      <c r="P240" s="196"/>
      <c r="Q240" s="196"/>
      <c r="R240" s="165"/>
      <c r="S240" s="165"/>
      <c r="T240" s="165"/>
      <c r="U240" s="947"/>
    </row>
    <row r="241" spans="1:24" s="251" customFormat="1" ht="74.25" customHeight="1">
      <c r="A241" s="398"/>
      <c r="B241" s="404" t="s">
        <v>611</v>
      </c>
      <c r="C241" s="563" t="s">
        <v>779</v>
      </c>
      <c r="D241" s="549" t="s">
        <v>25</v>
      </c>
      <c r="E241" s="379"/>
      <c r="F241" s="445"/>
      <c r="G241" s="445"/>
      <c r="H241" s="379"/>
      <c r="I241" s="255">
        <f t="shared" ref="I241:J241" si="33">I242</f>
        <v>60</v>
      </c>
      <c r="J241" s="255">
        <f t="shared" si="33"/>
        <v>60</v>
      </c>
      <c r="K241" s="255">
        <f>K242</f>
        <v>30</v>
      </c>
      <c r="L241" s="255">
        <f t="shared" ref="L241:T241" si="34">L242</f>
        <v>0</v>
      </c>
      <c r="M241" s="617">
        <f t="shared" si="34"/>
        <v>30</v>
      </c>
      <c r="N241" s="617">
        <f t="shared" si="34"/>
        <v>11.61</v>
      </c>
      <c r="O241" s="255">
        <f t="shared" si="34"/>
        <v>30</v>
      </c>
      <c r="P241" s="255">
        <f t="shared" si="34"/>
        <v>11.61</v>
      </c>
      <c r="Q241" s="255">
        <f t="shared" si="34"/>
        <v>29.861999999999998</v>
      </c>
      <c r="R241" s="255">
        <f t="shared" si="34"/>
        <v>29.861999999999998</v>
      </c>
      <c r="S241" s="255">
        <f t="shared" si="34"/>
        <v>30</v>
      </c>
      <c r="T241" s="255">
        <f t="shared" si="34"/>
        <v>30</v>
      </c>
      <c r="U241" s="405"/>
    </row>
    <row r="242" spans="1:24" ht="117" customHeight="1">
      <c r="A242" s="949"/>
      <c r="B242" s="950">
        <v>1</v>
      </c>
      <c r="C242" s="938" t="s">
        <v>849</v>
      </c>
      <c r="D242" s="535" t="s">
        <v>25</v>
      </c>
      <c r="E242" s="145" t="s">
        <v>265</v>
      </c>
      <c r="F242" s="184" t="s">
        <v>175</v>
      </c>
      <c r="G242" s="184" t="s">
        <v>401</v>
      </c>
      <c r="H242" s="145" t="s">
        <v>131</v>
      </c>
      <c r="I242" s="127">
        <v>60</v>
      </c>
      <c r="J242" s="127">
        <v>60</v>
      </c>
      <c r="K242" s="378">
        <v>30</v>
      </c>
      <c r="L242" s="378">
        <v>0</v>
      </c>
      <c r="M242" s="625">
        <v>30</v>
      </c>
      <c r="N242" s="625">
        <v>11.61</v>
      </c>
      <c r="O242" s="309">
        <v>30</v>
      </c>
      <c r="P242" s="309">
        <v>11.61</v>
      </c>
      <c r="Q242" s="188">
        <v>29.861999999999998</v>
      </c>
      <c r="R242" s="166">
        <v>29.861999999999998</v>
      </c>
      <c r="S242" s="139">
        <v>30</v>
      </c>
      <c r="T242" s="139">
        <v>30</v>
      </c>
      <c r="U242" s="939" t="s">
        <v>616</v>
      </c>
    </row>
    <row r="243" spans="1:24" ht="21" customHeight="1">
      <c r="A243" s="949"/>
      <c r="B243" s="950"/>
      <c r="C243" s="938"/>
      <c r="D243" s="535" t="s">
        <v>47</v>
      </c>
      <c r="E243" s="145"/>
      <c r="F243" s="184"/>
      <c r="G243" s="184"/>
      <c r="H243" s="145"/>
      <c r="I243" s="127"/>
      <c r="J243" s="127"/>
      <c r="K243" s="259"/>
      <c r="L243" s="259"/>
      <c r="M243" s="625"/>
      <c r="N243" s="625"/>
      <c r="O243" s="309"/>
      <c r="P243" s="309"/>
      <c r="Q243" s="188"/>
      <c r="R243" s="166"/>
      <c r="S243" s="139"/>
      <c r="T243" s="139"/>
      <c r="U243" s="962"/>
    </row>
    <row r="244" spans="1:24" ht="42.75" customHeight="1">
      <c r="A244" s="398"/>
      <c r="B244" s="405" t="s">
        <v>612</v>
      </c>
      <c r="C244" s="252" t="s">
        <v>613</v>
      </c>
      <c r="D244" s="549" t="s">
        <v>25</v>
      </c>
      <c r="E244" s="253"/>
      <c r="F244" s="446"/>
      <c r="G244" s="446"/>
      <c r="H244" s="253"/>
      <c r="I244" s="255">
        <f>I245</f>
        <v>0</v>
      </c>
      <c r="J244" s="255">
        <f t="shared" ref="J244:T244" si="35">J245</f>
        <v>0</v>
      </c>
      <c r="K244" s="255">
        <f t="shared" si="35"/>
        <v>0</v>
      </c>
      <c r="L244" s="255">
        <f t="shared" si="35"/>
        <v>0</v>
      </c>
      <c r="M244" s="255">
        <f t="shared" si="35"/>
        <v>65</v>
      </c>
      <c r="N244" s="255">
        <f t="shared" si="35"/>
        <v>0</v>
      </c>
      <c r="O244" s="255">
        <f t="shared" si="35"/>
        <v>65</v>
      </c>
      <c r="P244" s="255">
        <f t="shared" si="35"/>
        <v>0</v>
      </c>
      <c r="Q244" s="255">
        <f t="shared" si="35"/>
        <v>683.1</v>
      </c>
      <c r="R244" s="255">
        <f t="shared" si="35"/>
        <v>683.1</v>
      </c>
      <c r="S244" s="255">
        <f t="shared" si="35"/>
        <v>140</v>
      </c>
      <c r="T244" s="255">
        <f t="shared" si="35"/>
        <v>140</v>
      </c>
      <c r="U244" s="380"/>
    </row>
    <row r="245" spans="1:24" ht="59.25" customHeight="1">
      <c r="A245" s="945"/>
      <c r="B245" s="938">
        <v>1</v>
      </c>
      <c r="C245" s="939" t="s">
        <v>850</v>
      </c>
      <c r="D245" s="535" t="s">
        <v>25</v>
      </c>
      <c r="E245" s="184" t="s">
        <v>265</v>
      </c>
      <c r="F245" s="184" t="s">
        <v>175</v>
      </c>
      <c r="G245" s="254" t="s">
        <v>614</v>
      </c>
      <c r="H245" s="184" t="s">
        <v>495</v>
      </c>
      <c r="I245" s="127">
        <v>0</v>
      </c>
      <c r="J245" s="127">
        <v>0</v>
      </c>
      <c r="K245" s="259">
        <v>0</v>
      </c>
      <c r="L245" s="259">
        <v>0</v>
      </c>
      <c r="M245" s="625">
        <v>65</v>
      </c>
      <c r="N245" s="625">
        <v>0</v>
      </c>
      <c r="O245" s="309">
        <v>65</v>
      </c>
      <c r="P245" s="309">
        <v>0</v>
      </c>
      <c r="Q245" s="188">
        <v>683.1</v>
      </c>
      <c r="R245" s="166">
        <v>683.1</v>
      </c>
      <c r="S245" s="139">
        <v>140</v>
      </c>
      <c r="T245" s="139">
        <v>140</v>
      </c>
      <c r="U245" s="938" t="s">
        <v>615</v>
      </c>
    </row>
    <row r="246" spans="1:24" ht="21.75" customHeight="1">
      <c r="A246" s="945"/>
      <c r="B246" s="938"/>
      <c r="C246" s="939"/>
      <c r="D246" s="535" t="s">
        <v>47</v>
      </c>
      <c r="E246" s="145"/>
      <c r="F246" s="184"/>
      <c r="G246" s="184"/>
      <c r="H246" s="145"/>
      <c r="I246" s="127"/>
      <c r="J246" s="127"/>
      <c r="K246" s="259"/>
      <c r="L246" s="259"/>
      <c r="M246" s="625"/>
      <c r="N246" s="625"/>
      <c r="O246" s="309"/>
      <c r="P246" s="309"/>
      <c r="Q246" s="188"/>
      <c r="R246" s="166"/>
      <c r="S246" s="139"/>
      <c r="T246" s="139"/>
      <c r="U246" s="938"/>
    </row>
    <row r="247" spans="1:24" ht="35.25" customHeight="1">
      <c r="A247" s="970">
        <v>8</v>
      </c>
      <c r="B247" s="942" t="s">
        <v>70</v>
      </c>
      <c r="C247" s="942" t="s">
        <v>344</v>
      </c>
      <c r="D247" s="161" t="s">
        <v>25</v>
      </c>
      <c r="E247" s="24" t="s">
        <v>273</v>
      </c>
      <c r="F247" s="444"/>
      <c r="G247" s="444" t="s">
        <v>275</v>
      </c>
      <c r="H247" s="24" t="s">
        <v>75</v>
      </c>
      <c r="I247" s="165">
        <f t="shared" ref="I247:N247" si="36">I249+I325</f>
        <v>514334.88000000006</v>
      </c>
      <c r="J247" s="165">
        <f t="shared" si="36"/>
        <v>509584.2300000001</v>
      </c>
      <c r="K247" s="165">
        <f t="shared" si="36"/>
        <v>195665.69406999997</v>
      </c>
      <c r="L247" s="165">
        <f t="shared" si="36"/>
        <v>121094.62717000001</v>
      </c>
      <c r="M247" s="615">
        <f t="shared" si="36"/>
        <v>389775.7399499999</v>
      </c>
      <c r="N247" s="615">
        <f t="shared" si="36"/>
        <v>297663.18578000006</v>
      </c>
      <c r="O247" s="449">
        <f>O249+O331</f>
        <v>525962.85319000005</v>
      </c>
      <c r="P247" s="449">
        <f>P249+P331</f>
        <v>398959.16748</v>
      </c>
      <c r="Q247" s="449">
        <f>Q249+Q331</f>
        <v>628119.49780999986</v>
      </c>
      <c r="R247" s="449">
        <f t="shared" ref="R247:T247" si="37">R249+R331</f>
        <v>604874.48828999989</v>
      </c>
      <c r="S247" s="449">
        <f t="shared" si="37"/>
        <v>546919.08557</v>
      </c>
      <c r="T247" s="449">
        <f t="shared" si="37"/>
        <v>546919.08557</v>
      </c>
      <c r="U247" s="947" t="s">
        <v>887</v>
      </c>
    </row>
    <row r="248" spans="1:24" ht="15" customHeight="1">
      <c r="A248" s="970"/>
      <c r="B248" s="942"/>
      <c r="C248" s="942"/>
      <c r="D248" s="161" t="s">
        <v>47</v>
      </c>
      <c r="E248" s="24"/>
      <c r="F248" s="444"/>
      <c r="G248" s="444"/>
      <c r="H248" s="24"/>
      <c r="I248" s="165"/>
      <c r="J248" s="165"/>
      <c r="K248" s="165"/>
      <c r="L248" s="165"/>
      <c r="M248" s="615"/>
      <c r="N248" s="615"/>
      <c r="O248" s="196"/>
      <c r="P248" s="196"/>
      <c r="Q248" s="196"/>
      <c r="R248" s="165"/>
      <c r="S248" s="165"/>
      <c r="T248" s="165"/>
      <c r="U248" s="947"/>
    </row>
    <row r="249" spans="1:24" ht="78.75" customHeight="1">
      <c r="A249" s="974" t="s">
        <v>166</v>
      </c>
      <c r="B249" s="946" t="s">
        <v>100</v>
      </c>
      <c r="C249" s="946" t="s">
        <v>192</v>
      </c>
      <c r="D249" s="548" t="s">
        <v>25</v>
      </c>
      <c r="E249" s="144" t="s">
        <v>273</v>
      </c>
      <c r="F249" s="193"/>
      <c r="G249" s="193" t="s">
        <v>407</v>
      </c>
      <c r="H249" s="25" t="s">
        <v>75</v>
      </c>
      <c r="I249" s="70">
        <f>I252+I254+I256+I258+I260+I262+I264+I266+I268+I270+I272+I274+I281+I285+I287+I289+I293+I295+I300+I302+I304+I306+I309+I311+I313</f>
        <v>514334.88000000006</v>
      </c>
      <c r="J249" s="70">
        <f>J252+J254+J256+J258+J260+J262+J264+J266+J268+J270+J272+J274+J281+J285+J287+J289+J293+J295+J300+J302+J304+J306+J309+J311+J313</f>
        <v>509584.2300000001</v>
      </c>
      <c r="K249" s="70">
        <f>K252+K254+K256+K258+K260+K262+K264+K266+K268+K270+K272+K274+K281+K285+K287+K289+K291+K293+K295+K297+K300+K302+K304+K306+K309+K311+K313</f>
        <v>195665.69406999997</v>
      </c>
      <c r="L249" s="70">
        <f>L252+L254+L256+L258+L260+L262+L264+L266+L268+L270+L272+L274+L281+L285+L287+L289+L291+L293+L295+L297+L300+L302+L304+L306+L309+L311+L313</f>
        <v>121094.62717000001</v>
      </c>
      <c r="M249" s="585">
        <f>M252+M254+M256+M258+M260+M262+M264+M266+M268+M270+M272+M274+M276+M278+M281+M285+M287+M289+M291+M293+M295+M297+M300+M302+M304+M306+M309+M311+M313+M315+M317</f>
        <v>389775.7399499999</v>
      </c>
      <c r="N249" s="585">
        <f>N252+N254+N256+N258+N260+N262+N264+N266+N268+N270+N272+N274+N276+N278+N281+N283+N285+N287+N289+N291+N293+N295+N297+N300+N302+N304+N306+N309+N311+N313+N315+N317</f>
        <v>297663.18578000006</v>
      </c>
      <c r="O249" s="585">
        <f>O252+O254+O256+O258+O260+O262+O264+O266+O268+O270+O272+O274+O276+O278+O281+O283+O285+O287+O289+O291+O293+O295+O297+O300+O302+O304+O306+O309+O311+O313+O315+O317+O319+O321+O323+O325+O327</f>
        <v>507332.71611000004</v>
      </c>
      <c r="P249" s="585">
        <f t="shared" ref="P249:T249" si="38">P252+P254+P256+P258+P260+P262+P264+P266+P268+P270+P272+P274+P276+P278+P281+P283+P285+P287+P289+P291+P293+P295+P297+P300+P302+P304+P306+P309+P311+P313+P315+P317+P319+P321+P323+P325+P327</f>
        <v>385192.35738</v>
      </c>
      <c r="Q249" s="659">
        <f>Q252+Q254+Q256+Q258+Q260+Q262+Q264+Q266+Q268+Q270+Q272+Q274+Q276+Q278+Q281+Q283+Q285+Q287+Q289+Q291+Q293+Q295+Q297+Q300+Q302+Q304+Q306+Q309+Q311+Q313+Q315+Q317+Q319+Q321+Q323+Q325+Q327+Q329</f>
        <v>603138.6148499999</v>
      </c>
      <c r="R249" s="659">
        <f>R252+R254+R256+R258+R260+R262+R264+R266+R268+R270+R272+R274+R276+R278+R281+R283+R285+R287+R289+R291+R293+R295+R297+R300+R302+R304+R306+R309+R311+R313+R315+R317+R319+R321+R323+R325+R327+R329</f>
        <v>584953.22377999988</v>
      </c>
      <c r="S249" s="659">
        <f t="shared" si="38"/>
        <v>526838.63419000001</v>
      </c>
      <c r="T249" s="659">
        <f t="shared" si="38"/>
        <v>526838.63419000001</v>
      </c>
      <c r="U249" s="964" t="s">
        <v>888</v>
      </c>
    </row>
    <row r="250" spans="1:24" ht="18" customHeight="1">
      <c r="A250" s="974"/>
      <c r="B250" s="946"/>
      <c r="C250" s="946"/>
      <c r="D250" s="548" t="s">
        <v>47</v>
      </c>
      <c r="E250" s="144"/>
      <c r="F250" s="193"/>
      <c r="G250" s="193"/>
      <c r="H250" s="144"/>
      <c r="I250" s="166"/>
      <c r="J250" s="166"/>
      <c r="K250" s="166"/>
      <c r="L250" s="166"/>
      <c r="M250" s="577"/>
      <c r="N250" s="577"/>
      <c r="O250" s="197"/>
      <c r="P250" s="197"/>
      <c r="Q250" s="188"/>
      <c r="R250" s="166"/>
      <c r="S250" s="166"/>
      <c r="T250" s="166"/>
      <c r="U250" s="964"/>
    </row>
    <row r="251" spans="1:24" ht="18" customHeight="1">
      <c r="A251" s="951" t="s">
        <v>641</v>
      </c>
      <c r="B251" s="951"/>
      <c r="C251" s="951"/>
      <c r="D251" s="951"/>
      <c r="E251" s="951"/>
      <c r="F251" s="951"/>
      <c r="G251" s="951"/>
      <c r="H251" s="951"/>
      <c r="I251" s="951"/>
      <c r="J251" s="951"/>
      <c r="K251" s="951"/>
      <c r="L251" s="951"/>
      <c r="M251" s="951"/>
      <c r="N251" s="951"/>
      <c r="O251" s="951"/>
      <c r="P251" s="951"/>
      <c r="Q251" s="951"/>
      <c r="R251" s="951"/>
      <c r="S251" s="951"/>
      <c r="T251" s="951"/>
      <c r="U251" s="951"/>
    </row>
    <row r="252" spans="1:24" customFormat="1" ht="25.5" customHeight="1">
      <c r="A252" s="949"/>
      <c r="B252" s="967"/>
      <c r="C252" s="967" t="s">
        <v>277</v>
      </c>
      <c r="D252" s="542" t="s">
        <v>25</v>
      </c>
      <c r="E252" s="302" t="s">
        <v>273</v>
      </c>
      <c r="F252" s="302" t="s">
        <v>274</v>
      </c>
      <c r="G252" s="303" t="s">
        <v>377</v>
      </c>
      <c r="H252" s="302" t="s">
        <v>106</v>
      </c>
      <c r="I252" s="304">
        <v>52296.1</v>
      </c>
      <c r="J252" s="304">
        <v>49663.25</v>
      </c>
      <c r="K252" s="511">
        <v>27377.68</v>
      </c>
      <c r="L252" s="304">
        <v>11603.089669999999</v>
      </c>
      <c r="M252" s="684">
        <v>47537.049919999998</v>
      </c>
      <c r="N252" s="684">
        <v>28867.164079999999</v>
      </c>
      <c r="O252" s="787">
        <v>59805.999920000002</v>
      </c>
      <c r="P252" s="787">
        <v>40295.525500000003</v>
      </c>
      <c r="Q252" s="666">
        <v>62244.849920000001</v>
      </c>
      <c r="R252" s="666">
        <v>54324.749069999998</v>
      </c>
      <c r="S252" s="310">
        <v>69801.674620000005</v>
      </c>
      <c r="T252" s="310">
        <v>69801.674620000005</v>
      </c>
      <c r="U252" s="969" t="s">
        <v>784</v>
      </c>
      <c r="X252" s="965"/>
    </row>
    <row r="253" spans="1:24" customFormat="1" ht="17.25" customHeight="1">
      <c r="A253" s="949"/>
      <c r="B253" s="967"/>
      <c r="C253" s="967"/>
      <c r="D253" s="542" t="s">
        <v>47</v>
      </c>
      <c r="E253" s="302"/>
      <c r="F253" s="302"/>
      <c r="G253" s="303"/>
      <c r="H253" s="302"/>
      <c r="I253" s="304"/>
      <c r="J253" s="304"/>
      <c r="K253" s="304"/>
      <c r="L253" s="304"/>
      <c r="M253" s="684"/>
      <c r="N253" s="684"/>
      <c r="O253" s="304"/>
      <c r="P253" s="793"/>
      <c r="Q253" s="668"/>
      <c r="R253" s="668"/>
      <c r="S253" s="304"/>
      <c r="T253" s="304"/>
      <c r="U253" s="969"/>
      <c r="X253" s="965"/>
    </row>
    <row r="254" spans="1:24" customFormat="1" ht="38.25" customHeight="1">
      <c r="A254" s="949"/>
      <c r="B254" s="967"/>
      <c r="C254" s="967" t="s">
        <v>634</v>
      </c>
      <c r="D254" s="542" t="s">
        <v>25</v>
      </c>
      <c r="E254" s="302" t="s">
        <v>273</v>
      </c>
      <c r="F254" s="302" t="s">
        <v>274</v>
      </c>
      <c r="G254" s="303" t="s">
        <v>377</v>
      </c>
      <c r="H254" s="302" t="s">
        <v>107</v>
      </c>
      <c r="I254" s="304">
        <v>1988.62</v>
      </c>
      <c r="J254" s="304">
        <v>1988.62</v>
      </c>
      <c r="K254" s="314">
        <v>1805.86796</v>
      </c>
      <c r="L254" s="304">
        <v>1257.98</v>
      </c>
      <c r="M254" s="641">
        <v>2564.86796</v>
      </c>
      <c r="N254" s="641">
        <v>1700.2760599999999</v>
      </c>
      <c r="O254" s="314">
        <v>2935.9179600000002</v>
      </c>
      <c r="P254" s="314">
        <v>2108.6040600000001</v>
      </c>
      <c r="Q254" s="669">
        <v>2989.2679600000001</v>
      </c>
      <c r="R254" s="669">
        <v>2814.5470599999999</v>
      </c>
      <c r="S254" s="304">
        <v>250</v>
      </c>
      <c r="T254" s="304">
        <v>250</v>
      </c>
      <c r="U254" s="967" t="s">
        <v>528</v>
      </c>
      <c r="X254" s="294"/>
    </row>
    <row r="255" spans="1:24" customFormat="1" ht="14.25" customHeight="1">
      <c r="A255" s="949"/>
      <c r="B255" s="967"/>
      <c r="C255" s="967"/>
      <c r="D255" s="542" t="s">
        <v>47</v>
      </c>
      <c r="E255" s="302"/>
      <c r="F255" s="302"/>
      <c r="G255" s="302"/>
      <c r="H255" s="302"/>
      <c r="I255" s="304"/>
      <c r="J255" s="304"/>
      <c r="K255" s="304"/>
      <c r="L255" s="304"/>
      <c r="M255" s="691"/>
      <c r="N255" s="691"/>
      <c r="O255" s="793"/>
      <c r="P255" s="304"/>
      <c r="Q255" s="668"/>
      <c r="R255" s="668"/>
      <c r="S255" s="304"/>
      <c r="T255" s="304"/>
      <c r="U255" s="968"/>
      <c r="X255" s="294"/>
    </row>
    <row r="256" spans="1:24" ht="94.5" customHeight="1">
      <c r="A256" s="963"/>
      <c r="B256" s="941"/>
      <c r="C256" s="961" t="s">
        <v>780</v>
      </c>
      <c r="D256" s="537" t="s">
        <v>25</v>
      </c>
      <c r="E256" s="302" t="s">
        <v>273</v>
      </c>
      <c r="F256" s="302" t="s">
        <v>274</v>
      </c>
      <c r="G256" s="305" t="s">
        <v>375</v>
      </c>
      <c r="H256" s="302" t="s">
        <v>106</v>
      </c>
      <c r="I256" s="304">
        <v>73251.69</v>
      </c>
      <c r="J256" s="304">
        <v>73101.69</v>
      </c>
      <c r="K256" s="511">
        <v>27649.200000000001</v>
      </c>
      <c r="L256" s="511">
        <v>17338</v>
      </c>
      <c r="M256" s="625">
        <v>52905.388350000001</v>
      </c>
      <c r="N256" s="625">
        <v>41976.619339999997</v>
      </c>
      <c r="O256" s="314">
        <v>69602.95435</v>
      </c>
      <c r="P256" s="314">
        <v>51383.251559999997</v>
      </c>
      <c r="Q256" s="669">
        <v>88094.512000000002</v>
      </c>
      <c r="R256" s="669">
        <v>88094.512000000002</v>
      </c>
      <c r="S256" s="304">
        <v>74895.100000000006</v>
      </c>
      <c r="T256" s="304">
        <v>74895.100000000006</v>
      </c>
      <c r="U256" s="941" t="s">
        <v>784</v>
      </c>
    </row>
    <row r="257" spans="1:21" ht="18" customHeight="1">
      <c r="A257" s="963"/>
      <c r="B257" s="941"/>
      <c r="C257" s="961"/>
      <c r="D257" s="537" t="s">
        <v>47</v>
      </c>
      <c r="E257" s="302"/>
      <c r="F257" s="302"/>
      <c r="G257" s="302"/>
      <c r="H257" s="302"/>
      <c r="I257" s="304"/>
      <c r="J257" s="304"/>
      <c r="K257" s="304"/>
      <c r="L257" s="304"/>
      <c r="M257" s="691"/>
      <c r="N257" s="691"/>
      <c r="O257" s="304"/>
      <c r="P257" s="793"/>
      <c r="Q257" s="668"/>
      <c r="R257" s="668"/>
      <c r="S257" s="304"/>
      <c r="T257" s="304"/>
      <c r="U257" s="941"/>
    </row>
    <row r="258" spans="1:21" ht="138" customHeight="1">
      <c r="A258" s="963"/>
      <c r="B258" s="941"/>
      <c r="C258" s="961"/>
      <c r="D258" s="537" t="s">
        <v>25</v>
      </c>
      <c r="E258" s="302" t="s">
        <v>273</v>
      </c>
      <c r="F258" s="302" t="s">
        <v>274</v>
      </c>
      <c r="G258" s="306" t="s">
        <v>375</v>
      </c>
      <c r="H258" s="302" t="s">
        <v>107</v>
      </c>
      <c r="I258" s="304">
        <v>1214.6199999999999</v>
      </c>
      <c r="J258" s="304">
        <v>1213.8599999999999</v>
      </c>
      <c r="K258" s="304">
        <v>0</v>
      </c>
      <c r="L258" s="304">
        <v>0</v>
      </c>
      <c r="M258" s="684">
        <v>350</v>
      </c>
      <c r="N258" s="684">
        <v>0</v>
      </c>
      <c r="O258" s="307">
        <v>840</v>
      </c>
      <c r="P258" s="307">
        <v>294.24279999999999</v>
      </c>
      <c r="Q258" s="669">
        <v>1033.1880000000001</v>
      </c>
      <c r="R258" s="669">
        <v>1031.7260000000001</v>
      </c>
      <c r="S258" s="304">
        <v>1050</v>
      </c>
      <c r="T258" s="304">
        <v>1050</v>
      </c>
      <c r="U258" s="941" t="s">
        <v>901</v>
      </c>
    </row>
    <row r="259" spans="1:21" ht="22.5" customHeight="1">
      <c r="A259" s="963"/>
      <c r="B259" s="941"/>
      <c r="C259" s="961"/>
      <c r="D259" s="537" t="s">
        <v>47</v>
      </c>
      <c r="E259" s="302"/>
      <c r="F259" s="302"/>
      <c r="G259" s="302"/>
      <c r="H259" s="302"/>
      <c r="I259" s="304"/>
      <c r="J259" s="304"/>
      <c r="K259" s="304"/>
      <c r="L259" s="304"/>
      <c r="M259" s="691"/>
      <c r="N259" s="691"/>
      <c r="O259" s="304"/>
      <c r="P259" s="793"/>
      <c r="Q259" s="668"/>
      <c r="R259" s="668"/>
      <c r="S259" s="304"/>
      <c r="T259" s="304"/>
      <c r="U259" s="941"/>
    </row>
    <row r="260" spans="1:21" ht="165.75" customHeight="1">
      <c r="A260" s="382"/>
      <c r="B260" s="961" t="s">
        <v>644</v>
      </c>
      <c r="C260" s="961" t="s">
        <v>863</v>
      </c>
      <c r="D260" s="537" t="s">
        <v>25</v>
      </c>
      <c r="E260" s="305" t="s">
        <v>273</v>
      </c>
      <c r="F260" s="305" t="s">
        <v>274</v>
      </c>
      <c r="G260" s="305" t="s">
        <v>637</v>
      </c>
      <c r="H260" s="305" t="s">
        <v>107</v>
      </c>
      <c r="I260" s="307">
        <v>325</v>
      </c>
      <c r="J260" s="307">
        <v>325</v>
      </c>
      <c r="K260" s="307">
        <v>108.5</v>
      </c>
      <c r="L260" s="307">
        <v>77.099999999999994</v>
      </c>
      <c r="M260" s="625">
        <v>202.7</v>
      </c>
      <c r="N260" s="658">
        <v>202.7</v>
      </c>
      <c r="O260" s="307">
        <v>313.39999999999998</v>
      </c>
      <c r="P260" s="307">
        <v>295.89999999999998</v>
      </c>
      <c r="Q260" s="667">
        <v>561</v>
      </c>
      <c r="R260" s="667">
        <v>451.29599999999999</v>
      </c>
      <c r="S260" s="307">
        <v>376.2</v>
      </c>
      <c r="T260" s="307">
        <v>376.2</v>
      </c>
      <c r="U260" s="961" t="s">
        <v>638</v>
      </c>
    </row>
    <row r="261" spans="1:21" s="541" customFormat="1" ht="19.5" customHeight="1">
      <c r="A261" s="538"/>
      <c r="B261" s="961"/>
      <c r="C261" s="961"/>
      <c r="D261" s="537" t="s">
        <v>47</v>
      </c>
      <c r="E261" s="539"/>
      <c r="F261" s="539"/>
      <c r="G261" s="539"/>
      <c r="H261" s="539"/>
      <c r="I261" s="540"/>
      <c r="J261" s="540"/>
      <c r="K261" s="540"/>
      <c r="L261" s="540"/>
      <c r="M261" s="694"/>
      <c r="N261" s="694"/>
      <c r="O261" s="540"/>
      <c r="P261" s="540"/>
      <c r="Q261" s="677"/>
      <c r="R261" s="677"/>
      <c r="S261" s="540"/>
      <c r="T261" s="540"/>
      <c r="U261" s="961"/>
    </row>
    <row r="262" spans="1:21" ht="35.25" customHeight="1">
      <c r="A262" s="948"/>
      <c r="B262" s="961"/>
      <c r="C262" s="961" t="s">
        <v>639</v>
      </c>
      <c r="D262" s="537" t="s">
        <v>25</v>
      </c>
      <c r="E262" s="305" t="s">
        <v>273</v>
      </c>
      <c r="F262" s="305" t="s">
        <v>278</v>
      </c>
      <c r="G262" s="305" t="s">
        <v>736</v>
      </c>
      <c r="H262" s="305" t="s">
        <v>131</v>
      </c>
      <c r="I262" s="311">
        <v>72</v>
      </c>
      <c r="J262" s="307">
        <v>16</v>
      </c>
      <c r="K262" s="510">
        <v>21.4</v>
      </c>
      <c r="L262" s="307">
        <v>3.1766000000000001</v>
      </c>
      <c r="M262" s="684">
        <v>43.2</v>
      </c>
      <c r="N262" s="685">
        <v>5.5445500000000001</v>
      </c>
      <c r="O262" s="307">
        <v>59.4</v>
      </c>
      <c r="P262" s="307">
        <v>8.7454900000000002</v>
      </c>
      <c r="Q262" s="678">
        <v>72</v>
      </c>
      <c r="R262" s="667">
        <v>12.90996</v>
      </c>
      <c r="S262" s="307">
        <v>72</v>
      </c>
      <c r="T262" s="307">
        <v>72</v>
      </c>
      <c r="U262" s="943" t="s">
        <v>531</v>
      </c>
    </row>
    <row r="263" spans="1:21" ht="12.75" customHeight="1">
      <c r="A263" s="948"/>
      <c r="B263" s="961"/>
      <c r="C263" s="961"/>
      <c r="D263" s="537" t="s">
        <v>47</v>
      </c>
      <c r="E263" s="305"/>
      <c r="F263" s="305"/>
      <c r="G263" s="305"/>
      <c r="H263" s="305"/>
      <c r="I263" s="311"/>
      <c r="J263" s="307"/>
      <c r="K263" s="307"/>
      <c r="L263" s="307"/>
      <c r="M263" s="684"/>
      <c r="N263" s="685"/>
      <c r="O263" s="307"/>
      <c r="P263" s="307"/>
      <c r="Q263" s="678"/>
      <c r="R263" s="667"/>
      <c r="S263" s="307"/>
      <c r="T263" s="307"/>
      <c r="U263" s="943"/>
    </row>
    <row r="264" spans="1:21" ht="36" customHeight="1">
      <c r="A264" s="948"/>
      <c r="B264" s="961"/>
      <c r="C264" s="961"/>
      <c r="D264" s="537" t="s">
        <v>25</v>
      </c>
      <c r="E264" s="305" t="s">
        <v>273</v>
      </c>
      <c r="F264" s="305" t="s">
        <v>278</v>
      </c>
      <c r="G264" s="305" t="s">
        <v>736</v>
      </c>
      <c r="H264" s="305" t="s">
        <v>130</v>
      </c>
      <c r="I264" s="311">
        <v>1711.7</v>
      </c>
      <c r="J264" s="307">
        <v>1464.45</v>
      </c>
      <c r="K264" s="307">
        <v>508.34519999999998</v>
      </c>
      <c r="L264" s="307">
        <v>234.94</v>
      </c>
      <c r="M264" s="684">
        <v>1026.96</v>
      </c>
      <c r="N264" s="685">
        <v>493.52229999999997</v>
      </c>
      <c r="O264" s="307">
        <v>1412.07</v>
      </c>
      <c r="P264" s="307">
        <v>683.62797999999998</v>
      </c>
      <c r="Q264" s="678">
        <v>1561.6</v>
      </c>
      <c r="R264" s="667">
        <v>1100.07392</v>
      </c>
      <c r="S264" s="307">
        <v>1711.6</v>
      </c>
      <c r="T264" s="307">
        <v>1711.6</v>
      </c>
      <c r="U264" s="944"/>
    </row>
    <row r="265" spans="1:21" ht="14.25" customHeight="1">
      <c r="A265" s="948"/>
      <c r="B265" s="961"/>
      <c r="C265" s="961"/>
      <c r="D265" s="537" t="s">
        <v>47</v>
      </c>
      <c r="E265" s="302"/>
      <c r="F265" s="302"/>
      <c r="G265" s="302"/>
      <c r="H265" s="302"/>
      <c r="I265" s="308"/>
      <c r="J265" s="304"/>
      <c r="K265" s="304"/>
      <c r="L265" s="304"/>
      <c r="M265" s="691"/>
      <c r="N265" s="695"/>
      <c r="O265" s="304"/>
      <c r="P265" s="304"/>
      <c r="Q265" s="794"/>
      <c r="R265" s="668"/>
      <c r="S265" s="304"/>
      <c r="T265" s="304"/>
      <c r="U265" s="944"/>
    </row>
    <row r="266" spans="1:21" ht="116.25" customHeight="1">
      <c r="A266" s="948"/>
      <c r="B266" s="961" t="s">
        <v>645</v>
      </c>
      <c r="C266" s="961" t="s">
        <v>741</v>
      </c>
      <c r="D266" s="537" t="s">
        <v>25</v>
      </c>
      <c r="E266" s="301" t="s">
        <v>273</v>
      </c>
      <c r="F266" s="303" t="s">
        <v>274</v>
      </c>
      <c r="G266" s="303" t="s">
        <v>373</v>
      </c>
      <c r="H266" s="301" t="s">
        <v>106</v>
      </c>
      <c r="I266" s="259">
        <v>41953.9</v>
      </c>
      <c r="J266" s="259">
        <v>41953.9</v>
      </c>
      <c r="K266" s="259">
        <v>15206.6</v>
      </c>
      <c r="L266" s="259">
        <v>9758.67</v>
      </c>
      <c r="M266" s="625">
        <v>28127.219000000001</v>
      </c>
      <c r="N266" s="658">
        <v>23617.167990000002</v>
      </c>
      <c r="O266" s="309">
        <v>38328.580999999998</v>
      </c>
      <c r="P266" s="309">
        <v>30927.597969999999</v>
      </c>
      <c r="Q266" s="679">
        <v>47502.11</v>
      </c>
      <c r="R266" s="669">
        <v>47502.11</v>
      </c>
      <c r="S266" s="259">
        <v>40018.6</v>
      </c>
      <c r="T266" s="259">
        <v>40018.6</v>
      </c>
      <c r="U266" s="966" t="s">
        <v>529</v>
      </c>
    </row>
    <row r="267" spans="1:21" ht="20.25" customHeight="1">
      <c r="A267" s="948"/>
      <c r="B267" s="961"/>
      <c r="C267" s="961"/>
      <c r="D267" s="537" t="s">
        <v>47</v>
      </c>
      <c r="E267" s="301"/>
      <c r="F267" s="303"/>
      <c r="G267" s="303"/>
      <c r="H267" s="301"/>
      <c r="I267" s="259"/>
      <c r="J267" s="259"/>
      <c r="K267" s="259"/>
      <c r="L267" s="259"/>
      <c r="M267" s="625"/>
      <c r="N267" s="658"/>
      <c r="O267" s="309"/>
      <c r="P267" s="309"/>
      <c r="Q267" s="188"/>
      <c r="R267" s="166"/>
      <c r="S267" s="259"/>
      <c r="T267" s="259"/>
      <c r="U267" s="966"/>
    </row>
    <row r="268" spans="1:21" ht="33" customHeight="1">
      <c r="A268" s="948"/>
      <c r="B268" s="961"/>
      <c r="C268" s="961" t="s">
        <v>640</v>
      </c>
      <c r="D268" s="537" t="s">
        <v>25</v>
      </c>
      <c r="E268" s="303" t="s">
        <v>273</v>
      </c>
      <c r="F268" s="303" t="s">
        <v>274</v>
      </c>
      <c r="G268" s="303" t="s">
        <v>632</v>
      </c>
      <c r="H268" s="303" t="s">
        <v>106</v>
      </c>
      <c r="I268" s="310">
        <v>4708.3999999999996</v>
      </c>
      <c r="J268" s="310">
        <v>4708.3999999999996</v>
      </c>
      <c r="K268" s="310">
        <v>2866.7121099999999</v>
      </c>
      <c r="L268" s="310">
        <v>2866.71</v>
      </c>
      <c r="M268" s="625">
        <v>5733.424</v>
      </c>
      <c r="N268" s="658">
        <v>5733.424</v>
      </c>
      <c r="O268" s="310">
        <v>8863.7358899999999</v>
      </c>
      <c r="P268" s="310">
        <v>8863.7358899999999</v>
      </c>
      <c r="Q268" s="666">
        <v>10832.77118</v>
      </c>
      <c r="R268" s="666">
        <v>10832.77118</v>
      </c>
      <c r="S268" s="310">
        <v>0</v>
      </c>
      <c r="T268" s="310">
        <v>0</v>
      </c>
      <c r="U268" s="941" t="s">
        <v>633</v>
      </c>
    </row>
    <row r="269" spans="1:21" ht="12.75" customHeight="1">
      <c r="A269" s="948"/>
      <c r="B269" s="961"/>
      <c r="C269" s="961"/>
      <c r="D269" s="537" t="s">
        <v>47</v>
      </c>
      <c r="E269" s="303"/>
      <c r="F269" s="303"/>
      <c r="G269" s="303"/>
      <c r="H269" s="303"/>
      <c r="I269" s="310"/>
      <c r="J269" s="310"/>
      <c r="K269" s="310"/>
      <c r="L269" s="310"/>
      <c r="M269" s="625"/>
      <c r="N269" s="625"/>
      <c r="O269" s="310"/>
      <c r="P269" s="310"/>
      <c r="Q269" s="666"/>
      <c r="R269" s="666"/>
      <c r="S269" s="310"/>
      <c r="T269" s="310"/>
      <c r="U269" s="941"/>
    </row>
    <row r="270" spans="1:21" ht="27" customHeight="1">
      <c r="A270" s="948"/>
      <c r="B270" s="961"/>
      <c r="C270" s="961"/>
      <c r="D270" s="537" t="s">
        <v>25</v>
      </c>
      <c r="E270" s="305" t="s">
        <v>273</v>
      </c>
      <c r="F270" s="305" t="s">
        <v>506</v>
      </c>
      <c r="G270" s="305" t="s">
        <v>632</v>
      </c>
      <c r="H270" s="305" t="s">
        <v>106</v>
      </c>
      <c r="I270" s="311">
        <v>519.23</v>
      </c>
      <c r="J270" s="307">
        <v>519.23</v>
      </c>
      <c r="K270" s="307">
        <v>513.10649999999998</v>
      </c>
      <c r="L270" s="307">
        <v>513.10649999999998</v>
      </c>
      <c r="M270" s="684">
        <v>1026.213</v>
      </c>
      <c r="N270" s="685">
        <v>1026.213</v>
      </c>
      <c r="O270" s="307">
        <v>1539.3195000000001</v>
      </c>
      <c r="P270" s="307">
        <v>1539.3195000000001</v>
      </c>
      <c r="Q270" s="678">
        <v>2052.4225000000001</v>
      </c>
      <c r="R270" s="667">
        <v>2052.4225000000001</v>
      </c>
      <c r="S270" s="307">
        <v>0</v>
      </c>
      <c r="T270" s="307">
        <v>0</v>
      </c>
      <c r="U270" s="967" t="s">
        <v>633</v>
      </c>
    </row>
    <row r="271" spans="1:21" ht="12.75" customHeight="1">
      <c r="A271" s="948"/>
      <c r="B271" s="961"/>
      <c r="C271" s="961"/>
      <c r="D271" s="537" t="s">
        <v>47</v>
      </c>
      <c r="E271" s="302"/>
      <c r="F271" s="302"/>
      <c r="G271" s="302"/>
      <c r="H271" s="302"/>
      <c r="I271" s="308"/>
      <c r="J271" s="304"/>
      <c r="K271" s="304"/>
      <c r="L271" s="304"/>
      <c r="M271" s="691"/>
      <c r="N271" s="695"/>
      <c r="O271" s="304"/>
      <c r="P271" s="304"/>
      <c r="Q271" s="794"/>
      <c r="R271" s="668"/>
      <c r="S271" s="304"/>
      <c r="T271" s="304"/>
      <c r="U271" s="967"/>
    </row>
    <row r="272" spans="1:21" ht="21.75" customHeight="1">
      <c r="A272" s="948"/>
      <c r="B272" s="961"/>
      <c r="C272" s="961"/>
      <c r="D272" s="537" t="s">
        <v>25</v>
      </c>
      <c r="E272" s="305" t="s">
        <v>273</v>
      </c>
      <c r="F272" s="305" t="s">
        <v>144</v>
      </c>
      <c r="G272" s="305" t="s">
        <v>632</v>
      </c>
      <c r="H272" s="305" t="s">
        <v>106</v>
      </c>
      <c r="I272" s="311">
        <v>297.62</v>
      </c>
      <c r="J272" s="307">
        <v>297.62</v>
      </c>
      <c r="K272" s="307">
        <v>172.89</v>
      </c>
      <c r="L272" s="307">
        <v>172.89</v>
      </c>
      <c r="M272" s="684">
        <v>345.78899999999999</v>
      </c>
      <c r="N272" s="685">
        <v>345.78899999999999</v>
      </c>
      <c r="O272" s="314">
        <v>809.96849999999995</v>
      </c>
      <c r="P272" s="314">
        <v>809.96849999999995</v>
      </c>
      <c r="Q272" s="678">
        <v>809.96849999999995</v>
      </c>
      <c r="R272" s="678">
        <v>809.96849999999995</v>
      </c>
      <c r="S272" s="307">
        <v>0</v>
      </c>
      <c r="T272" s="307">
        <v>0</v>
      </c>
      <c r="U272" s="941" t="s">
        <v>530</v>
      </c>
    </row>
    <row r="273" spans="1:21" ht="15" customHeight="1">
      <c r="A273" s="948"/>
      <c r="B273" s="961"/>
      <c r="C273" s="961"/>
      <c r="D273" s="537" t="s">
        <v>47</v>
      </c>
      <c r="E273" s="305"/>
      <c r="F273" s="305"/>
      <c r="G273" s="305"/>
      <c r="H273" s="305"/>
      <c r="I273" s="311"/>
      <c r="J273" s="307"/>
      <c r="K273" s="307"/>
      <c r="L273" s="307"/>
      <c r="M273" s="684"/>
      <c r="N273" s="685"/>
      <c r="O273" s="307"/>
      <c r="P273" s="307"/>
      <c r="Q273" s="678"/>
      <c r="R273" s="667"/>
      <c r="S273" s="307"/>
      <c r="T273" s="307"/>
      <c r="U273" s="941"/>
    </row>
    <row r="274" spans="1:21" ht="25.5" customHeight="1">
      <c r="A274" s="948"/>
      <c r="B274" s="961"/>
      <c r="C274" s="961"/>
      <c r="D274" s="537" t="s">
        <v>25</v>
      </c>
      <c r="E274" s="303" t="s">
        <v>273</v>
      </c>
      <c r="F274" s="303" t="s">
        <v>140</v>
      </c>
      <c r="G274" s="303" t="s">
        <v>632</v>
      </c>
      <c r="H274" s="303" t="s">
        <v>106</v>
      </c>
      <c r="I274" s="310">
        <v>7802.07</v>
      </c>
      <c r="J274" s="310">
        <v>7802.07</v>
      </c>
      <c r="K274" s="310">
        <v>4528.7245400000002</v>
      </c>
      <c r="L274" s="310">
        <v>4528.7245400000002</v>
      </c>
      <c r="M274" s="625">
        <v>9057.4490000000005</v>
      </c>
      <c r="N274" s="625">
        <v>9057.4490000000005</v>
      </c>
      <c r="O274" s="314">
        <v>14331.13862</v>
      </c>
      <c r="P274" s="314">
        <v>14331.13862</v>
      </c>
      <c r="Q274" s="666">
        <v>19914.92583</v>
      </c>
      <c r="R274" s="666">
        <v>19914.92583</v>
      </c>
      <c r="S274" s="310">
        <v>0</v>
      </c>
      <c r="T274" s="310">
        <v>0</v>
      </c>
      <c r="U274" s="941" t="s">
        <v>633</v>
      </c>
    </row>
    <row r="275" spans="1:21" ht="15" customHeight="1">
      <c r="A275" s="948"/>
      <c r="B275" s="961"/>
      <c r="C275" s="961"/>
      <c r="D275" s="537" t="s">
        <v>47</v>
      </c>
      <c r="E275" s="303"/>
      <c r="F275" s="303"/>
      <c r="G275" s="303"/>
      <c r="H275" s="303"/>
      <c r="I275" s="310"/>
      <c r="J275" s="310"/>
      <c r="K275" s="310"/>
      <c r="L275" s="310"/>
      <c r="M275" s="625"/>
      <c r="N275" s="625"/>
      <c r="O275" s="310"/>
      <c r="P275" s="310"/>
      <c r="Q275" s="666"/>
      <c r="R275" s="666"/>
      <c r="S275" s="310"/>
      <c r="T275" s="310"/>
      <c r="U275" s="941"/>
    </row>
    <row r="276" spans="1:21" ht="29.25" customHeight="1">
      <c r="A276" s="528"/>
      <c r="B276" s="958"/>
      <c r="C276" s="961" t="s">
        <v>744</v>
      </c>
      <c r="D276" s="537" t="s">
        <v>25</v>
      </c>
      <c r="E276" s="303" t="s">
        <v>273</v>
      </c>
      <c r="F276" s="303" t="s">
        <v>140</v>
      </c>
      <c r="G276" s="303" t="s">
        <v>742</v>
      </c>
      <c r="H276" s="303" t="s">
        <v>107</v>
      </c>
      <c r="I276" s="310"/>
      <c r="J276" s="310"/>
      <c r="K276" s="310"/>
      <c r="L276" s="310"/>
      <c r="M276" s="625">
        <v>2713.5</v>
      </c>
      <c r="N276" s="625">
        <v>0</v>
      </c>
      <c r="O276" s="310">
        <v>2713.5</v>
      </c>
      <c r="P276" s="310">
        <v>2672.0189300000002</v>
      </c>
      <c r="Q276" s="666">
        <v>2713.5</v>
      </c>
      <c r="R276" s="666">
        <v>2713.0939800000001</v>
      </c>
      <c r="S276" s="310">
        <v>0</v>
      </c>
      <c r="T276" s="310">
        <v>0</v>
      </c>
      <c r="U276" s="941" t="s">
        <v>633</v>
      </c>
    </row>
    <row r="277" spans="1:21" ht="15" customHeight="1">
      <c r="A277" s="528"/>
      <c r="B277" s="959"/>
      <c r="C277" s="961"/>
      <c r="D277" s="537" t="s">
        <v>47</v>
      </c>
      <c r="E277" s="303"/>
      <c r="F277" s="303"/>
      <c r="G277" s="303"/>
      <c r="H277" s="303"/>
      <c r="I277" s="310"/>
      <c r="J277" s="310"/>
      <c r="K277" s="310"/>
      <c r="L277" s="310"/>
      <c r="M277" s="625"/>
      <c r="N277" s="625"/>
      <c r="O277" s="310"/>
      <c r="P277" s="310"/>
      <c r="Q277" s="666"/>
      <c r="R277" s="666"/>
      <c r="S277" s="310"/>
      <c r="T277" s="310"/>
      <c r="U277" s="941"/>
    </row>
    <row r="278" spans="1:21" ht="39" customHeight="1">
      <c r="A278" s="528"/>
      <c r="B278" s="959"/>
      <c r="C278" s="958" t="s">
        <v>743</v>
      </c>
      <c r="D278" s="537" t="s">
        <v>25</v>
      </c>
      <c r="E278" s="303" t="s">
        <v>273</v>
      </c>
      <c r="F278" s="303" t="s">
        <v>140</v>
      </c>
      <c r="G278" s="303" t="s">
        <v>816</v>
      </c>
      <c r="H278" s="303" t="s">
        <v>107</v>
      </c>
      <c r="I278" s="310"/>
      <c r="J278" s="310"/>
      <c r="K278" s="310"/>
      <c r="L278" s="310"/>
      <c r="M278" s="625">
        <v>27.409089999999999</v>
      </c>
      <c r="N278" s="625">
        <v>27.409089999999999</v>
      </c>
      <c r="O278" s="310">
        <v>27.409089999999999</v>
      </c>
      <c r="P278" s="310">
        <v>27.409089999999999</v>
      </c>
      <c r="Q278" s="666">
        <v>27.409089999999999</v>
      </c>
      <c r="R278" s="666">
        <v>27.409089999999999</v>
      </c>
      <c r="S278" s="310">
        <v>0</v>
      </c>
      <c r="T278" s="310">
        <v>0</v>
      </c>
      <c r="U278" s="941" t="s">
        <v>633</v>
      </c>
    </row>
    <row r="279" spans="1:21" ht="15" customHeight="1">
      <c r="A279" s="528"/>
      <c r="B279" s="960"/>
      <c r="C279" s="960"/>
      <c r="D279" s="537" t="s">
        <v>47</v>
      </c>
      <c r="E279" s="303"/>
      <c r="F279" s="303"/>
      <c r="G279" s="303"/>
      <c r="H279" s="303"/>
      <c r="I279" s="310"/>
      <c r="J279" s="310"/>
      <c r="K279" s="310"/>
      <c r="L279" s="310"/>
      <c r="M279" s="625"/>
      <c r="N279" s="625"/>
      <c r="O279" s="310"/>
      <c r="P279" s="310"/>
      <c r="Q279" s="666"/>
      <c r="R279" s="666"/>
      <c r="S279" s="310"/>
      <c r="T279" s="310"/>
      <c r="U279" s="941"/>
    </row>
    <row r="280" spans="1:21" s="298" customFormat="1" ht="15" customHeight="1">
      <c r="A280" s="980" t="s">
        <v>642</v>
      </c>
      <c r="B280" s="981"/>
      <c r="C280" s="981"/>
      <c r="D280" s="981"/>
      <c r="E280" s="981"/>
      <c r="F280" s="981"/>
      <c r="G280" s="981"/>
      <c r="H280" s="981"/>
      <c r="I280" s="981"/>
      <c r="J280" s="981"/>
      <c r="K280" s="981"/>
      <c r="L280" s="981"/>
      <c r="M280" s="981"/>
      <c r="N280" s="981"/>
      <c r="O280" s="981"/>
      <c r="P280" s="981"/>
      <c r="Q280" s="981"/>
      <c r="R280" s="981"/>
      <c r="S280" s="981"/>
      <c r="T280" s="981"/>
      <c r="U280" s="982"/>
    </row>
    <row r="281" spans="1:21" ht="37.5" customHeight="1">
      <c r="A281" s="948"/>
      <c r="B281" s="961"/>
      <c r="C281" s="961" t="s">
        <v>643</v>
      </c>
      <c r="D281" s="537" t="s">
        <v>25</v>
      </c>
      <c r="E281" s="305" t="s">
        <v>273</v>
      </c>
      <c r="F281" s="305" t="s">
        <v>140</v>
      </c>
      <c r="G281" s="305" t="s">
        <v>378</v>
      </c>
      <c r="H281" s="305" t="s">
        <v>106</v>
      </c>
      <c r="I281" s="311">
        <v>64368.7</v>
      </c>
      <c r="J281" s="307">
        <v>61404.86</v>
      </c>
      <c r="K281" s="307">
        <v>28717.331010000002</v>
      </c>
      <c r="L281" s="307">
        <v>16230.76275</v>
      </c>
      <c r="M281" s="684">
        <v>52107.331010000002</v>
      </c>
      <c r="N281" s="685">
        <v>35894.480369999997</v>
      </c>
      <c r="O281" s="313">
        <v>65813.331009999994</v>
      </c>
      <c r="P281" s="313">
        <v>49732.300439999999</v>
      </c>
      <c r="Q281" s="678">
        <v>72832.631009999997</v>
      </c>
      <c r="R281" s="667">
        <v>66015.394759999996</v>
      </c>
      <c r="S281" s="307">
        <v>71859.281010000006</v>
      </c>
      <c r="T281" s="307">
        <v>71859.281010000006</v>
      </c>
      <c r="U281" s="943" t="s">
        <v>527</v>
      </c>
    </row>
    <row r="282" spans="1:21" ht="15" customHeight="1">
      <c r="A282" s="948"/>
      <c r="B282" s="961"/>
      <c r="C282" s="961"/>
      <c r="D282" s="537" t="s">
        <v>47</v>
      </c>
      <c r="E282" s="305"/>
      <c r="F282" s="305"/>
      <c r="G282" s="305"/>
      <c r="H282" s="305"/>
      <c r="I282" s="311"/>
      <c r="J282" s="307"/>
      <c r="K282" s="307"/>
      <c r="L282" s="307"/>
      <c r="M282" s="684"/>
      <c r="N282" s="685"/>
      <c r="O282" s="307"/>
      <c r="P282" s="307"/>
      <c r="Q282" s="678"/>
      <c r="R282" s="667"/>
      <c r="S282" s="307"/>
      <c r="T282" s="307"/>
      <c r="U282" s="944"/>
    </row>
    <row r="283" spans="1:21" ht="33.75" customHeight="1">
      <c r="A283" s="948"/>
      <c r="B283" s="961"/>
      <c r="C283" s="961"/>
      <c r="D283" s="537" t="s">
        <v>25</v>
      </c>
      <c r="E283" s="305" t="s">
        <v>273</v>
      </c>
      <c r="F283" s="305" t="s">
        <v>140</v>
      </c>
      <c r="G283" s="305" t="s">
        <v>632</v>
      </c>
      <c r="H283" s="305" t="s">
        <v>106</v>
      </c>
      <c r="I283" s="311"/>
      <c r="J283" s="307"/>
      <c r="K283" s="307"/>
      <c r="L283" s="307"/>
      <c r="M283" s="684"/>
      <c r="N283" s="685"/>
      <c r="O283" s="307"/>
      <c r="P283" s="307"/>
      <c r="Q283" s="678"/>
      <c r="R283" s="667"/>
      <c r="S283" s="307"/>
      <c r="T283" s="307"/>
      <c r="U283" s="943" t="s">
        <v>633</v>
      </c>
    </row>
    <row r="284" spans="1:21" ht="13.5" customHeight="1">
      <c r="A284" s="948"/>
      <c r="B284" s="961"/>
      <c r="C284" s="961"/>
      <c r="D284" s="537" t="s">
        <v>47</v>
      </c>
      <c r="E284" s="305"/>
      <c r="F284" s="305"/>
      <c r="G284" s="305"/>
      <c r="H284" s="305"/>
      <c r="I284" s="311"/>
      <c r="J284" s="307"/>
      <c r="K284" s="307"/>
      <c r="L284" s="307"/>
      <c r="M284" s="684"/>
      <c r="N284" s="685"/>
      <c r="O284" s="307"/>
      <c r="P284" s="307"/>
      <c r="Q284" s="678"/>
      <c r="R284" s="667"/>
      <c r="S284" s="307"/>
      <c r="T284" s="307"/>
      <c r="U284" s="943"/>
    </row>
    <row r="285" spans="1:21" ht="54" customHeight="1">
      <c r="A285" s="948"/>
      <c r="B285" s="961"/>
      <c r="C285" s="961"/>
      <c r="D285" s="537" t="s">
        <v>25</v>
      </c>
      <c r="E285" s="305" t="s">
        <v>273</v>
      </c>
      <c r="F285" s="305" t="s">
        <v>140</v>
      </c>
      <c r="G285" s="305" t="s">
        <v>378</v>
      </c>
      <c r="H285" s="305" t="s">
        <v>107</v>
      </c>
      <c r="I285" s="311">
        <v>3565.44</v>
      </c>
      <c r="J285" s="307">
        <v>3565.44</v>
      </c>
      <c r="K285" s="307">
        <v>733.31399999999996</v>
      </c>
      <c r="L285" s="307">
        <v>3.95</v>
      </c>
      <c r="M285" s="684">
        <v>3648.4510399999999</v>
      </c>
      <c r="N285" s="685">
        <v>579.01</v>
      </c>
      <c r="O285" s="307">
        <v>3048.4510399999999</v>
      </c>
      <c r="P285" s="307">
        <v>959.125</v>
      </c>
      <c r="Q285" s="678">
        <v>1356.6369999999999</v>
      </c>
      <c r="R285" s="667">
        <v>1085.7750000000001</v>
      </c>
      <c r="S285" s="307">
        <v>388.8</v>
      </c>
      <c r="T285" s="307">
        <v>388.8</v>
      </c>
      <c r="U285" s="943" t="s">
        <v>785</v>
      </c>
    </row>
    <row r="286" spans="1:21" ht="13.5" customHeight="1">
      <c r="A286" s="948"/>
      <c r="B286" s="961"/>
      <c r="C286" s="961"/>
      <c r="D286" s="537" t="s">
        <v>47</v>
      </c>
      <c r="E286" s="305"/>
      <c r="F286" s="305"/>
      <c r="G286" s="305"/>
      <c r="H286" s="305"/>
      <c r="I286" s="311"/>
      <c r="J286" s="307"/>
      <c r="K286" s="307"/>
      <c r="L286" s="307"/>
      <c r="M286" s="684"/>
      <c r="N286" s="685"/>
      <c r="O286" s="307"/>
      <c r="P286" s="307"/>
      <c r="Q286" s="678"/>
      <c r="R286" s="667"/>
      <c r="S286" s="307"/>
      <c r="T286" s="307"/>
      <c r="U286" s="943"/>
    </row>
    <row r="287" spans="1:21" ht="72" customHeight="1">
      <c r="A287" s="948"/>
      <c r="B287" s="961"/>
      <c r="C287" s="961" t="s">
        <v>647</v>
      </c>
      <c r="D287" s="537" t="s">
        <v>25</v>
      </c>
      <c r="E287" s="305" t="s">
        <v>273</v>
      </c>
      <c r="F287" s="305" t="s">
        <v>140</v>
      </c>
      <c r="G287" s="305" t="s">
        <v>470</v>
      </c>
      <c r="H287" s="305" t="s">
        <v>106</v>
      </c>
      <c r="I287" s="311">
        <v>177453.92</v>
      </c>
      <c r="J287" s="307">
        <v>177453.92</v>
      </c>
      <c r="K287" s="510">
        <v>59370.1</v>
      </c>
      <c r="L287" s="307">
        <v>41630.663829999998</v>
      </c>
      <c r="M287" s="684">
        <v>126462.75083</v>
      </c>
      <c r="N287" s="684">
        <v>108805.58070999999</v>
      </c>
      <c r="O287" s="307">
        <v>154294.45061999999</v>
      </c>
      <c r="P287" s="307">
        <v>124033.30849</v>
      </c>
      <c r="Q287" s="678">
        <v>189804.25224999999</v>
      </c>
      <c r="R287" s="667">
        <v>189804.25224999999</v>
      </c>
      <c r="S287" s="307">
        <v>178944.75224999999</v>
      </c>
      <c r="T287" s="307">
        <v>178944.75224999999</v>
      </c>
      <c r="U287" s="943" t="s">
        <v>527</v>
      </c>
    </row>
    <row r="288" spans="1:21">
      <c r="A288" s="948"/>
      <c r="B288" s="961"/>
      <c r="C288" s="961"/>
      <c r="D288" s="537" t="s">
        <v>47</v>
      </c>
      <c r="E288" s="305"/>
      <c r="F288" s="305"/>
      <c r="G288" s="305"/>
      <c r="H288" s="305"/>
      <c r="I288" s="311"/>
      <c r="J288" s="307"/>
      <c r="K288" s="307"/>
      <c r="L288" s="307"/>
      <c r="M288" s="684"/>
      <c r="N288" s="684"/>
      <c r="O288" s="307"/>
      <c r="P288" s="307"/>
      <c r="Q288" s="678"/>
      <c r="R288" s="667"/>
      <c r="S288" s="307"/>
      <c r="T288" s="307"/>
      <c r="U288" s="944"/>
    </row>
    <row r="289" spans="1:21" ht="52.5" customHeight="1">
      <c r="A289" s="948"/>
      <c r="B289" s="961"/>
      <c r="C289" s="961"/>
      <c r="D289" s="537" t="s">
        <v>25</v>
      </c>
      <c r="E289" s="305" t="s">
        <v>273</v>
      </c>
      <c r="F289" s="305" t="s">
        <v>140</v>
      </c>
      <c r="G289" s="305" t="s">
        <v>470</v>
      </c>
      <c r="H289" s="305" t="s">
        <v>107</v>
      </c>
      <c r="I289" s="311">
        <v>10703.77</v>
      </c>
      <c r="J289" s="307">
        <v>10703.28</v>
      </c>
      <c r="K289" s="510">
        <v>0</v>
      </c>
      <c r="L289" s="307">
        <v>0</v>
      </c>
      <c r="M289" s="684">
        <v>1045.4445000000001</v>
      </c>
      <c r="N289" s="684">
        <v>655.20000000000005</v>
      </c>
      <c r="O289" s="314">
        <v>9737.0051000000003</v>
      </c>
      <c r="P289" s="314">
        <v>2643.8001899999999</v>
      </c>
      <c r="Q289" s="678">
        <v>11045.947749999999</v>
      </c>
      <c r="R289" s="667">
        <v>11042.525320000001</v>
      </c>
      <c r="S289" s="311">
        <v>11045.947749999999</v>
      </c>
      <c r="T289" s="311">
        <v>11045.947749999999</v>
      </c>
      <c r="U289" s="943" t="s">
        <v>528</v>
      </c>
    </row>
    <row r="290" spans="1:21" ht="17.25" customHeight="1">
      <c r="A290" s="948"/>
      <c r="B290" s="961"/>
      <c r="C290" s="961"/>
      <c r="D290" s="537" t="s">
        <v>47</v>
      </c>
      <c r="E290" s="305"/>
      <c r="F290" s="305"/>
      <c r="G290" s="305"/>
      <c r="H290" s="305"/>
      <c r="I290" s="311"/>
      <c r="J290" s="307"/>
      <c r="K290" s="307"/>
      <c r="L290" s="307"/>
      <c r="M290" s="684"/>
      <c r="N290" s="684"/>
      <c r="O290" s="307"/>
      <c r="P290" s="307"/>
      <c r="Q290" s="678"/>
      <c r="R290" s="667"/>
      <c r="S290" s="307"/>
      <c r="T290" s="307"/>
      <c r="U290" s="944"/>
    </row>
    <row r="291" spans="1:21" ht="61.5" customHeight="1">
      <c r="A291" s="948"/>
      <c r="B291" s="961"/>
      <c r="C291" s="961"/>
      <c r="D291" s="537" t="s">
        <v>25</v>
      </c>
      <c r="E291" s="305" t="s">
        <v>273</v>
      </c>
      <c r="F291" s="305" t="s">
        <v>506</v>
      </c>
      <c r="G291" s="305" t="s">
        <v>470</v>
      </c>
      <c r="H291" s="305" t="s">
        <v>106</v>
      </c>
      <c r="I291" s="311">
        <v>0</v>
      </c>
      <c r="J291" s="307">
        <v>0</v>
      </c>
      <c r="K291" s="307">
        <v>1003.61888</v>
      </c>
      <c r="L291" s="307">
        <v>413.8</v>
      </c>
      <c r="M291" s="684">
        <v>2131.5726800000002</v>
      </c>
      <c r="N291" s="685">
        <v>1255.3</v>
      </c>
      <c r="O291" s="307">
        <v>2508.3616499999998</v>
      </c>
      <c r="P291" s="307">
        <v>1529.8</v>
      </c>
      <c r="Q291" s="678">
        <v>2756.2</v>
      </c>
      <c r="R291" s="678">
        <v>2756.2</v>
      </c>
      <c r="S291" s="307">
        <v>3008.5</v>
      </c>
      <c r="T291" s="307">
        <v>3008.5</v>
      </c>
      <c r="U291" s="943" t="s">
        <v>527</v>
      </c>
    </row>
    <row r="292" spans="1:21" ht="15.75" customHeight="1">
      <c r="A292" s="948"/>
      <c r="B292" s="961"/>
      <c r="C292" s="961"/>
      <c r="D292" s="537" t="s">
        <v>47</v>
      </c>
      <c r="E292" s="305"/>
      <c r="F292" s="305"/>
      <c r="G292" s="305"/>
      <c r="H292" s="305"/>
      <c r="I292" s="311"/>
      <c r="J292" s="307"/>
      <c r="K292" s="307"/>
      <c r="L292" s="307"/>
      <c r="M292" s="684"/>
      <c r="N292" s="685"/>
      <c r="O292" s="307"/>
      <c r="P292" s="307"/>
      <c r="Q292" s="678"/>
      <c r="R292" s="667"/>
      <c r="S292" s="307"/>
      <c r="T292" s="307"/>
      <c r="U292" s="944"/>
    </row>
    <row r="293" spans="1:21" ht="54" customHeight="1">
      <c r="A293" s="945"/>
      <c r="B293" s="961" t="s">
        <v>646</v>
      </c>
      <c r="C293" s="961" t="s">
        <v>649</v>
      </c>
      <c r="D293" s="537" t="s">
        <v>25</v>
      </c>
      <c r="E293" s="302" t="s">
        <v>273</v>
      </c>
      <c r="F293" s="302" t="s">
        <v>140</v>
      </c>
      <c r="G293" s="302" t="s">
        <v>376</v>
      </c>
      <c r="H293" s="302" t="s">
        <v>107</v>
      </c>
      <c r="I293" s="308">
        <v>10511.3</v>
      </c>
      <c r="J293" s="304">
        <v>10511.3</v>
      </c>
      <c r="K293" s="314">
        <v>3349.6</v>
      </c>
      <c r="L293" s="314">
        <v>2718.8106699999998</v>
      </c>
      <c r="M293" s="684">
        <v>7654.6</v>
      </c>
      <c r="N293" s="684">
        <v>6993.33914</v>
      </c>
      <c r="O293" s="314">
        <v>9004.6</v>
      </c>
      <c r="P293" s="314">
        <v>7226.5538399999996</v>
      </c>
      <c r="Q293" s="679">
        <v>13107.6</v>
      </c>
      <c r="R293" s="669">
        <v>13107.6</v>
      </c>
      <c r="S293" s="304">
        <v>11409.6</v>
      </c>
      <c r="T293" s="304">
        <v>11409.6</v>
      </c>
      <c r="U293" s="966" t="s">
        <v>648</v>
      </c>
    </row>
    <row r="294" spans="1:21" ht="15.75" customHeight="1">
      <c r="A294" s="945"/>
      <c r="B294" s="961"/>
      <c r="C294" s="961"/>
      <c r="D294" s="537" t="s">
        <v>47</v>
      </c>
      <c r="E294" s="302"/>
      <c r="F294" s="302"/>
      <c r="G294" s="302"/>
      <c r="H294" s="302"/>
      <c r="I294" s="308"/>
      <c r="J294" s="304"/>
      <c r="K294" s="304"/>
      <c r="L294" s="304"/>
      <c r="M294" s="691"/>
      <c r="N294" s="691"/>
      <c r="O294" s="304"/>
      <c r="P294" s="304"/>
      <c r="Q294" s="679"/>
      <c r="R294" s="669"/>
      <c r="S294" s="304"/>
      <c r="T294" s="304"/>
      <c r="U294" s="966"/>
    </row>
    <row r="295" spans="1:21" ht="114.75" customHeight="1">
      <c r="A295" s="945"/>
      <c r="B295" s="961"/>
      <c r="C295" s="961" t="s">
        <v>650</v>
      </c>
      <c r="D295" s="537" t="s">
        <v>25</v>
      </c>
      <c r="E295" s="306" t="s">
        <v>273</v>
      </c>
      <c r="F295" s="306" t="s">
        <v>140</v>
      </c>
      <c r="G295" s="306" t="s">
        <v>374</v>
      </c>
      <c r="H295" s="306" t="s">
        <v>106</v>
      </c>
      <c r="I295" s="314">
        <v>31815.9</v>
      </c>
      <c r="J295" s="314">
        <v>31277.9</v>
      </c>
      <c r="K295" s="314">
        <v>9771.61751</v>
      </c>
      <c r="L295" s="314">
        <v>6862.6913500000001</v>
      </c>
      <c r="M295" s="641">
        <v>20034.275509999999</v>
      </c>
      <c r="N295" s="641">
        <v>16878.452730000001</v>
      </c>
      <c r="O295" s="314">
        <v>26663.176510000001</v>
      </c>
      <c r="P295" s="314">
        <v>21194.938450000001</v>
      </c>
      <c r="Q295" s="669">
        <v>32167.53</v>
      </c>
      <c r="R295" s="669">
        <v>32167.53</v>
      </c>
      <c r="S295" s="314">
        <v>29324.019509999998</v>
      </c>
      <c r="T295" s="314">
        <v>29324.019509999998</v>
      </c>
      <c r="U295" s="955" t="s">
        <v>527</v>
      </c>
    </row>
    <row r="296" spans="1:21" ht="15" customHeight="1">
      <c r="A296" s="945"/>
      <c r="B296" s="961"/>
      <c r="C296" s="961"/>
      <c r="D296" s="537" t="s">
        <v>47</v>
      </c>
      <c r="E296" s="306"/>
      <c r="F296" s="306"/>
      <c r="G296" s="306"/>
      <c r="H296" s="306"/>
      <c r="I296" s="314"/>
      <c r="J296" s="314"/>
      <c r="K296" s="314"/>
      <c r="L296" s="314"/>
      <c r="M296" s="641"/>
      <c r="N296" s="641"/>
      <c r="O296" s="314"/>
      <c r="P296" s="314"/>
      <c r="Q296" s="669"/>
      <c r="R296" s="669"/>
      <c r="S296" s="314"/>
      <c r="T296" s="314"/>
      <c r="U296" s="955"/>
    </row>
    <row r="297" spans="1:21" ht="128.25" customHeight="1">
      <c r="A297" s="945"/>
      <c r="B297" s="961"/>
      <c r="C297" s="961"/>
      <c r="D297" s="537" t="s">
        <v>25</v>
      </c>
      <c r="E297" s="306" t="s">
        <v>273</v>
      </c>
      <c r="F297" s="306" t="s">
        <v>140</v>
      </c>
      <c r="G297" s="306" t="s">
        <v>374</v>
      </c>
      <c r="H297" s="306" t="s">
        <v>107</v>
      </c>
      <c r="I297" s="314">
        <v>0</v>
      </c>
      <c r="J297" s="314">
        <v>0</v>
      </c>
      <c r="K297" s="314">
        <v>1013.4228000000001</v>
      </c>
      <c r="L297" s="314">
        <v>0</v>
      </c>
      <c r="M297" s="641">
        <v>1343.1207999999999</v>
      </c>
      <c r="N297" s="641">
        <v>0</v>
      </c>
      <c r="O297" s="314">
        <v>792.47649000000001</v>
      </c>
      <c r="P297" s="314">
        <v>0</v>
      </c>
      <c r="Q297" s="669">
        <v>608</v>
      </c>
      <c r="R297" s="669">
        <v>606.97</v>
      </c>
      <c r="S297" s="314">
        <v>1888.0804900000001</v>
      </c>
      <c r="T297" s="314">
        <v>1888.0804900000001</v>
      </c>
      <c r="U297" s="941" t="s">
        <v>528</v>
      </c>
    </row>
    <row r="298" spans="1:21" ht="16.5" customHeight="1">
      <c r="A298" s="945"/>
      <c r="B298" s="961"/>
      <c r="C298" s="961"/>
      <c r="D298" s="537" t="s">
        <v>47</v>
      </c>
      <c r="E298" s="301"/>
      <c r="F298" s="303"/>
      <c r="G298" s="303"/>
      <c r="H298" s="301"/>
      <c r="I298" s="259"/>
      <c r="J298" s="259"/>
      <c r="K298" s="259"/>
      <c r="L298" s="259"/>
      <c r="M298" s="625"/>
      <c r="N298" s="658"/>
      <c r="O298" s="309"/>
      <c r="P298" s="309"/>
      <c r="Q298" s="188"/>
      <c r="R298" s="166"/>
      <c r="S298" s="259"/>
      <c r="T298" s="259"/>
      <c r="U298" s="941"/>
    </row>
    <row r="299" spans="1:21" ht="42" customHeight="1">
      <c r="A299" s="956" t="s">
        <v>651</v>
      </c>
      <c r="B299" s="956"/>
      <c r="C299" s="956"/>
      <c r="D299" s="956"/>
      <c r="E299" s="956"/>
      <c r="F299" s="956"/>
      <c r="G299" s="956"/>
      <c r="H299" s="956"/>
      <c r="I299" s="956"/>
      <c r="J299" s="956"/>
      <c r="K299" s="956"/>
      <c r="L299" s="956"/>
      <c r="M299" s="956"/>
      <c r="N299" s="956"/>
      <c r="O299" s="956"/>
      <c r="P299" s="956"/>
      <c r="Q299" s="956"/>
      <c r="R299" s="956"/>
      <c r="S299" s="956"/>
      <c r="T299" s="956"/>
      <c r="U299" s="956"/>
    </row>
    <row r="300" spans="1:21" ht="49.5" customHeight="1">
      <c r="A300" s="945"/>
      <c r="B300" s="961" t="s">
        <v>652</v>
      </c>
      <c r="C300" s="941" t="s">
        <v>653</v>
      </c>
      <c r="D300" s="537" t="s">
        <v>25</v>
      </c>
      <c r="E300" s="306" t="s">
        <v>273</v>
      </c>
      <c r="F300" s="306" t="s">
        <v>506</v>
      </c>
      <c r="G300" s="306" t="s">
        <v>379</v>
      </c>
      <c r="H300" s="306" t="s">
        <v>106</v>
      </c>
      <c r="I300" s="316">
        <v>17479.509999999998</v>
      </c>
      <c r="J300" s="314">
        <v>16881.27</v>
      </c>
      <c r="K300" s="314">
        <v>7538.8993499999997</v>
      </c>
      <c r="L300" s="314">
        <v>3520.9592600000001</v>
      </c>
      <c r="M300" s="641">
        <v>13548.89935</v>
      </c>
      <c r="N300" s="690">
        <v>8605.6103600000006</v>
      </c>
      <c r="O300" s="314">
        <v>16708.89935</v>
      </c>
      <c r="P300" s="314">
        <v>12601.760039999999</v>
      </c>
      <c r="Q300" s="679">
        <v>17634.710350000001</v>
      </c>
      <c r="R300" s="669">
        <v>16935.59058</v>
      </c>
      <c r="S300" s="314">
        <v>18878.89935</v>
      </c>
      <c r="T300" s="314">
        <v>18878.89935</v>
      </c>
      <c r="U300" s="941" t="s">
        <v>527</v>
      </c>
    </row>
    <row r="301" spans="1:21" ht="15">
      <c r="A301" s="945"/>
      <c r="B301" s="961"/>
      <c r="C301" s="941"/>
      <c r="D301" s="537" t="s">
        <v>47</v>
      </c>
      <c r="E301" s="306"/>
      <c r="F301" s="306"/>
      <c r="G301" s="306"/>
      <c r="H301" s="306"/>
      <c r="I301" s="316"/>
      <c r="J301" s="314"/>
      <c r="K301" s="314"/>
      <c r="L301" s="314"/>
      <c r="M301" s="641"/>
      <c r="N301" s="690"/>
      <c r="O301" s="314"/>
      <c r="P301" s="314"/>
      <c r="Q301" s="679"/>
      <c r="R301" s="669"/>
      <c r="S301" s="314"/>
      <c r="T301" s="314"/>
      <c r="U301" s="941"/>
    </row>
    <row r="302" spans="1:21" ht="26.25" customHeight="1">
      <c r="A302" s="945"/>
      <c r="B302" s="961"/>
      <c r="C302" s="941"/>
      <c r="D302" s="537" t="s">
        <v>25</v>
      </c>
      <c r="E302" s="306" t="s">
        <v>273</v>
      </c>
      <c r="F302" s="306" t="s">
        <v>506</v>
      </c>
      <c r="G302" s="306" t="s">
        <v>379</v>
      </c>
      <c r="H302" s="306" t="s">
        <v>107</v>
      </c>
      <c r="I302" s="316">
        <v>1397</v>
      </c>
      <c r="J302" s="314">
        <v>1397</v>
      </c>
      <c r="K302" s="314">
        <v>562.31885999999997</v>
      </c>
      <c r="L302" s="314">
        <v>126.422</v>
      </c>
      <c r="M302" s="625">
        <v>806.31885999999997</v>
      </c>
      <c r="N302" s="658">
        <v>544.91780000000006</v>
      </c>
      <c r="O302" s="314">
        <v>1194.93886</v>
      </c>
      <c r="P302" s="314">
        <v>852.22541999999999</v>
      </c>
      <c r="Q302" s="188">
        <v>1288.93886</v>
      </c>
      <c r="R302" s="188">
        <v>1288.93886</v>
      </c>
      <c r="S302" s="259">
        <v>761.31885999999997</v>
      </c>
      <c r="T302" s="259">
        <v>761.31885999999997</v>
      </c>
      <c r="U302" s="941" t="s">
        <v>530</v>
      </c>
    </row>
    <row r="303" spans="1:21" ht="15">
      <c r="A303" s="945"/>
      <c r="B303" s="961"/>
      <c r="C303" s="941"/>
      <c r="D303" s="537" t="s">
        <v>47</v>
      </c>
      <c r="E303" s="306"/>
      <c r="F303" s="306"/>
      <c r="G303" s="306"/>
      <c r="H303" s="306"/>
      <c r="I303" s="316"/>
      <c r="J303" s="314"/>
      <c r="K303" s="314"/>
      <c r="L303" s="314"/>
      <c r="M303" s="641"/>
      <c r="N303" s="690"/>
      <c r="O303" s="314"/>
      <c r="P303" s="314"/>
      <c r="Q303" s="679"/>
      <c r="R303" s="669"/>
      <c r="S303" s="314"/>
      <c r="T303" s="314"/>
      <c r="U303" s="941"/>
    </row>
    <row r="304" spans="1:21" ht="51.75" customHeight="1">
      <c r="A304" s="945"/>
      <c r="B304" s="961" t="s">
        <v>655</v>
      </c>
      <c r="C304" s="941" t="s">
        <v>750</v>
      </c>
      <c r="D304" s="537" t="s">
        <v>25</v>
      </c>
      <c r="E304" s="306" t="s">
        <v>273</v>
      </c>
      <c r="F304" s="306" t="s">
        <v>144</v>
      </c>
      <c r="G304" s="306" t="s">
        <v>380</v>
      </c>
      <c r="H304" s="306" t="s">
        <v>106</v>
      </c>
      <c r="I304" s="316">
        <v>5686.83</v>
      </c>
      <c r="J304" s="314">
        <v>8336.36</v>
      </c>
      <c r="K304" s="314">
        <v>2477.8543500000001</v>
      </c>
      <c r="L304" s="314">
        <v>1232.18</v>
      </c>
      <c r="M304" s="641">
        <v>4467.8543499999996</v>
      </c>
      <c r="N304" s="690">
        <v>3280.3490200000001</v>
      </c>
      <c r="O304" s="314">
        <v>5637.8543499999996</v>
      </c>
      <c r="P304" s="314">
        <v>4193.5172700000003</v>
      </c>
      <c r="Q304" s="679">
        <v>6177.8543499999996</v>
      </c>
      <c r="R304" s="669">
        <v>5871.1624300000003</v>
      </c>
      <c r="S304" s="314">
        <v>6177.8543499999996</v>
      </c>
      <c r="T304" s="314">
        <v>6177.8543499999996</v>
      </c>
      <c r="U304" s="969" t="s">
        <v>530</v>
      </c>
    </row>
    <row r="305" spans="1:21" ht="15">
      <c r="A305" s="945"/>
      <c r="B305" s="961"/>
      <c r="C305" s="941"/>
      <c r="D305" s="537" t="s">
        <v>47</v>
      </c>
      <c r="E305" s="306"/>
      <c r="F305" s="306"/>
      <c r="G305" s="306"/>
      <c r="H305" s="306"/>
      <c r="I305" s="316"/>
      <c r="J305" s="314"/>
      <c r="K305" s="314"/>
      <c r="L305" s="314"/>
      <c r="M305" s="641"/>
      <c r="N305" s="690"/>
      <c r="O305" s="314"/>
      <c r="P305" s="314"/>
      <c r="Q305" s="679"/>
      <c r="R305" s="669"/>
      <c r="S305" s="314"/>
      <c r="T305" s="314"/>
      <c r="U305" s="969"/>
    </row>
    <row r="306" spans="1:21" ht="44.25" customHeight="1">
      <c r="A306" s="945"/>
      <c r="B306" s="961"/>
      <c r="C306" s="941"/>
      <c r="D306" s="537" t="s">
        <v>25</v>
      </c>
      <c r="E306" s="306" t="s">
        <v>273</v>
      </c>
      <c r="F306" s="306" t="s">
        <v>144</v>
      </c>
      <c r="G306" s="306" t="s">
        <v>380</v>
      </c>
      <c r="H306" s="317" t="s">
        <v>107</v>
      </c>
      <c r="I306" s="316">
        <v>427.62</v>
      </c>
      <c r="J306" s="314">
        <v>427.62</v>
      </c>
      <c r="K306" s="314">
        <v>368.00599999999997</v>
      </c>
      <c r="L306" s="314">
        <v>0</v>
      </c>
      <c r="M306" s="641">
        <v>368.00599999999997</v>
      </c>
      <c r="N306" s="690">
        <v>151.38399999999999</v>
      </c>
      <c r="O306" s="314">
        <v>368.00599999999997</v>
      </c>
      <c r="P306" s="314">
        <v>340.20006000000001</v>
      </c>
      <c r="Q306" s="679">
        <v>368.00599999999997</v>
      </c>
      <c r="R306" s="669">
        <v>340.20006000000001</v>
      </c>
      <c r="S306" s="316">
        <v>368.00599999999997</v>
      </c>
      <c r="T306" s="316">
        <v>368.00599999999997</v>
      </c>
      <c r="U306" s="969" t="s">
        <v>530</v>
      </c>
    </row>
    <row r="307" spans="1:21" ht="15" customHeight="1">
      <c r="A307" s="945"/>
      <c r="B307" s="961"/>
      <c r="C307" s="941"/>
      <c r="D307" s="537" t="s">
        <v>47</v>
      </c>
      <c r="E307" s="306"/>
      <c r="F307" s="306"/>
      <c r="G307" s="306"/>
      <c r="H307" s="306"/>
      <c r="I307" s="316"/>
      <c r="J307" s="314"/>
      <c r="K307" s="314"/>
      <c r="L307" s="314"/>
      <c r="M307" s="641"/>
      <c r="N307" s="690"/>
      <c r="O307" s="314"/>
      <c r="P307" s="314"/>
      <c r="Q307" s="679"/>
      <c r="R307" s="669"/>
      <c r="S307" s="314"/>
      <c r="T307" s="314"/>
      <c r="U307" s="969"/>
    </row>
    <row r="308" spans="1:21">
      <c r="A308" s="956" t="s">
        <v>656</v>
      </c>
      <c r="B308" s="956"/>
      <c r="C308" s="956"/>
      <c r="D308" s="956"/>
      <c r="E308" s="956"/>
      <c r="F308" s="956"/>
      <c r="G308" s="956"/>
      <c r="H308" s="956"/>
      <c r="I308" s="956"/>
      <c r="J308" s="956"/>
      <c r="K308" s="956"/>
      <c r="L308" s="956"/>
      <c r="M308" s="956"/>
      <c r="N308" s="956"/>
      <c r="O308" s="956"/>
      <c r="P308" s="956"/>
      <c r="Q308" s="956"/>
      <c r="R308" s="956"/>
      <c r="S308" s="956"/>
      <c r="T308" s="956"/>
      <c r="U308" s="956"/>
    </row>
    <row r="309" spans="1:21" ht="41.25" customHeight="1">
      <c r="A309" s="916"/>
      <c r="B309" s="938" t="s">
        <v>659</v>
      </c>
      <c r="C309" s="939" t="s">
        <v>658</v>
      </c>
      <c r="D309" s="535" t="s">
        <v>25</v>
      </c>
      <c r="E309" s="296" t="s">
        <v>273</v>
      </c>
      <c r="F309" s="296" t="s">
        <v>144</v>
      </c>
      <c r="G309" s="296" t="s">
        <v>582</v>
      </c>
      <c r="H309" s="296" t="s">
        <v>107</v>
      </c>
      <c r="I309" s="311">
        <v>4221.78</v>
      </c>
      <c r="J309" s="406">
        <v>4221.78</v>
      </c>
      <c r="K309" s="307">
        <v>0</v>
      </c>
      <c r="L309" s="307">
        <v>0</v>
      </c>
      <c r="M309" s="684">
        <v>4003.1284000000001</v>
      </c>
      <c r="N309" s="685">
        <v>668.24760000000003</v>
      </c>
      <c r="O309" s="307">
        <v>4024.2</v>
      </c>
      <c r="P309" s="307">
        <v>4013.1764899999998</v>
      </c>
      <c r="Q309" s="678">
        <v>4024.2</v>
      </c>
      <c r="R309" s="667">
        <v>4013.1764899999998</v>
      </c>
      <c r="S309" s="307">
        <v>4024.2</v>
      </c>
      <c r="T309" s="307">
        <v>4024.2</v>
      </c>
      <c r="U309" s="940" t="s">
        <v>657</v>
      </c>
    </row>
    <row r="310" spans="1:21" ht="40.5" customHeight="1">
      <c r="A310" s="916"/>
      <c r="B310" s="938"/>
      <c r="C310" s="939"/>
      <c r="D310" s="535" t="s">
        <v>47</v>
      </c>
      <c r="E310" s="296"/>
      <c r="F310" s="296"/>
      <c r="G310" s="296"/>
      <c r="H310" s="296"/>
      <c r="I310" s="311"/>
      <c r="J310" s="406"/>
      <c r="K310" s="307"/>
      <c r="L310" s="307"/>
      <c r="M310" s="684"/>
      <c r="N310" s="685"/>
      <c r="O310" s="307"/>
      <c r="P310" s="307"/>
      <c r="Q310" s="678"/>
      <c r="R310" s="667"/>
      <c r="S310" s="307"/>
      <c r="T310" s="307"/>
      <c r="U310" s="992"/>
    </row>
    <row r="311" spans="1:21" ht="169.5" customHeight="1">
      <c r="A311" s="916"/>
      <c r="B311" s="938" t="s">
        <v>660</v>
      </c>
      <c r="C311" s="939" t="s">
        <v>740</v>
      </c>
      <c r="D311" s="535" t="s">
        <v>25</v>
      </c>
      <c r="E311" s="296" t="s">
        <v>273</v>
      </c>
      <c r="F311" s="296" t="s">
        <v>144</v>
      </c>
      <c r="G311" s="296" t="s">
        <v>437</v>
      </c>
      <c r="H311" s="296" t="s">
        <v>107</v>
      </c>
      <c r="I311" s="311">
        <v>561.6</v>
      </c>
      <c r="J311" s="406">
        <v>348.85</v>
      </c>
      <c r="K311" s="307">
        <v>0</v>
      </c>
      <c r="L311" s="307">
        <v>0</v>
      </c>
      <c r="M311" s="684">
        <v>388</v>
      </c>
      <c r="N311" s="685">
        <v>195</v>
      </c>
      <c r="O311" s="307">
        <v>584.20000000000005</v>
      </c>
      <c r="P311" s="307">
        <v>311.09550000000002</v>
      </c>
      <c r="Q311" s="667">
        <v>584.20000000000005</v>
      </c>
      <c r="R311" s="667">
        <v>311.09550000000002</v>
      </c>
      <c r="S311" s="307">
        <v>584.20000000000005</v>
      </c>
      <c r="T311" s="307">
        <v>584.20000000000005</v>
      </c>
      <c r="U311" s="940" t="s">
        <v>661</v>
      </c>
    </row>
    <row r="312" spans="1:21" ht="17.25" customHeight="1">
      <c r="A312" s="916"/>
      <c r="B312" s="938"/>
      <c r="C312" s="939"/>
      <c r="D312" s="535" t="s">
        <v>47</v>
      </c>
      <c r="E312" s="296"/>
      <c r="F312" s="296"/>
      <c r="G312" s="296"/>
      <c r="H312" s="296"/>
      <c r="I312" s="311"/>
      <c r="J312" s="406"/>
      <c r="K312" s="307"/>
      <c r="L312" s="307"/>
      <c r="M312" s="684"/>
      <c r="N312" s="685"/>
      <c r="O312" s="307"/>
      <c r="P312" s="307"/>
      <c r="Q312" s="678"/>
      <c r="R312" s="667"/>
      <c r="S312" s="307"/>
      <c r="T312" s="307"/>
      <c r="U312" s="940"/>
    </row>
    <row r="313" spans="1:21" ht="168.75" customHeight="1">
      <c r="A313" s="916"/>
      <c r="B313" s="938" t="s">
        <v>660</v>
      </c>
      <c r="C313" s="939" t="s">
        <v>739</v>
      </c>
      <c r="D313" s="535" t="s">
        <v>25</v>
      </c>
      <c r="E313" s="300" t="s">
        <v>273</v>
      </c>
      <c r="F313" s="300" t="s">
        <v>144</v>
      </c>
      <c r="G313" s="300" t="s">
        <v>662</v>
      </c>
      <c r="H313" s="300" t="s">
        <v>107</v>
      </c>
      <c r="I313" s="311">
        <v>0.56000000000000005</v>
      </c>
      <c r="J313" s="406">
        <v>0.56000000000000005</v>
      </c>
      <c r="K313" s="307">
        <v>0.58499999999999996</v>
      </c>
      <c r="L313" s="307">
        <v>0</v>
      </c>
      <c r="M313" s="684">
        <v>0.58499999999999996</v>
      </c>
      <c r="N313" s="685">
        <v>0.58499999999999996</v>
      </c>
      <c r="O313" s="685">
        <v>0.58499999999999996</v>
      </c>
      <c r="P313" s="685">
        <v>0.58499999999999996</v>
      </c>
      <c r="Q313" s="678">
        <v>0.58499999999999996</v>
      </c>
      <c r="R313" s="678">
        <v>0.58499999999999996</v>
      </c>
      <c r="S313" s="307">
        <v>0</v>
      </c>
      <c r="T313" s="307">
        <v>0</v>
      </c>
      <c r="U313" s="940" t="s">
        <v>786</v>
      </c>
    </row>
    <row r="314" spans="1:21" ht="29.25" customHeight="1">
      <c r="A314" s="916"/>
      <c r="B314" s="938"/>
      <c r="C314" s="939"/>
      <c r="D314" s="535" t="s">
        <v>47</v>
      </c>
      <c r="E314" s="300"/>
      <c r="F314" s="300"/>
      <c r="G314" s="300"/>
      <c r="H314" s="300"/>
      <c r="I314" s="297"/>
      <c r="J314" s="406"/>
      <c r="K314" s="307"/>
      <c r="L314" s="307"/>
      <c r="M314" s="684"/>
      <c r="N314" s="685"/>
      <c r="O314" s="307"/>
      <c r="P314" s="307"/>
      <c r="Q314" s="678"/>
      <c r="R314" s="667"/>
      <c r="S314" s="307"/>
      <c r="T314" s="307"/>
      <c r="U314" s="940"/>
    </row>
    <row r="315" spans="1:21" ht="38.25" customHeight="1">
      <c r="A315" s="916"/>
      <c r="B315" s="938" t="s">
        <v>746</v>
      </c>
      <c r="C315" s="939" t="s">
        <v>732</v>
      </c>
      <c r="D315" s="535" t="s">
        <v>25</v>
      </c>
      <c r="E315" s="300" t="s">
        <v>273</v>
      </c>
      <c r="F315" s="300" t="s">
        <v>506</v>
      </c>
      <c r="G315" s="300" t="s">
        <v>745</v>
      </c>
      <c r="H315" s="300" t="s">
        <v>106</v>
      </c>
      <c r="I315" s="311">
        <v>0</v>
      </c>
      <c r="J315" s="527">
        <v>0</v>
      </c>
      <c r="K315" s="307">
        <v>0</v>
      </c>
      <c r="L315" s="307">
        <v>0</v>
      </c>
      <c r="M315" s="684">
        <v>16.335000000000001</v>
      </c>
      <c r="N315" s="685">
        <v>14.55334</v>
      </c>
      <c r="O315" s="314">
        <v>21.78</v>
      </c>
      <c r="P315" s="314">
        <v>21.78</v>
      </c>
      <c r="Q315" s="678">
        <v>49.944000000000003</v>
      </c>
      <c r="R315" s="667">
        <v>49.944000000000003</v>
      </c>
      <c r="S315" s="307">
        <v>0</v>
      </c>
      <c r="T315" s="307">
        <v>0</v>
      </c>
      <c r="U315" s="940" t="s">
        <v>786</v>
      </c>
    </row>
    <row r="316" spans="1:21" ht="18" customHeight="1">
      <c r="A316" s="916"/>
      <c r="B316" s="938"/>
      <c r="C316" s="939"/>
      <c r="D316" s="535" t="s">
        <v>47</v>
      </c>
      <c r="E316" s="300"/>
      <c r="F316" s="300"/>
      <c r="G316" s="300"/>
      <c r="H316" s="300"/>
      <c r="I316" s="297"/>
      <c r="J316" s="527"/>
      <c r="K316" s="307"/>
      <c r="L316" s="307"/>
      <c r="M316" s="684"/>
      <c r="N316" s="685"/>
      <c r="O316" s="307"/>
      <c r="P316" s="307"/>
      <c r="Q316" s="678"/>
      <c r="R316" s="667"/>
      <c r="S316" s="307"/>
      <c r="T316" s="307"/>
      <c r="U316" s="940"/>
    </row>
    <row r="317" spans="1:21" ht="85.5" customHeight="1">
      <c r="A317" s="916"/>
      <c r="B317" s="938" t="s">
        <v>752</v>
      </c>
      <c r="C317" s="939" t="s">
        <v>748</v>
      </c>
      <c r="D317" s="535" t="s">
        <v>25</v>
      </c>
      <c r="E317" s="300" t="s">
        <v>273</v>
      </c>
      <c r="F317" s="300" t="s">
        <v>144</v>
      </c>
      <c r="G317" s="300" t="s">
        <v>749</v>
      </c>
      <c r="H317" s="300" t="s">
        <v>131</v>
      </c>
      <c r="I317" s="311">
        <v>0</v>
      </c>
      <c r="J317" s="527">
        <v>0</v>
      </c>
      <c r="K317" s="307">
        <v>0</v>
      </c>
      <c r="L317" s="307">
        <v>0</v>
      </c>
      <c r="M317" s="684">
        <v>87.897300000000001</v>
      </c>
      <c r="N317" s="685">
        <v>87.897300000000001</v>
      </c>
      <c r="O317" s="307">
        <v>87.897300000000001</v>
      </c>
      <c r="P317" s="307">
        <v>87.897300000000001</v>
      </c>
      <c r="Q317" s="678">
        <v>87.897300000000001</v>
      </c>
      <c r="R317" s="678">
        <v>87.897300000000001</v>
      </c>
      <c r="S317" s="307">
        <v>0</v>
      </c>
      <c r="T317" s="307">
        <v>0</v>
      </c>
      <c r="U317" s="940" t="s">
        <v>786</v>
      </c>
    </row>
    <row r="318" spans="1:21" ht="15" customHeight="1">
      <c r="A318" s="916"/>
      <c r="B318" s="938"/>
      <c r="C318" s="939"/>
      <c r="D318" s="535" t="s">
        <v>47</v>
      </c>
      <c r="E318" s="300"/>
      <c r="F318" s="300"/>
      <c r="G318" s="300"/>
      <c r="H318" s="300"/>
      <c r="I318" s="297"/>
      <c r="J318" s="527"/>
      <c r="K318" s="307"/>
      <c r="L318" s="307"/>
      <c r="M318" s="684"/>
      <c r="N318" s="685"/>
      <c r="O318" s="307"/>
      <c r="P318" s="307"/>
      <c r="Q318" s="678"/>
      <c r="R318" s="667"/>
      <c r="S318" s="307"/>
      <c r="T318" s="307"/>
      <c r="U318" s="940"/>
    </row>
    <row r="319" spans="1:21" ht="36" customHeight="1">
      <c r="A319" s="673"/>
      <c r="B319" s="985"/>
      <c r="C319" s="983" t="s">
        <v>822</v>
      </c>
      <c r="D319" s="535" t="s">
        <v>25</v>
      </c>
      <c r="E319" s="300" t="s">
        <v>273</v>
      </c>
      <c r="F319" s="300" t="s">
        <v>274</v>
      </c>
      <c r="G319" s="300" t="s">
        <v>823</v>
      </c>
      <c r="H319" s="300" t="s">
        <v>107</v>
      </c>
      <c r="I319" s="297">
        <v>0</v>
      </c>
      <c r="J319" s="657">
        <v>0</v>
      </c>
      <c r="K319" s="307">
        <v>0</v>
      </c>
      <c r="L319" s="307">
        <v>0</v>
      </c>
      <c r="M319" s="684">
        <v>0</v>
      </c>
      <c r="N319" s="685">
        <v>0</v>
      </c>
      <c r="O319" s="307">
        <v>569</v>
      </c>
      <c r="P319" s="307">
        <v>90</v>
      </c>
      <c r="Q319" s="678">
        <v>569</v>
      </c>
      <c r="R319" s="678">
        <v>569</v>
      </c>
      <c r="S319" s="307">
        <v>0</v>
      </c>
      <c r="T319" s="307">
        <v>0</v>
      </c>
      <c r="U319" s="674" t="s">
        <v>898</v>
      </c>
    </row>
    <row r="320" spans="1:21" ht="15" customHeight="1">
      <c r="A320" s="673"/>
      <c r="B320" s="986"/>
      <c r="C320" s="984"/>
      <c r="D320" s="535" t="s">
        <v>47</v>
      </c>
      <c r="E320" s="300"/>
      <c r="F320" s="300"/>
      <c r="G320" s="300"/>
      <c r="H320" s="300"/>
      <c r="I320" s="297"/>
      <c r="J320" s="657"/>
      <c r="K320" s="307"/>
      <c r="L320" s="307"/>
      <c r="M320" s="684"/>
      <c r="N320" s="685"/>
      <c r="O320" s="307"/>
      <c r="P320" s="307"/>
      <c r="Q320" s="678"/>
      <c r="R320" s="667"/>
      <c r="S320" s="307"/>
      <c r="T320" s="307"/>
      <c r="U320" s="674"/>
    </row>
    <row r="321" spans="1:21" ht="95.25" customHeight="1">
      <c r="A321" s="673"/>
      <c r="B321" s="985"/>
      <c r="C321" s="983" t="s">
        <v>824</v>
      </c>
      <c r="D321" s="535" t="s">
        <v>25</v>
      </c>
      <c r="E321" s="300" t="s">
        <v>273</v>
      </c>
      <c r="F321" s="300" t="s">
        <v>274</v>
      </c>
      <c r="G321" s="300" t="s">
        <v>825</v>
      </c>
      <c r="H321" s="300" t="s">
        <v>107</v>
      </c>
      <c r="I321" s="297">
        <v>0</v>
      </c>
      <c r="J321" s="657">
        <v>0</v>
      </c>
      <c r="K321" s="307">
        <v>0</v>
      </c>
      <c r="L321" s="307">
        <v>0</v>
      </c>
      <c r="M321" s="684">
        <v>0</v>
      </c>
      <c r="N321" s="685">
        <v>0</v>
      </c>
      <c r="O321" s="307">
        <v>1449.6</v>
      </c>
      <c r="P321" s="307">
        <v>0</v>
      </c>
      <c r="Q321" s="678">
        <v>1449.6</v>
      </c>
      <c r="R321" s="678">
        <v>1449.6</v>
      </c>
      <c r="S321" s="307">
        <v>0</v>
      </c>
      <c r="T321" s="307">
        <v>0</v>
      </c>
      <c r="U321" s="674" t="s">
        <v>899</v>
      </c>
    </row>
    <row r="322" spans="1:21" ht="15" customHeight="1">
      <c r="A322" s="673"/>
      <c r="B322" s="986"/>
      <c r="C322" s="984"/>
      <c r="D322" s="535" t="s">
        <v>47</v>
      </c>
      <c r="E322" s="300"/>
      <c r="F322" s="300"/>
      <c r="G322" s="300"/>
      <c r="H322" s="300"/>
      <c r="I322" s="297"/>
      <c r="J322" s="657"/>
      <c r="K322" s="307"/>
      <c r="L322" s="307"/>
      <c r="M322" s="684"/>
      <c r="N322" s="685"/>
      <c r="O322" s="307"/>
      <c r="P322" s="307"/>
      <c r="Q322" s="678"/>
      <c r="R322" s="667"/>
      <c r="S322" s="307"/>
      <c r="T322" s="307"/>
      <c r="U322" s="674"/>
    </row>
    <row r="323" spans="1:21" ht="28.5" customHeight="1">
      <c r="A323" s="673"/>
      <c r="B323" s="985"/>
      <c r="C323" s="983" t="s">
        <v>822</v>
      </c>
      <c r="D323" s="535" t="s">
        <v>25</v>
      </c>
      <c r="E323" s="300" t="s">
        <v>273</v>
      </c>
      <c r="F323" s="300" t="s">
        <v>140</v>
      </c>
      <c r="G323" s="300" t="s">
        <v>823</v>
      </c>
      <c r="H323" s="300" t="s">
        <v>107</v>
      </c>
      <c r="I323" s="297">
        <v>0</v>
      </c>
      <c r="J323" s="657">
        <v>0</v>
      </c>
      <c r="K323" s="307">
        <v>0</v>
      </c>
      <c r="L323" s="307">
        <v>0</v>
      </c>
      <c r="M323" s="684">
        <v>0</v>
      </c>
      <c r="N323" s="685">
        <v>0</v>
      </c>
      <c r="O323" s="307">
        <v>2140.5079999999998</v>
      </c>
      <c r="P323" s="307">
        <v>1119.2080000000001</v>
      </c>
      <c r="Q323" s="678">
        <v>2140.5079999999998</v>
      </c>
      <c r="R323" s="678">
        <v>2140.5079999999998</v>
      </c>
      <c r="S323" s="307">
        <v>0</v>
      </c>
      <c r="T323" s="307">
        <v>0</v>
      </c>
      <c r="U323" s="674" t="s">
        <v>900</v>
      </c>
    </row>
    <row r="324" spans="1:21" ht="15" customHeight="1">
      <c r="A324" s="673"/>
      <c r="B324" s="986"/>
      <c r="C324" s="984"/>
      <c r="D324" s="535" t="s">
        <v>47</v>
      </c>
      <c r="E324" s="300"/>
      <c r="F324" s="300"/>
      <c r="G324" s="300"/>
      <c r="H324" s="300"/>
      <c r="I324" s="297"/>
      <c r="J324" s="657"/>
      <c r="K324" s="307"/>
      <c r="L324" s="307"/>
      <c r="M324" s="684"/>
      <c r="N324" s="685"/>
      <c r="O324" s="307"/>
      <c r="P324" s="307"/>
      <c r="Q324" s="678"/>
      <c r="R324" s="667"/>
      <c r="S324" s="307"/>
      <c r="T324" s="307"/>
      <c r="U324" s="674"/>
    </row>
    <row r="325" spans="1:21" ht="134.25" customHeight="1">
      <c r="A325" s="673"/>
      <c r="B325" s="985"/>
      <c r="C325" s="983" t="s">
        <v>824</v>
      </c>
      <c r="D325" s="535" t="s">
        <v>25</v>
      </c>
      <c r="E325" s="300" t="s">
        <v>273</v>
      </c>
      <c r="F325" s="300" t="s">
        <v>140</v>
      </c>
      <c r="G325" s="300" t="s">
        <v>827</v>
      </c>
      <c r="H325" s="300" t="s">
        <v>107</v>
      </c>
      <c r="I325" s="297">
        <v>0</v>
      </c>
      <c r="J325" s="657">
        <v>0</v>
      </c>
      <c r="K325" s="307">
        <v>0</v>
      </c>
      <c r="L325" s="307">
        <v>0</v>
      </c>
      <c r="M325" s="684">
        <v>0</v>
      </c>
      <c r="N325" s="685">
        <v>0</v>
      </c>
      <c r="O325" s="307">
        <v>600</v>
      </c>
      <c r="P325" s="307">
        <v>0</v>
      </c>
      <c r="Q325" s="678">
        <v>600</v>
      </c>
      <c r="R325" s="678">
        <v>600</v>
      </c>
      <c r="S325" s="307">
        <v>0</v>
      </c>
      <c r="T325" s="307">
        <v>0</v>
      </c>
      <c r="U325" s="674" t="s">
        <v>899</v>
      </c>
    </row>
    <row r="326" spans="1:21" ht="24.75" customHeight="1">
      <c r="A326" s="673"/>
      <c r="B326" s="986"/>
      <c r="C326" s="984"/>
      <c r="D326" s="535" t="s">
        <v>47</v>
      </c>
      <c r="E326" s="300"/>
      <c r="F326" s="300"/>
      <c r="G326" s="300"/>
      <c r="H326" s="300"/>
      <c r="I326" s="297"/>
      <c r="J326" s="657"/>
      <c r="K326" s="307"/>
      <c r="L326" s="307"/>
      <c r="M326" s="684"/>
      <c r="N326" s="685"/>
      <c r="O326" s="307"/>
      <c r="P326" s="307"/>
      <c r="Q326" s="678"/>
      <c r="R326" s="667"/>
      <c r="S326" s="307"/>
      <c r="T326" s="307"/>
      <c r="U326" s="674"/>
    </row>
    <row r="327" spans="1:21" ht="39" customHeight="1">
      <c r="A327" s="673"/>
      <c r="B327" s="656"/>
      <c r="C327" s="983" t="s">
        <v>822</v>
      </c>
      <c r="D327" s="535" t="s">
        <v>25</v>
      </c>
      <c r="E327" s="300" t="s">
        <v>273</v>
      </c>
      <c r="F327" s="300" t="s">
        <v>144</v>
      </c>
      <c r="G327" s="300" t="s">
        <v>823</v>
      </c>
      <c r="H327" s="300" t="s">
        <v>107</v>
      </c>
      <c r="I327" s="297">
        <v>0</v>
      </c>
      <c r="J327" s="657">
        <v>0</v>
      </c>
      <c r="K327" s="307">
        <v>0</v>
      </c>
      <c r="L327" s="307">
        <v>0</v>
      </c>
      <c r="M327" s="684">
        <v>0</v>
      </c>
      <c r="N327" s="685">
        <v>0</v>
      </c>
      <c r="O327" s="307">
        <v>500</v>
      </c>
      <c r="P327" s="307">
        <v>0</v>
      </c>
      <c r="Q327" s="678">
        <v>500</v>
      </c>
      <c r="R327" s="678">
        <v>500</v>
      </c>
      <c r="S327" s="307">
        <v>0</v>
      </c>
      <c r="T327" s="307">
        <v>0</v>
      </c>
      <c r="U327" s="674" t="s">
        <v>898</v>
      </c>
    </row>
    <row r="328" spans="1:21" ht="24.75" customHeight="1">
      <c r="A328" s="673"/>
      <c r="B328" s="656"/>
      <c r="C328" s="984"/>
      <c r="D328" s="535" t="s">
        <v>47</v>
      </c>
      <c r="E328" s="300"/>
      <c r="F328" s="300"/>
      <c r="G328" s="300"/>
      <c r="H328" s="300"/>
      <c r="I328" s="297"/>
      <c r="J328" s="657"/>
      <c r="K328" s="307"/>
      <c r="L328" s="307"/>
      <c r="M328" s="684"/>
      <c r="N328" s="685"/>
      <c r="O328" s="307"/>
      <c r="P328" s="307"/>
      <c r="Q328" s="678"/>
      <c r="R328" s="667"/>
      <c r="S328" s="307"/>
      <c r="T328" s="307"/>
      <c r="U328" s="674"/>
    </row>
    <row r="329" spans="1:21" ht="116.25" customHeight="1">
      <c r="A329" s="763"/>
      <c r="B329" s="764"/>
      <c r="C329" s="764" t="s">
        <v>862</v>
      </c>
      <c r="D329" s="535" t="s">
        <v>25</v>
      </c>
      <c r="E329" s="447" t="s">
        <v>273</v>
      </c>
      <c r="F329" s="447" t="s">
        <v>274</v>
      </c>
      <c r="G329" s="447" t="s">
        <v>861</v>
      </c>
      <c r="H329" s="184" t="s">
        <v>107</v>
      </c>
      <c r="I329" s="268">
        <v>0</v>
      </c>
      <c r="J329" s="267">
        <v>0</v>
      </c>
      <c r="K329" s="259">
        <v>0</v>
      </c>
      <c r="L329" s="259">
        <v>0</v>
      </c>
      <c r="M329" s="625">
        <v>0</v>
      </c>
      <c r="N329" s="658">
        <v>0</v>
      </c>
      <c r="O329" s="309">
        <v>0</v>
      </c>
      <c r="P329" s="309">
        <v>0</v>
      </c>
      <c r="Q329" s="188">
        <v>3574.848</v>
      </c>
      <c r="R329" s="188">
        <v>2526.76314</v>
      </c>
      <c r="S329" s="139">
        <v>0</v>
      </c>
      <c r="T329" s="139">
        <v>0</v>
      </c>
      <c r="U329" s="867" t="s">
        <v>897</v>
      </c>
    </row>
    <row r="330" spans="1:21" ht="15" customHeight="1">
      <c r="A330" s="763"/>
      <c r="B330" s="764"/>
      <c r="C330" s="764"/>
      <c r="D330" s="535" t="s">
        <v>47</v>
      </c>
      <c r="E330" s="184"/>
      <c r="F330" s="184"/>
      <c r="G330" s="184"/>
      <c r="H330" s="184"/>
      <c r="I330" s="127"/>
      <c r="J330" s="127"/>
      <c r="K330" s="259"/>
      <c r="L330" s="259"/>
      <c r="M330" s="625"/>
      <c r="N330" s="658"/>
      <c r="O330" s="309"/>
      <c r="P330" s="309"/>
      <c r="Q330" s="188"/>
      <c r="R330" s="166"/>
      <c r="S330" s="139"/>
      <c r="T330" s="139"/>
      <c r="U330" s="765"/>
    </row>
    <row r="331" spans="1:21" ht="71.25" customHeight="1">
      <c r="A331" s="977" t="s">
        <v>167</v>
      </c>
      <c r="B331" s="988" t="s">
        <v>216</v>
      </c>
      <c r="C331" s="988" t="s">
        <v>123</v>
      </c>
      <c r="D331" s="548" t="s">
        <v>25</v>
      </c>
      <c r="E331" s="144" t="s">
        <v>273</v>
      </c>
      <c r="F331" s="193" t="s">
        <v>276</v>
      </c>
      <c r="G331" s="193" t="s">
        <v>406</v>
      </c>
      <c r="H331" s="144" t="s">
        <v>75</v>
      </c>
      <c r="I331" s="70">
        <f>I334+I336+I338+I344+I346+I348+I350+I352+I354+I356+I358+I360+I362+I364+I366+I368+I370+I372+I374</f>
        <v>17899.089999999997</v>
      </c>
      <c r="J331" s="70">
        <f t="shared" ref="J331:L331" si="39">J334+J336+J338+J344+J346+J348+J350+J352+J354+J356+J358+J360+J362+J364+J366+J368+J370+J372+J374</f>
        <v>17784.207599999998</v>
      </c>
      <c r="K331" s="70">
        <f t="shared" si="39"/>
        <v>2305.2872199999997</v>
      </c>
      <c r="L331" s="70">
        <f t="shared" si="39"/>
        <v>1418.7616999999998</v>
      </c>
      <c r="M331" s="585">
        <f>M334+M336+M338+M340+M342+M344+M346+M348+M350+M352+M354+M356+M358+M360+M362+M364+M366+M368+M370+M372+M374</f>
        <v>9802.4055200000003</v>
      </c>
      <c r="N331" s="585">
        <f>N334+N336+N338+N340+N342+N344+N346+N348+N350+N352+N354+N356+N358+N360+N362+N364+N366+N368+N370+N372+N374</f>
        <v>6755.1686300000001</v>
      </c>
      <c r="O331" s="659">
        <f>O334+O336+O338+O340+O342+O344+O346+O348+O350+O352+O354+O356+O358+O360+O362+O364+O366+O368+O370+O372+O374</f>
        <v>18630.13708</v>
      </c>
      <c r="P331" s="585">
        <f>P334+P336+P338+P340+P342+P344+P346+P348+P350+P352+P354+P356+P358+P360+P362+P364+P366+P368+P370+P372+P374</f>
        <v>13766.810100000001</v>
      </c>
      <c r="Q331" s="659">
        <f>Q334+Q336+Q338+Q340+Q342+Q344+Q346+Q348+Q350+Q352+Q354+Q356+Q358+Q360+Q362+Q364+Q366+Q368+Q370+Q372+Q374+Q376+Q378</f>
        <v>24980.882959999995</v>
      </c>
      <c r="R331" s="659">
        <f>R334+R336+R338+R340+R342+R344+R346+R348+R350+R352+R354+R356+R358+R360+R362+R364+R366+R368+R370+R372+R374+R376+R378</f>
        <v>19921.264510000005</v>
      </c>
      <c r="S331" s="659">
        <f t="shared" ref="S331:T331" si="40">S334+S336+S338+S340+S342+S344+S346+S348+S350+S352+S354+S356+S358+S360+S362+S364+S366+S368+S370+S372+S374</f>
        <v>20080.451379999999</v>
      </c>
      <c r="T331" s="659">
        <f t="shared" si="40"/>
        <v>20080.451379999999</v>
      </c>
      <c r="U331" s="990" t="s">
        <v>889</v>
      </c>
    </row>
    <row r="332" spans="1:21">
      <c r="A332" s="978"/>
      <c r="B332" s="989"/>
      <c r="C332" s="989"/>
      <c r="D332" s="548" t="s">
        <v>47</v>
      </c>
      <c r="E332" s="144"/>
      <c r="F332" s="193"/>
      <c r="G332" s="193"/>
      <c r="H332" s="144"/>
      <c r="I332" s="166"/>
      <c r="J332" s="166"/>
      <c r="K332" s="166"/>
      <c r="L332" s="166"/>
      <c r="M332" s="577"/>
      <c r="N332" s="577"/>
      <c r="O332" s="197"/>
      <c r="P332" s="197"/>
      <c r="Q332" s="188"/>
      <c r="R332" s="166"/>
      <c r="S332" s="166"/>
      <c r="T332" s="166"/>
      <c r="U332" s="991"/>
    </row>
    <row r="333" spans="1:21" ht="29.25" customHeight="1">
      <c r="A333" s="987" t="s">
        <v>671</v>
      </c>
      <c r="B333" s="987"/>
      <c r="C333" s="987"/>
      <c r="D333" s="987"/>
      <c r="E333" s="987"/>
      <c r="F333" s="987"/>
      <c r="G333" s="987"/>
      <c r="H333" s="987"/>
      <c r="I333" s="987"/>
      <c r="J333" s="987"/>
      <c r="K333" s="987"/>
      <c r="L333" s="987"/>
      <c r="M333" s="987"/>
      <c r="N333" s="987"/>
      <c r="O333" s="987"/>
      <c r="P333" s="987"/>
      <c r="Q333" s="987"/>
      <c r="R333" s="987"/>
      <c r="S333" s="987"/>
      <c r="T333" s="987"/>
      <c r="U333" s="987"/>
    </row>
    <row r="334" spans="1:21" ht="51.75" customHeight="1">
      <c r="A334" s="948"/>
      <c r="B334" s="961"/>
      <c r="C334" s="961" t="s">
        <v>279</v>
      </c>
      <c r="D334" s="536" t="s">
        <v>25</v>
      </c>
      <c r="E334" s="296" t="s">
        <v>273</v>
      </c>
      <c r="F334" s="296" t="s">
        <v>276</v>
      </c>
      <c r="G334" s="296" t="s">
        <v>368</v>
      </c>
      <c r="H334" s="296" t="s">
        <v>134</v>
      </c>
      <c r="I334" s="406">
        <v>1512.46</v>
      </c>
      <c r="J334" s="406">
        <v>1512.46</v>
      </c>
      <c r="K334" s="307">
        <v>506.20100000000002</v>
      </c>
      <c r="L334" s="307">
        <v>441.24732999999998</v>
      </c>
      <c r="M334" s="684">
        <v>1429.835</v>
      </c>
      <c r="N334" s="685">
        <v>1150.72864</v>
      </c>
      <c r="O334" s="311">
        <v>2091.7919999999999</v>
      </c>
      <c r="P334" s="311">
        <v>1817.61122</v>
      </c>
      <c r="Q334" s="667">
        <v>2491.1287900000002</v>
      </c>
      <c r="R334" s="667">
        <v>2491.1287900000002</v>
      </c>
      <c r="S334" s="797">
        <v>2469.277</v>
      </c>
      <c r="T334" s="797">
        <v>2469.277</v>
      </c>
      <c r="U334" s="995" t="s">
        <v>663</v>
      </c>
    </row>
    <row r="335" spans="1:21" ht="12.75" customHeight="1">
      <c r="A335" s="948"/>
      <c r="B335" s="961"/>
      <c r="C335" s="961"/>
      <c r="D335" s="536" t="s">
        <v>47</v>
      </c>
      <c r="E335" s="296"/>
      <c r="F335" s="296"/>
      <c r="G335" s="296"/>
      <c r="H335" s="296"/>
      <c r="I335" s="406"/>
      <c r="J335" s="406"/>
      <c r="K335" s="307"/>
      <c r="L335" s="307"/>
      <c r="M335" s="684"/>
      <c r="N335" s="685"/>
      <c r="O335" s="311"/>
      <c r="P335" s="311"/>
      <c r="Q335" s="667"/>
      <c r="R335" s="667"/>
      <c r="S335" s="797"/>
      <c r="T335" s="797"/>
      <c r="U335" s="995"/>
    </row>
    <row r="336" spans="1:21" ht="64.5" customHeight="1">
      <c r="A336" s="916"/>
      <c r="B336" s="961"/>
      <c r="C336" s="961" t="s">
        <v>500</v>
      </c>
      <c r="D336" s="536" t="s">
        <v>25</v>
      </c>
      <c r="E336" s="296" t="s">
        <v>273</v>
      </c>
      <c r="F336" s="296" t="s">
        <v>276</v>
      </c>
      <c r="G336" s="296" t="s">
        <v>368</v>
      </c>
      <c r="H336" s="296" t="s">
        <v>369</v>
      </c>
      <c r="I336" s="406">
        <v>432.61</v>
      </c>
      <c r="J336" s="406">
        <v>432.61</v>
      </c>
      <c r="K336" s="307">
        <v>152.87100000000001</v>
      </c>
      <c r="L336" s="307">
        <v>117.25</v>
      </c>
      <c r="M336" s="684">
        <v>431.80799999999999</v>
      </c>
      <c r="N336" s="685">
        <v>318.98246</v>
      </c>
      <c r="O336" s="316">
        <v>634.74</v>
      </c>
      <c r="P336" s="316">
        <v>522.09623999999997</v>
      </c>
      <c r="Q336" s="667">
        <v>748.42921000000001</v>
      </c>
      <c r="R336" s="667">
        <v>748.42921000000001</v>
      </c>
      <c r="S336" s="797">
        <v>745.721</v>
      </c>
      <c r="T336" s="797">
        <v>745.721</v>
      </c>
      <c r="U336" s="940" t="s">
        <v>664</v>
      </c>
    </row>
    <row r="337" spans="1:22" ht="12.75" customHeight="1">
      <c r="A337" s="916"/>
      <c r="B337" s="961"/>
      <c r="C337" s="961"/>
      <c r="D337" s="536" t="s">
        <v>47</v>
      </c>
      <c r="E337" s="296"/>
      <c r="F337" s="296"/>
      <c r="G337" s="296"/>
      <c r="H337" s="296"/>
      <c r="I337" s="406"/>
      <c r="J337" s="406"/>
      <c r="K337" s="307"/>
      <c r="L337" s="307"/>
      <c r="M337" s="684"/>
      <c r="N337" s="685"/>
      <c r="O337" s="311"/>
      <c r="P337" s="311"/>
      <c r="Q337" s="667"/>
      <c r="R337" s="667"/>
      <c r="S337" s="797"/>
      <c r="T337" s="797"/>
      <c r="U337" s="940"/>
    </row>
    <row r="338" spans="1:22" ht="42" customHeight="1">
      <c r="A338" s="916"/>
      <c r="B338" s="961"/>
      <c r="C338" s="961" t="s">
        <v>279</v>
      </c>
      <c r="D338" s="536" t="s">
        <v>25</v>
      </c>
      <c r="E338" s="296" t="s">
        <v>273</v>
      </c>
      <c r="F338" s="296" t="s">
        <v>276</v>
      </c>
      <c r="G338" s="296" t="s">
        <v>368</v>
      </c>
      <c r="H338" s="296" t="s">
        <v>131</v>
      </c>
      <c r="I338" s="406">
        <v>475.18</v>
      </c>
      <c r="J338" s="406">
        <v>475.18</v>
      </c>
      <c r="K338" s="307">
        <v>164.596</v>
      </c>
      <c r="L338" s="307">
        <v>112.417</v>
      </c>
      <c r="M338" s="684">
        <v>451.07400000000001</v>
      </c>
      <c r="N338" s="685">
        <v>429.24693000000002</v>
      </c>
      <c r="O338" s="316">
        <v>715.53499999999997</v>
      </c>
      <c r="P338" s="316">
        <v>656.31506000000002</v>
      </c>
      <c r="Q338" s="667">
        <v>802.90200000000004</v>
      </c>
      <c r="R338" s="667">
        <v>802.90200000000004</v>
      </c>
      <c r="S338" s="797">
        <v>802.90200000000004</v>
      </c>
      <c r="T338" s="797">
        <v>802.90200000000004</v>
      </c>
      <c r="U338" s="940" t="s">
        <v>532</v>
      </c>
    </row>
    <row r="339" spans="1:22" ht="15" customHeight="1">
      <c r="A339" s="916"/>
      <c r="B339" s="961"/>
      <c r="C339" s="961"/>
      <c r="D339" s="536" t="s">
        <v>47</v>
      </c>
      <c r="E339" s="296"/>
      <c r="F339" s="296"/>
      <c r="G339" s="296"/>
      <c r="H339" s="296"/>
      <c r="I339" s="406"/>
      <c r="J339" s="406"/>
      <c r="K339" s="307"/>
      <c r="L339" s="307"/>
      <c r="M339" s="684"/>
      <c r="N339" s="685"/>
      <c r="O339" s="311"/>
      <c r="P339" s="311"/>
      <c r="Q339" s="667"/>
      <c r="R339" s="667"/>
      <c r="S339" s="797"/>
      <c r="T339" s="797"/>
      <c r="U339" s="940"/>
    </row>
    <row r="340" spans="1:22" ht="42" customHeight="1">
      <c r="A340" s="525"/>
      <c r="B340" s="961"/>
      <c r="C340" s="961" t="s">
        <v>279</v>
      </c>
      <c r="D340" s="536" t="s">
        <v>25</v>
      </c>
      <c r="E340" s="296" t="s">
        <v>273</v>
      </c>
      <c r="F340" s="296" t="s">
        <v>276</v>
      </c>
      <c r="G340" s="296" t="s">
        <v>368</v>
      </c>
      <c r="H340" s="296" t="s">
        <v>133</v>
      </c>
      <c r="I340" s="527">
        <v>0</v>
      </c>
      <c r="J340" s="527">
        <v>0</v>
      </c>
      <c r="K340" s="307">
        <v>0</v>
      </c>
      <c r="L340" s="307">
        <v>0</v>
      </c>
      <c r="M340" s="684">
        <v>10</v>
      </c>
      <c r="N340" s="685">
        <v>10</v>
      </c>
      <c r="O340" s="685">
        <v>10</v>
      </c>
      <c r="P340" s="685">
        <v>10</v>
      </c>
      <c r="Q340" s="667">
        <v>10</v>
      </c>
      <c r="R340" s="667">
        <v>10</v>
      </c>
      <c r="S340" s="797">
        <v>0</v>
      </c>
      <c r="T340" s="797">
        <v>0</v>
      </c>
      <c r="U340" s="940" t="s">
        <v>532</v>
      </c>
    </row>
    <row r="341" spans="1:22" ht="17.25" customHeight="1">
      <c r="A341" s="525"/>
      <c r="B341" s="961"/>
      <c r="C341" s="961"/>
      <c r="D341" s="536" t="s">
        <v>47</v>
      </c>
      <c r="E341" s="296"/>
      <c r="F341" s="296"/>
      <c r="G341" s="296"/>
      <c r="H341" s="296"/>
      <c r="I341" s="527"/>
      <c r="J341" s="527"/>
      <c r="K341" s="307"/>
      <c r="L341" s="307"/>
      <c r="M341" s="684"/>
      <c r="N341" s="685"/>
      <c r="O341" s="311"/>
      <c r="P341" s="311"/>
      <c r="Q341" s="667"/>
      <c r="R341" s="667"/>
      <c r="S341" s="797"/>
      <c r="T341" s="797"/>
      <c r="U341" s="940"/>
    </row>
    <row r="342" spans="1:22" ht="27.75" customHeight="1">
      <c r="A342" s="948"/>
      <c r="B342" s="961"/>
      <c r="C342" s="961" t="s">
        <v>280</v>
      </c>
      <c r="D342" s="536" t="s">
        <v>25</v>
      </c>
      <c r="E342" s="295" t="s">
        <v>273</v>
      </c>
      <c r="F342" s="381" t="s">
        <v>276</v>
      </c>
      <c r="G342" s="381" t="s">
        <v>370</v>
      </c>
      <c r="H342" s="295" t="s">
        <v>134</v>
      </c>
      <c r="I342" s="401"/>
      <c r="J342" s="401"/>
      <c r="K342" s="314">
        <v>658.58799999999997</v>
      </c>
      <c r="L342" s="314">
        <v>331.18</v>
      </c>
      <c r="M342" s="641">
        <v>1330.4808</v>
      </c>
      <c r="N342" s="690">
        <v>935.14173000000005</v>
      </c>
      <c r="O342" s="316">
        <v>1829.4111</v>
      </c>
      <c r="P342" s="316">
        <v>1440.3667600000001</v>
      </c>
      <c r="Q342" s="669">
        <v>2217.4679999999998</v>
      </c>
      <c r="R342" s="669">
        <v>2090.63699</v>
      </c>
      <c r="S342" s="796">
        <v>2217.4679999999998</v>
      </c>
      <c r="T342" s="796">
        <v>2217.4679999999998</v>
      </c>
      <c r="U342" s="994" t="s">
        <v>665</v>
      </c>
      <c r="V342"/>
    </row>
    <row r="343" spans="1:22" ht="12.75" customHeight="1">
      <c r="A343" s="948"/>
      <c r="B343" s="961"/>
      <c r="C343" s="961"/>
      <c r="D343" s="536" t="s">
        <v>47</v>
      </c>
      <c r="E343" s="295"/>
      <c r="F343" s="295"/>
      <c r="G343" s="295"/>
      <c r="H343" s="295"/>
      <c r="I343" s="401"/>
      <c r="J343" s="401"/>
      <c r="K343" s="314"/>
      <c r="L343" s="314"/>
      <c r="M343" s="641"/>
      <c r="N343" s="690"/>
      <c r="O343" s="316"/>
      <c r="P343" s="316"/>
      <c r="Q343" s="669"/>
      <c r="R343" s="669"/>
      <c r="S343" s="796"/>
      <c r="T343" s="796"/>
      <c r="U343" s="994"/>
      <c r="V343"/>
    </row>
    <row r="344" spans="1:22" ht="27.75" customHeight="1">
      <c r="A344" s="948"/>
      <c r="B344" s="961"/>
      <c r="C344" s="961"/>
      <c r="D344" s="536" t="s">
        <v>25</v>
      </c>
      <c r="E344" s="295" t="s">
        <v>273</v>
      </c>
      <c r="F344" s="381" t="s">
        <v>276</v>
      </c>
      <c r="G344" s="381" t="s">
        <v>370</v>
      </c>
      <c r="H344" s="295" t="s">
        <v>135</v>
      </c>
      <c r="I344" s="401">
        <v>1526.9</v>
      </c>
      <c r="J344" s="401">
        <v>1514.1</v>
      </c>
      <c r="K344" s="314">
        <v>0.23166</v>
      </c>
      <c r="L344" s="314">
        <v>0</v>
      </c>
      <c r="M344" s="641">
        <v>0.46800000000000003</v>
      </c>
      <c r="N344" s="690">
        <v>0</v>
      </c>
      <c r="O344" s="316">
        <v>0.64349999999999996</v>
      </c>
      <c r="P344" s="316">
        <v>0</v>
      </c>
      <c r="Q344" s="669">
        <v>0.78</v>
      </c>
      <c r="R344" s="669">
        <v>0</v>
      </c>
      <c r="S344" s="796">
        <v>0.78</v>
      </c>
      <c r="T344" s="796">
        <v>0.78</v>
      </c>
      <c r="U344" s="993" t="s">
        <v>666</v>
      </c>
      <c r="V344"/>
    </row>
    <row r="345" spans="1:22" ht="12.75" customHeight="1">
      <c r="A345" s="948"/>
      <c r="B345" s="961"/>
      <c r="C345" s="961"/>
      <c r="D345" s="536" t="s">
        <v>47</v>
      </c>
      <c r="E345" s="295"/>
      <c r="F345" s="295"/>
      <c r="G345" s="295"/>
      <c r="H345" s="295"/>
      <c r="I345" s="401"/>
      <c r="J345" s="401"/>
      <c r="K345" s="314"/>
      <c r="L345" s="314"/>
      <c r="M345" s="641"/>
      <c r="N345" s="690"/>
      <c r="O345" s="316"/>
      <c r="P345" s="316"/>
      <c r="Q345" s="669"/>
      <c r="R345" s="669"/>
      <c r="S345" s="796"/>
      <c r="T345" s="796"/>
      <c r="U345" s="993"/>
      <c r="V345"/>
    </row>
    <row r="346" spans="1:22" ht="25.5" customHeight="1">
      <c r="A346" s="948"/>
      <c r="B346" s="961"/>
      <c r="C346" s="961"/>
      <c r="D346" s="536" t="s">
        <v>25</v>
      </c>
      <c r="E346" s="295" t="s">
        <v>273</v>
      </c>
      <c r="F346" s="381" t="s">
        <v>276</v>
      </c>
      <c r="G346" s="381" t="s">
        <v>370</v>
      </c>
      <c r="H346" s="295" t="s">
        <v>369</v>
      </c>
      <c r="I346" s="401">
        <v>489.15</v>
      </c>
      <c r="J346" s="401">
        <v>480.75</v>
      </c>
      <c r="K346" s="314">
        <v>198.89357000000001</v>
      </c>
      <c r="L346" s="314">
        <v>76.917720000000003</v>
      </c>
      <c r="M346" s="641">
        <v>401.80520000000001</v>
      </c>
      <c r="N346" s="690">
        <v>230.08672000000001</v>
      </c>
      <c r="O346" s="316">
        <v>552.48215000000005</v>
      </c>
      <c r="P346" s="316">
        <v>413.62171999999998</v>
      </c>
      <c r="Q346" s="669">
        <v>669.67534000000001</v>
      </c>
      <c r="R346" s="669">
        <v>648.36559</v>
      </c>
      <c r="S346" s="796">
        <v>669.67534000000001</v>
      </c>
      <c r="T346" s="796">
        <v>669.67534000000001</v>
      </c>
      <c r="U346" s="993" t="s">
        <v>667</v>
      </c>
      <c r="V346"/>
    </row>
    <row r="347" spans="1:22" ht="12.75" customHeight="1">
      <c r="A347" s="948"/>
      <c r="B347" s="961"/>
      <c r="C347" s="961"/>
      <c r="D347" s="536" t="s">
        <v>47</v>
      </c>
      <c r="E347" s="295"/>
      <c r="F347" s="295"/>
      <c r="G347" s="295"/>
      <c r="H347" s="295"/>
      <c r="I347" s="401"/>
      <c r="J347" s="401"/>
      <c r="K347" s="314"/>
      <c r="L347" s="314"/>
      <c r="M347" s="641"/>
      <c r="N347" s="690"/>
      <c r="O347" s="316"/>
      <c r="P347" s="316"/>
      <c r="Q347" s="669"/>
      <c r="R347" s="669"/>
      <c r="S347" s="796"/>
      <c r="T347" s="796"/>
      <c r="U347" s="993"/>
      <c r="V347"/>
    </row>
    <row r="348" spans="1:22" ht="27.75" customHeight="1">
      <c r="A348" s="948"/>
      <c r="B348" s="961"/>
      <c r="C348" s="961"/>
      <c r="D348" s="536" t="s">
        <v>25</v>
      </c>
      <c r="E348" s="295" t="s">
        <v>273</v>
      </c>
      <c r="F348" s="381" t="s">
        <v>276</v>
      </c>
      <c r="G348" s="381" t="s">
        <v>370</v>
      </c>
      <c r="H348" s="295" t="s">
        <v>131</v>
      </c>
      <c r="I348" s="401">
        <v>254.93</v>
      </c>
      <c r="J348" s="401">
        <v>253.47</v>
      </c>
      <c r="K348" s="314">
        <v>122.42015000000001</v>
      </c>
      <c r="L348" s="314">
        <v>55.97381</v>
      </c>
      <c r="M348" s="641">
        <v>152.22775999999999</v>
      </c>
      <c r="N348" s="690">
        <v>123.33459999999999</v>
      </c>
      <c r="O348" s="316">
        <v>569.8809</v>
      </c>
      <c r="P348" s="316">
        <v>282.81869</v>
      </c>
      <c r="Q348" s="669">
        <v>584.8809</v>
      </c>
      <c r="R348" s="669">
        <v>574.24244999999996</v>
      </c>
      <c r="S348" s="796">
        <v>251.37609</v>
      </c>
      <c r="T348" s="796">
        <v>251.37609</v>
      </c>
      <c r="U348" s="993" t="s">
        <v>532</v>
      </c>
      <c r="V348"/>
    </row>
    <row r="349" spans="1:22" ht="12.75" customHeight="1">
      <c r="A349" s="948"/>
      <c r="B349" s="961"/>
      <c r="C349" s="961"/>
      <c r="D349" s="536" t="s">
        <v>47</v>
      </c>
      <c r="E349" s="295"/>
      <c r="F349" s="295"/>
      <c r="G349" s="295"/>
      <c r="H349" s="295"/>
      <c r="I349" s="401"/>
      <c r="J349" s="401"/>
      <c r="K349" s="314"/>
      <c r="L349" s="314"/>
      <c r="M349" s="641"/>
      <c r="N349" s="690"/>
      <c r="O349" s="316"/>
      <c r="P349" s="316"/>
      <c r="Q349" s="669"/>
      <c r="R349" s="669"/>
      <c r="S349" s="796"/>
      <c r="T349" s="796"/>
      <c r="U349" s="993"/>
      <c r="V349"/>
    </row>
    <row r="350" spans="1:22" ht="26.25" customHeight="1">
      <c r="A350" s="948"/>
      <c r="B350" s="961"/>
      <c r="C350" s="961"/>
      <c r="D350" s="536" t="s">
        <v>25</v>
      </c>
      <c r="E350" s="295" t="s">
        <v>273</v>
      </c>
      <c r="F350" s="295" t="s">
        <v>276</v>
      </c>
      <c r="G350" s="295" t="s">
        <v>370</v>
      </c>
      <c r="H350" s="295" t="s">
        <v>668</v>
      </c>
      <c r="I350" s="401">
        <v>0</v>
      </c>
      <c r="J350" s="401">
        <v>0</v>
      </c>
      <c r="K350" s="314">
        <v>1.36877</v>
      </c>
      <c r="L350" s="314">
        <v>1.36877</v>
      </c>
      <c r="M350" s="641">
        <v>1.36877</v>
      </c>
      <c r="N350" s="690">
        <v>1.36877</v>
      </c>
      <c r="O350" s="316">
        <v>1.36877</v>
      </c>
      <c r="P350" s="316">
        <v>1.36877</v>
      </c>
      <c r="Q350" s="669">
        <v>1.36877</v>
      </c>
      <c r="R350" s="669">
        <v>1.36877</v>
      </c>
      <c r="S350" s="796">
        <v>5</v>
      </c>
      <c r="T350" s="796">
        <v>5</v>
      </c>
      <c r="U350" s="994" t="s">
        <v>669</v>
      </c>
      <c r="V350"/>
    </row>
    <row r="351" spans="1:22" ht="15">
      <c r="A351" s="948"/>
      <c r="B351" s="961"/>
      <c r="C351" s="961"/>
      <c r="D351" s="536" t="s">
        <v>47</v>
      </c>
      <c r="E351" s="295"/>
      <c r="F351" s="295"/>
      <c r="G351" s="295"/>
      <c r="H351" s="295"/>
      <c r="I351" s="401"/>
      <c r="J351" s="401"/>
      <c r="K351" s="314"/>
      <c r="L351" s="314"/>
      <c r="M351" s="641"/>
      <c r="N351" s="690"/>
      <c r="O351" s="316"/>
      <c r="P351" s="316"/>
      <c r="Q351" s="669"/>
      <c r="R351" s="669"/>
      <c r="S351" s="796"/>
      <c r="T351" s="796"/>
      <c r="U351" s="994"/>
      <c r="V351"/>
    </row>
    <row r="352" spans="1:22" ht="24">
      <c r="A352" s="948"/>
      <c r="B352" s="961"/>
      <c r="C352" s="961"/>
      <c r="D352" s="536" t="s">
        <v>25</v>
      </c>
      <c r="E352" s="295" t="s">
        <v>273</v>
      </c>
      <c r="F352" s="295" t="s">
        <v>276</v>
      </c>
      <c r="G352" s="295" t="s">
        <v>370</v>
      </c>
      <c r="H352" s="295" t="s">
        <v>357</v>
      </c>
      <c r="I352" s="401">
        <v>3.46</v>
      </c>
      <c r="J352" s="401">
        <v>1.02</v>
      </c>
      <c r="K352" s="314">
        <v>3.63123</v>
      </c>
      <c r="L352" s="314">
        <v>0</v>
      </c>
      <c r="M352" s="641">
        <v>446.85381999999998</v>
      </c>
      <c r="N352" s="690">
        <v>444.62470000000002</v>
      </c>
      <c r="O352" s="316">
        <v>446.85381999999998</v>
      </c>
      <c r="P352" s="316">
        <v>444.62470000000002</v>
      </c>
      <c r="Q352" s="669">
        <v>476.85381999999998</v>
      </c>
      <c r="R352" s="669">
        <v>474.62470000000002</v>
      </c>
      <c r="S352" s="796">
        <v>0</v>
      </c>
      <c r="T352" s="796">
        <v>0</v>
      </c>
      <c r="U352" s="994" t="s">
        <v>669</v>
      </c>
      <c r="V352"/>
    </row>
    <row r="353" spans="1:22" ht="15">
      <c r="A353" s="948"/>
      <c r="B353" s="961"/>
      <c r="C353" s="961"/>
      <c r="D353" s="536" t="s">
        <v>47</v>
      </c>
      <c r="E353" s="295"/>
      <c r="F353" s="295"/>
      <c r="G353" s="295"/>
      <c r="H353" s="295"/>
      <c r="I353" s="401"/>
      <c r="J353" s="401"/>
      <c r="K353" s="314"/>
      <c r="L353" s="314"/>
      <c r="M353" s="641"/>
      <c r="N353" s="690"/>
      <c r="O353" s="316"/>
      <c r="P353" s="316"/>
      <c r="Q353" s="669"/>
      <c r="R353" s="669"/>
      <c r="S353" s="796"/>
      <c r="T353" s="796"/>
      <c r="U353" s="994"/>
      <c r="V353"/>
    </row>
    <row r="354" spans="1:22" ht="26.25" customHeight="1">
      <c r="A354" s="948"/>
      <c r="B354" s="961"/>
      <c r="C354" s="961" t="s">
        <v>672</v>
      </c>
      <c r="D354" s="536" t="s">
        <v>25</v>
      </c>
      <c r="E354" s="295" t="s">
        <v>273</v>
      </c>
      <c r="F354" s="381" t="s">
        <v>276</v>
      </c>
      <c r="G354" s="381" t="s">
        <v>372</v>
      </c>
      <c r="H354" s="295" t="s">
        <v>272</v>
      </c>
      <c r="I354" s="401">
        <v>2130.9</v>
      </c>
      <c r="J354" s="401">
        <v>2130.85</v>
      </c>
      <c r="K354" s="314">
        <v>699.31</v>
      </c>
      <c r="L354" s="314">
        <v>440.72</v>
      </c>
      <c r="M354" s="641">
        <v>1412.7456</v>
      </c>
      <c r="N354" s="690">
        <v>1159.67254</v>
      </c>
      <c r="O354" s="316">
        <v>1942.5252</v>
      </c>
      <c r="P354" s="316">
        <v>1576.3895</v>
      </c>
      <c r="Q354" s="669">
        <v>2354.576</v>
      </c>
      <c r="R354" s="669">
        <v>2290.8830200000002</v>
      </c>
      <c r="S354" s="796">
        <v>2354.576</v>
      </c>
      <c r="T354" s="796">
        <v>2354.576</v>
      </c>
      <c r="U354" s="993" t="s">
        <v>533</v>
      </c>
    </row>
    <row r="355" spans="1:22" ht="12.75" customHeight="1">
      <c r="A355" s="948"/>
      <c r="B355" s="961"/>
      <c r="C355" s="961"/>
      <c r="D355" s="536" t="s">
        <v>47</v>
      </c>
      <c r="E355" s="295"/>
      <c r="F355" s="295"/>
      <c r="G355" s="295"/>
      <c r="H355" s="295"/>
      <c r="I355" s="401"/>
      <c r="J355" s="401"/>
      <c r="K355" s="314"/>
      <c r="L355" s="314"/>
      <c r="M355" s="641"/>
      <c r="N355" s="690"/>
      <c r="O355" s="316"/>
      <c r="P355" s="316"/>
      <c r="Q355" s="669"/>
      <c r="R355" s="669"/>
      <c r="S355" s="796"/>
      <c r="T355" s="796"/>
      <c r="U355" s="993"/>
    </row>
    <row r="356" spans="1:22" ht="24.75" customHeight="1">
      <c r="A356" s="948"/>
      <c r="B356" s="961"/>
      <c r="C356" s="961"/>
      <c r="D356" s="536" t="s">
        <v>25</v>
      </c>
      <c r="E356" s="295" t="s">
        <v>273</v>
      </c>
      <c r="F356" s="381" t="s">
        <v>276</v>
      </c>
      <c r="G356" s="381" t="s">
        <v>372</v>
      </c>
      <c r="H356" s="295" t="s">
        <v>281</v>
      </c>
      <c r="I356" s="401">
        <v>0.84</v>
      </c>
      <c r="J356" s="401">
        <v>0.78</v>
      </c>
      <c r="K356" s="314">
        <v>0.69498000000000004</v>
      </c>
      <c r="L356" s="314">
        <v>0.13</v>
      </c>
      <c r="M356" s="641">
        <v>1.4039999999999999</v>
      </c>
      <c r="N356" s="690">
        <v>0.32500000000000001</v>
      </c>
      <c r="O356" s="316">
        <v>1.9305000000000001</v>
      </c>
      <c r="P356" s="316">
        <v>0.52</v>
      </c>
      <c r="Q356" s="669">
        <v>2.34</v>
      </c>
      <c r="R356" s="669">
        <v>0.78</v>
      </c>
      <c r="S356" s="796">
        <v>2.34</v>
      </c>
      <c r="T356" s="796">
        <v>2.34</v>
      </c>
      <c r="U356" s="993" t="s">
        <v>666</v>
      </c>
    </row>
    <row r="357" spans="1:22" ht="12.75" customHeight="1">
      <c r="A357" s="948"/>
      <c r="B357" s="961"/>
      <c r="C357" s="961"/>
      <c r="D357" s="536" t="s">
        <v>47</v>
      </c>
      <c r="E357" s="295"/>
      <c r="F357" s="295"/>
      <c r="G357" s="295"/>
      <c r="H357" s="295"/>
      <c r="I357" s="401"/>
      <c r="J357" s="401"/>
      <c r="K357" s="314"/>
      <c r="L357" s="314"/>
      <c r="M357" s="641"/>
      <c r="N357" s="690"/>
      <c r="O357" s="316"/>
      <c r="P357" s="316"/>
      <c r="Q357" s="669"/>
      <c r="R357" s="669"/>
      <c r="S357" s="796"/>
      <c r="T357" s="796"/>
      <c r="U357" s="993"/>
    </row>
    <row r="358" spans="1:22" ht="27.75" customHeight="1">
      <c r="A358" s="948"/>
      <c r="B358" s="961"/>
      <c r="C358" s="961"/>
      <c r="D358" s="536" t="s">
        <v>25</v>
      </c>
      <c r="E358" s="295" t="s">
        <v>273</v>
      </c>
      <c r="F358" s="381" t="s">
        <v>276</v>
      </c>
      <c r="G358" s="381" t="s">
        <v>372</v>
      </c>
      <c r="H358" s="295" t="s">
        <v>371</v>
      </c>
      <c r="I358" s="401">
        <v>682.74</v>
      </c>
      <c r="J358" s="401">
        <v>680.73</v>
      </c>
      <c r="K358" s="314">
        <v>211.19134</v>
      </c>
      <c r="L358" s="314">
        <v>111.18698000000001</v>
      </c>
      <c r="M358" s="641">
        <v>426.64917000000003</v>
      </c>
      <c r="N358" s="690">
        <v>278.93810000000002</v>
      </c>
      <c r="O358" s="316">
        <v>586.64260999999999</v>
      </c>
      <c r="P358" s="316">
        <v>445.07749000000001</v>
      </c>
      <c r="Q358" s="669">
        <v>711.08195000000001</v>
      </c>
      <c r="R358" s="669">
        <v>642.61130000000003</v>
      </c>
      <c r="S358" s="796">
        <v>711.08195000000001</v>
      </c>
      <c r="T358" s="796">
        <v>711.08195000000001</v>
      </c>
      <c r="U358" s="993" t="s">
        <v>670</v>
      </c>
    </row>
    <row r="359" spans="1:22" ht="12.75" customHeight="1">
      <c r="A359" s="948"/>
      <c r="B359" s="961"/>
      <c r="C359" s="961"/>
      <c r="D359" s="536" t="s">
        <v>47</v>
      </c>
      <c r="E359" s="295"/>
      <c r="F359" s="295"/>
      <c r="G359" s="295"/>
      <c r="H359" s="295"/>
      <c r="I359" s="401"/>
      <c r="J359" s="401"/>
      <c r="K359" s="314"/>
      <c r="L359" s="314"/>
      <c r="M359" s="641"/>
      <c r="N359" s="690"/>
      <c r="O359" s="316"/>
      <c r="P359" s="316"/>
      <c r="Q359" s="669"/>
      <c r="R359" s="669"/>
      <c r="S359" s="796"/>
      <c r="T359" s="796"/>
      <c r="U359" s="993"/>
    </row>
    <row r="360" spans="1:22" ht="27.75" customHeight="1">
      <c r="A360" s="948"/>
      <c r="B360" s="961"/>
      <c r="C360" s="961"/>
      <c r="D360" s="536" t="s">
        <v>25</v>
      </c>
      <c r="E360" s="295" t="s">
        <v>273</v>
      </c>
      <c r="F360" s="295" t="s">
        <v>276</v>
      </c>
      <c r="G360" s="295" t="s">
        <v>372</v>
      </c>
      <c r="H360" s="295" t="s">
        <v>131</v>
      </c>
      <c r="I360" s="401">
        <v>321.27999999999997</v>
      </c>
      <c r="J360" s="401">
        <v>320.99</v>
      </c>
      <c r="K360" s="314">
        <v>188.78</v>
      </c>
      <c r="L360" s="314">
        <v>34.130629999999996</v>
      </c>
      <c r="M360" s="641">
        <v>200.45240000000001</v>
      </c>
      <c r="N360" s="690">
        <v>106.08662</v>
      </c>
      <c r="O360" s="316">
        <v>269.64704999999998</v>
      </c>
      <c r="P360" s="316">
        <v>182.29194000000001</v>
      </c>
      <c r="Q360" s="669">
        <v>272.35399999999998</v>
      </c>
      <c r="R360" s="669">
        <v>246.94497000000001</v>
      </c>
      <c r="S360" s="796">
        <v>249.75399999999999</v>
      </c>
      <c r="T360" s="796">
        <v>249.75399999999999</v>
      </c>
      <c r="U360" s="993" t="s">
        <v>532</v>
      </c>
    </row>
    <row r="361" spans="1:22" ht="15">
      <c r="A361" s="948"/>
      <c r="B361" s="961"/>
      <c r="C361" s="961"/>
      <c r="D361" s="536" t="s">
        <v>47</v>
      </c>
      <c r="E361" s="295"/>
      <c r="F361" s="295"/>
      <c r="G361" s="295"/>
      <c r="H361" s="295"/>
      <c r="I361" s="401"/>
      <c r="J361" s="401"/>
      <c r="K361" s="314"/>
      <c r="L361" s="314"/>
      <c r="M361" s="641"/>
      <c r="N361" s="690"/>
      <c r="O361" s="316"/>
      <c r="P361" s="316"/>
      <c r="Q361" s="679"/>
      <c r="R361" s="679"/>
      <c r="S361" s="796"/>
      <c r="T361" s="796"/>
      <c r="U361" s="993"/>
    </row>
    <row r="362" spans="1:22" ht="24">
      <c r="A362" s="948"/>
      <c r="B362" s="961"/>
      <c r="C362" s="961"/>
      <c r="D362" s="536" t="s">
        <v>25</v>
      </c>
      <c r="E362" s="295" t="s">
        <v>273</v>
      </c>
      <c r="F362" s="295" t="s">
        <v>276</v>
      </c>
      <c r="G362" s="295" t="s">
        <v>372</v>
      </c>
      <c r="H362" s="295" t="s">
        <v>668</v>
      </c>
      <c r="I362" s="401">
        <v>0</v>
      </c>
      <c r="J362" s="401">
        <v>0</v>
      </c>
      <c r="K362" s="314">
        <v>0</v>
      </c>
      <c r="L362" s="314">
        <v>0</v>
      </c>
      <c r="M362" s="641">
        <v>1</v>
      </c>
      <c r="N362" s="690">
        <v>0</v>
      </c>
      <c r="O362" s="316">
        <v>0</v>
      </c>
      <c r="P362" s="316">
        <v>0</v>
      </c>
      <c r="Q362" s="669">
        <v>0</v>
      </c>
      <c r="R362" s="669">
        <v>0</v>
      </c>
      <c r="S362" s="796">
        <v>128.6</v>
      </c>
      <c r="T362" s="796">
        <v>128.6</v>
      </c>
      <c r="U362" s="994" t="s">
        <v>669</v>
      </c>
    </row>
    <row r="363" spans="1:22" ht="15">
      <c r="A363" s="948"/>
      <c r="B363" s="961"/>
      <c r="C363" s="961"/>
      <c r="D363" s="536" t="s">
        <v>47</v>
      </c>
      <c r="E363" s="295"/>
      <c r="F363" s="295"/>
      <c r="G363" s="295"/>
      <c r="H363" s="295"/>
      <c r="I363" s="401"/>
      <c r="J363" s="401"/>
      <c r="K363" s="314"/>
      <c r="L363" s="314"/>
      <c r="M363" s="641"/>
      <c r="N363" s="690"/>
      <c r="O363" s="316"/>
      <c r="P363" s="316"/>
      <c r="Q363" s="669"/>
      <c r="R363" s="669"/>
      <c r="S363" s="796"/>
      <c r="T363" s="796"/>
      <c r="U363" s="994"/>
    </row>
    <row r="364" spans="1:22" ht="24">
      <c r="A364" s="948"/>
      <c r="B364" s="961"/>
      <c r="C364" s="961"/>
      <c r="D364" s="536" t="s">
        <v>25</v>
      </c>
      <c r="E364" s="295" t="s">
        <v>273</v>
      </c>
      <c r="F364" s="295" t="s">
        <v>276</v>
      </c>
      <c r="G364" s="295" t="s">
        <v>372</v>
      </c>
      <c r="H364" s="295" t="s">
        <v>357</v>
      </c>
      <c r="I364" s="401">
        <v>13.77</v>
      </c>
      <c r="J364" s="401">
        <v>13.77</v>
      </c>
      <c r="K364" s="314">
        <v>14</v>
      </c>
      <c r="L364" s="314">
        <v>2.1100000000000001E-2</v>
      </c>
      <c r="M364" s="641">
        <v>14</v>
      </c>
      <c r="N364" s="690">
        <v>3.0999999999999999E-3</v>
      </c>
      <c r="O364" s="316">
        <v>1</v>
      </c>
      <c r="P364" s="316">
        <v>0.44907999999999998</v>
      </c>
      <c r="Q364" s="669">
        <v>1</v>
      </c>
      <c r="R364" s="669">
        <v>0.80103999999999997</v>
      </c>
      <c r="S364" s="796">
        <v>0</v>
      </c>
      <c r="T364" s="796">
        <v>0</v>
      </c>
      <c r="U364" s="994" t="s">
        <v>669</v>
      </c>
    </row>
    <row r="365" spans="1:22" ht="15">
      <c r="A365" s="948"/>
      <c r="B365" s="961"/>
      <c r="C365" s="961"/>
      <c r="D365" s="536" t="s">
        <v>47</v>
      </c>
      <c r="E365" s="295"/>
      <c r="F365" s="295"/>
      <c r="G365" s="295"/>
      <c r="H365" s="295"/>
      <c r="I365" s="401"/>
      <c r="J365" s="401"/>
      <c r="K365" s="314"/>
      <c r="L365" s="314"/>
      <c r="M365" s="641"/>
      <c r="N365" s="690"/>
      <c r="O365" s="316"/>
      <c r="P365" s="316"/>
      <c r="Q365" s="669"/>
      <c r="R365" s="669"/>
      <c r="S365" s="796"/>
      <c r="T365" s="796"/>
      <c r="U365" s="994"/>
    </row>
    <row r="366" spans="1:22" ht="73.5" customHeight="1">
      <c r="A366" s="402"/>
      <c r="B366" s="961" t="s">
        <v>674</v>
      </c>
      <c r="C366" s="961" t="s">
        <v>781</v>
      </c>
      <c r="D366" s="536" t="s">
        <v>25</v>
      </c>
      <c r="E366" s="295" t="s">
        <v>273</v>
      </c>
      <c r="F366" s="295" t="s">
        <v>278</v>
      </c>
      <c r="G366" s="295" t="s">
        <v>691</v>
      </c>
      <c r="H366" s="295" t="s">
        <v>692</v>
      </c>
      <c r="I366" s="401">
        <v>9970.4</v>
      </c>
      <c r="J366" s="401">
        <v>9883.0400000000009</v>
      </c>
      <c r="K366" s="314">
        <v>0</v>
      </c>
      <c r="L366" s="314">
        <v>0</v>
      </c>
      <c r="M366" s="641">
        <v>2996.268</v>
      </c>
      <c r="N366" s="690">
        <v>1498.134</v>
      </c>
      <c r="O366" s="787">
        <v>8840.6219999999994</v>
      </c>
      <c r="P366" s="787">
        <v>5860.8818000000001</v>
      </c>
      <c r="Q366" s="669">
        <v>13447.8267</v>
      </c>
      <c r="R366" s="669">
        <v>8711.8762000000006</v>
      </c>
      <c r="S366" s="796">
        <v>9471.9</v>
      </c>
      <c r="T366" s="796">
        <v>9471.9</v>
      </c>
      <c r="U366" s="868" t="s">
        <v>896</v>
      </c>
    </row>
    <row r="367" spans="1:22" ht="14.25" customHeight="1">
      <c r="A367" s="402"/>
      <c r="B367" s="961"/>
      <c r="C367" s="961"/>
      <c r="D367" s="536" t="s">
        <v>47</v>
      </c>
      <c r="E367" s="295"/>
      <c r="F367" s="295"/>
      <c r="G367" s="295"/>
      <c r="H367" s="295"/>
      <c r="I367" s="401"/>
      <c r="J367" s="401"/>
      <c r="K367" s="314"/>
      <c r="L367" s="314"/>
      <c r="M367" s="641"/>
      <c r="N367" s="690"/>
      <c r="O367" s="316"/>
      <c r="P367" s="316"/>
      <c r="Q367" s="679"/>
      <c r="R367" s="679"/>
      <c r="S367" s="796"/>
      <c r="T367" s="796"/>
      <c r="U367" s="401"/>
    </row>
    <row r="368" spans="1:22" ht="32.25" customHeight="1">
      <c r="A368" s="945"/>
      <c r="B368" s="961" t="s">
        <v>690</v>
      </c>
      <c r="C368" s="961" t="s">
        <v>673</v>
      </c>
      <c r="D368" s="535" t="s">
        <v>25</v>
      </c>
      <c r="E368" s="321">
        <v>40</v>
      </c>
      <c r="F368" s="447">
        <v>709</v>
      </c>
      <c r="G368" s="447">
        <v>210010210</v>
      </c>
      <c r="H368" s="145">
        <v>111</v>
      </c>
      <c r="I368" s="127">
        <v>56.07</v>
      </c>
      <c r="J368" s="127">
        <v>56.07</v>
      </c>
      <c r="K368" s="259">
        <v>31.565020000000001</v>
      </c>
      <c r="L368" s="259">
        <v>21.04336</v>
      </c>
      <c r="M368" s="625">
        <v>63.13</v>
      </c>
      <c r="N368" s="658">
        <v>52.60772</v>
      </c>
      <c r="O368" s="309">
        <v>94.694980000000001</v>
      </c>
      <c r="P368" s="309">
        <v>75.239630000000005</v>
      </c>
      <c r="Q368" s="188">
        <v>129.57298</v>
      </c>
      <c r="R368" s="166">
        <v>129.57298</v>
      </c>
      <c r="S368" s="139">
        <v>0</v>
      </c>
      <c r="T368" s="139">
        <v>0</v>
      </c>
      <c r="U368" s="983" t="s">
        <v>767</v>
      </c>
    </row>
    <row r="369" spans="1:21" ht="14.25" customHeight="1">
      <c r="A369" s="945"/>
      <c r="B369" s="961"/>
      <c r="C369" s="961"/>
      <c r="D369" s="535" t="s">
        <v>47</v>
      </c>
      <c r="E369" s="145"/>
      <c r="F369" s="184"/>
      <c r="G369" s="184"/>
      <c r="H369" s="145"/>
      <c r="I369" s="127"/>
      <c r="J369" s="127"/>
      <c r="K369" s="259"/>
      <c r="L369" s="259"/>
      <c r="M369" s="625"/>
      <c r="N369" s="658"/>
      <c r="O369" s="309"/>
      <c r="P369" s="309"/>
      <c r="Q369" s="188"/>
      <c r="R369" s="166"/>
      <c r="S369" s="139"/>
      <c r="T369" s="139"/>
      <c r="U369" s="996"/>
    </row>
    <row r="370" spans="1:21" ht="39.75" customHeight="1">
      <c r="A370" s="395"/>
      <c r="B370" s="961"/>
      <c r="C370" s="961"/>
      <c r="D370" s="535" t="s">
        <v>25</v>
      </c>
      <c r="E370" s="321">
        <v>40</v>
      </c>
      <c r="F370" s="447">
        <v>709</v>
      </c>
      <c r="G370" s="447">
        <v>210010210</v>
      </c>
      <c r="H370" s="145">
        <v>119</v>
      </c>
      <c r="I370" s="127">
        <v>16.93</v>
      </c>
      <c r="J370" s="127">
        <v>16.93</v>
      </c>
      <c r="K370" s="259">
        <v>9.5325000000000006</v>
      </c>
      <c r="L370" s="259">
        <v>6.3550000000000004</v>
      </c>
      <c r="M370" s="625">
        <v>19.065000000000001</v>
      </c>
      <c r="N370" s="658">
        <v>15.887</v>
      </c>
      <c r="O370" s="309">
        <v>28.5975</v>
      </c>
      <c r="P370" s="309">
        <v>25.419499999999999</v>
      </c>
      <c r="Q370" s="188">
        <v>39.130499999999998</v>
      </c>
      <c r="R370" s="166">
        <v>39.130499999999998</v>
      </c>
      <c r="S370" s="139">
        <v>0</v>
      </c>
      <c r="T370" s="139">
        <v>0</v>
      </c>
      <c r="U370" s="996"/>
    </row>
    <row r="371" spans="1:21" ht="15.75" customHeight="1">
      <c r="A371" s="395"/>
      <c r="B371" s="961"/>
      <c r="C371" s="961"/>
      <c r="D371" s="535" t="s">
        <v>47</v>
      </c>
      <c r="E371" s="145"/>
      <c r="F371" s="184"/>
      <c r="G371" s="184"/>
      <c r="H371" s="145"/>
      <c r="I371" s="127"/>
      <c r="J371" s="127"/>
      <c r="K371" s="259"/>
      <c r="L371" s="259"/>
      <c r="M371" s="625"/>
      <c r="N371" s="658"/>
      <c r="O371" s="309"/>
      <c r="P371" s="309"/>
      <c r="Q371" s="188"/>
      <c r="R371" s="166"/>
      <c r="S371" s="139"/>
      <c r="T371" s="139"/>
      <c r="U371" s="996"/>
    </row>
    <row r="372" spans="1:21" ht="23.25" customHeight="1">
      <c r="A372" s="945"/>
      <c r="B372" s="961" t="s">
        <v>725</v>
      </c>
      <c r="C372" s="961" t="s">
        <v>737</v>
      </c>
      <c r="D372" s="535" t="s">
        <v>25</v>
      </c>
      <c r="E372" s="447" t="s">
        <v>273</v>
      </c>
      <c r="F372" s="447" t="s">
        <v>140</v>
      </c>
      <c r="G372" s="447" t="s">
        <v>738</v>
      </c>
      <c r="H372" s="184" t="s">
        <v>107</v>
      </c>
      <c r="I372" s="268">
        <v>10.42</v>
      </c>
      <c r="J372" s="267">
        <v>10.4076</v>
      </c>
      <c r="K372" s="259">
        <v>0</v>
      </c>
      <c r="L372" s="259">
        <v>0</v>
      </c>
      <c r="M372" s="625">
        <v>10.7</v>
      </c>
      <c r="N372" s="658">
        <v>0</v>
      </c>
      <c r="O372" s="309">
        <v>10.7</v>
      </c>
      <c r="P372" s="309">
        <v>10.648</v>
      </c>
      <c r="Q372" s="188">
        <v>10.7</v>
      </c>
      <c r="R372" s="188">
        <v>10.648</v>
      </c>
      <c r="S372" s="139">
        <v>0</v>
      </c>
      <c r="T372" s="139">
        <v>0</v>
      </c>
      <c r="U372" s="996"/>
    </row>
    <row r="373" spans="1:21" ht="15" customHeight="1">
      <c r="A373" s="945"/>
      <c r="B373" s="961"/>
      <c r="C373" s="961"/>
      <c r="D373" s="535" t="s">
        <v>47</v>
      </c>
      <c r="E373" s="184"/>
      <c r="F373" s="184"/>
      <c r="G373" s="184"/>
      <c r="H373" s="184"/>
      <c r="I373" s="268"/>
      <c r="J373" s="267"/>
      <c r="K373" s="259"/>
      <c r="L373" s="259"/>
      <c r="M373" s="625"/>
      <c r="N373" s="658"/>
      <c r="O373" s="309"/>
      <c r="P373" s="309"/>
      <c r="Q373" s="188"/>
      <c r="R373" s="188"/>
      <c r="S373" s="139"/>
      <c r="T373" s="139"/>
      <c r="U373" s="996"/>
    </row>
    <row r="374" spans="1:21" ht="26.25" customHeight="1">
      <c r="A374" s="514"/>
      <c r="B374" s="961"/>
      <c r="C374" s="961"/>
      <c r="D374" s="535" t="s">
        <v>25</v>
      </c>
      <c r="E374" s="447" t="s">
        <v>273</v>
      </c>
      <c r="F374" s="447" t="s">
        <v>140</v>
      </c>
      <c r="G374" s="447" t="s">
        <v>738</v>
      </c>
      <c r="H374" s="184" t="s">
        <v>107</v>
      </c>
      <c r="I374" s="268">
        <v>1.05</v>
      </c>
      <c r="J374" s="267">
        <v>1.05</v>
      </c>
      <c r="K374" s="259">
        <v>0</v>
      </c>
      <c r="L374" s="259">
        <v>0</v>
      </c>
      <c r="M374" s="625">
        <v>1.07</v>
      </c>
      <c r="N374" s="658">
        <v>0</v>
      </c>
      <c r="O374" s="309">
        <v>1.07</v>
      </c>
      <c r="P374" s="309">
        <v>1.07</v>
      </c>
      <c r="Q374" s="188">
        <v>1.07</v>
      </c>
      <c r="R374" s="188">
        <v>1.07</v>
      </c>
      <c r="S374" s="139">
        <v>0</v>
      </c>
      <c r="T374" s="139">
        <v>0</v>
      </c>
      <c r="U374" s="996"/>
    </row>
    <row r="375" spans="1:21" ht="15" customHeight="1">
      <c r="A375" s="514"/>
      <c r="B375" s="961"/>
      <c r="C375" s="961"/>
      <c r="D375" s="535" t="s">
        <v>47</v>
      </c>
      <c r="E375" s="184"/>
      <c r="F375" s="184"/>
      <c r="G375" s="184"/>
      <c r="H375" s="184"/>
      <c r="I375" s="127"/>
      <c r="J375" s="127"/>
      <c r="K375" s="259"/>
      <c r="L375" s="259"/>
      <c r="M375" s="625"/>
      <c r="N375" s="658"/>
      <c r="O375" s="309"/>
      <c r="P375" s="309"/>
      <c r="Q375" s="188"/>
      <c r="R375" s="166"/>
      <c r="S375" s="139"/>
      <c r="T375" s="139"/>
      <c r="U375" s="984"/>
    </row>
    <row r="376" spans="1:21" ht="26.25" customHeight="1">
      <c r="A376" s="754"/>
      <c r="B376" s="755"/>
      <c r="C376" s="866" t="s">
        <v>894</v>
      </c>
      <c r="D376" s="535" t="s">
        <v>25</v>
      </c>
      <c r="E376" s="447" t="s">
        <v>273</v>
      </c>
      <c r="F376" s="447" t="s">
        <v>140</v>
      </c>
      <c r="G376" s="447" t="s">
        <v>370</v>
      </c>
      <c r="H376" s="184" t="s">
        <v>133</v>
      </c>
      <c r="I376" s="268">
        <v>0</v>
      </c>
      <c r="J376" s="267">
        <v>0</v>
      </c>
      <c r="K376" s="259">
        <v>0</v>
      </c>
      <c r="L376" s="259">
        <v>0</v>
      </c>
      <c r="M376" s="625">
        <v>0</v>
      </c>
      <c r="N376" s="658">
        <v>0</v>
      </c>
      <c r="O376" s="309">
        <v>0</v>
      </c>
      <c r="P376" s="309">
        <v>0</v>
      </c>
      <c r="Q376" s="188">
        <v>4</v>
      </c>
      <c r="R376" s="188">
        <v>4</v>
      </c>
      <c r="S376" s="139">
        <v>0</v>
      </c>
      <c r="T376" s="139">
        <v>0</v>
      </c>
      <c r="U376" s="867" t="s">
        <v>669</v>
      </c>
    </row>
    <row r="377" spans="1:21" ht="15" customHeight="1">
      <c r="A377" s="754"/>
      <c r="B377" s="755"/>
      <c r="C377" s="755"/>
      <c r="D377" s="535" t="s">
        <v>47</v>
      </c>
      <c r="E377" s="184"/>
      <c r="F377" s="184"/>
      <c r="G377" s="184"/>
      <c r="H377" s="184"/>
      <c r="I377" s="127"/>
      <c r="J377" s="127"/>
      <c r="K377" s="259"/>
      <c r="L377" s="259"/>
      <c r="M377" s="625"/>
      <c r="N377" s="658"/>
      <c r="O377" s="309"/>
      <c r="P377" s="309"/>
      <c r="Q377" s="188"/>
      <c r="R377" s="166"/>
      <c r="S377" s="139"/>
      <c r="T377" s="139"/>
      <c r="U377" s="751"/>
    </row>
    <row r="378" spans="1:21" ht="26.25" customHeight="1">
      <c r="A378" s="754"/>
      <c r="B378" s="755"/>
      <c r="C378" s="866" t="s">
        <v>894</v>
      </c>
      <c r="D378" s="535" t="s">
        <v>25</v>
      </c>
      <c r="E378" s="447" t="s">
        <v>273</v>
      </c>
      <c r="F378" s="447" t="s">
        <v>140</v>
      </c>
      <c r="G378" s="447" t="s">
        <v>370</v>
      </c>
      <c r="H378" s="184" t="s">
        <v>130</v>
      </c>
      <c r="I378" s="268">
        <v>0</v>
      </c>
      <c r="J378" s="267">
        <v>0</v>
      </c>
      <c r="K378" s="259">
        <v>0</v>
      </c>
      <c r="L378" s="259">
        <v>0</v>
      </c>
      <c r="M378" s="625">
        <v>0</v>
      </c>
      <c r="N378" s="658">
        <v>0</v>
      </c>
      <c r="O378" s="309">
        <v>0</v>
      </c>
      <c r="P378" s="309">
        <v>0</v>
      </c>
      <c r="Q378" s="188">
        <v>3.7440000000000002</v>
      </c>
      <c r="R378" s="188">
        <v>1.248</v>
      </c>
      <c r="S378" s="139">
        <v>0</v>
      </c>
      <c r="T378" s="139">
        <v>0</v>
      </c>
      <c r="U378" s="867" t="s">
        <v>895</v>
      </c>
    </row>
    <row r="379" spans="1:21" ht="15" customHeight="1">
      <c r="A379" s="754"/>
      <c r="B379" s="755"/>
      <c r="C379" s="755"/>
      <c r="D379" s="535" t="s">
        <v>47</v>
      </c>
      <c r="E379" s="184"/>
      <c r="F379" s="184"/>
      <c r="G379" s="184"/>
      <c r="H379" s="184"/>
      <c r="I379" s="127"/>
      <c r="J379" s="127"/>
      <c r="K379" s="259"/>
      <c r="L379" s="259"/>
      <c r="M379" s="625"/>
      <c r="N379" s="658"/>
      <c r="O379" s="309"/>
      <c r="P379" s="309"/>
      <c r="Q379" s="188"/>
      <c r="R379" s="166"/>
      <c r="S379" s="139"/>
      <c r="T379" s="139"/>
      <c r="U379" s="751"/>
    </row>
    <row r="380" spans="1:21" ht="60.75" customHeight="1">
      <c r="A380" s="970">
        <v>9</v>
      </c>
      <c r="B380" s="942" t="s">
        <v>70</v>
      </c>
      <c r="C380" s="942" t="s">
        <v>345</v>
      </c>
      <c r="D380" s="161" t="s">
        <v>25</v>
      </c>
      <c r="E380" s="24" t="s">
        <v>241</v>
      </c>
      <c r="F380" s="444"/>
      <c r="G380" s="444" t="s">
        <v>410</v>
      </c>
      <c r="H380" s="24" t="s">
        <v>75</v>
      </c>
      <c r="I380" s="165">
        <v>22401.31</v>
      </c>
      <c r="J380" s="165">
        <v>22400.95</v>
      </c>
      <c r="K380" s="165">
        <f>K382+K390+K394</f>
        <v>6171.7250000000004</v>
      </c>
      <c r="L380" s="165">
        <f t="shared" ref="L380:T380" si="41">L382+L390+L394</f>
        <v>5249.9755600000008</v>
      </c>
      <c r="M380" s="615">
        <f t="shared" si="41"/>
        <v>13482.985000000001</v>
      </c>
      <c r="N380" s="615">
        <f t="shared" si="41"/>
        <v>11204.16848</v>
      </c>
      <c r="O380" s="449">
        <f t="shared" si="41"/>
        <v>19951.262500000001</v>
      </c>
      <c r="P380" s="449">
        <f t="shared" si="41"/>
        <v>17710.617120000003</v>
      </c>
      <c r="Q380" s="449">
        <f t="shared" si="41"/>
        <v>24379.98184</v>
      </c>
      <c r="R380" s="449">
        <f t="shared" si="41"/>
        <v>24345.573260000001</v>
      </c>
      <c r="S380" s="441">
        <f t="shared" si="41"/>
        <v>24398.163</v>
      </c>
      <c r="T380" s="441">
        <f t="shared" si="41"/>
        <v>23398.163</v>
      </c>
      <c r="U380" s="947" t="s">
        <v>890</v>
      </c>
    </row>
    <row r="381" spans="1:21" ht="24">
      <c r="A381" s="970"/>
      <c r="B381" s="942"/>
      <c r="C381" s="942"/>
      <c r="D381" s="161" t="s">
        <v>47</v>
      </c>
      <c r="E381" s="24"/>
      <c r="F381" s="444"/>
      <c r="G381" s="444"/>
      <c r="H381" s="24"/>
      <c r="I381" s="165"/>
      <c r="J381" s="165"/>
      <c r="K381" s="165"/>
      <c r="L381" s="165"/>
      <c r="M381" s="615"/>
      <c r="N381" s="615"/>
      <c r="O381" s="165"/>
      <c r="P381" s="165"/>
      <c r="Q381" s="165"/>
      <c r="R381" s="165"/>
      <c r="S381" s="165"/>
      <c r="T381" s="165"/>
      <c r="U381" s="947"/>
    </row>
    <row r="382" spans="1:21" ht="123" customHeight="1">
      <c r="A382" s="974" t="s">
        <v>251</v>
      </c>
      <c r="B382" s="946" t="s">
        <v>100</v>
      </c>
      <c r="C382" s="946" t="s">
        <v>238</v>
      </c>
      <c r="D382" s="548" t="s">
        <v>25</v>
      </c>
      <c r="E382" s="144" t="s">
        <v>241</v>
      </c>
      <c r="F382" s="193"/>
      <c r="G382" s="193" t="s">
        <v>411</v>
      </c>
      <c r="H382" s="144" t="s">
        <v>75</v>
      </c>
      <c r="I382" s="70">
        <v>16614.79</v>
      </c>
      <c r="J382" s="70">
        <v>16614.79</v>
      </c>
      <c r="K382" s="70">
        <f>K384+K386+K388</f>
        <v>4108.1040000000003</v>
      </c>
      <c r="L382" s="70">
        <f t="shared" ref="L382:T382" si="42">L384+L386+L388</f>
        <v>4107.8640000000005</v>
      </c>
      <c r="M382" s="585">
        <f t="shared" si="42"/>
        <v>9453.66</v>
      </c>
      <c r="N382" s="585">
        <f t="shared" si="42"/>
        <v>8594.86</v>
      </c>
      <c r="O382" s="585">
        <f t="shared" si="42"/>
        <v>14241.7425</v>
      </c>
      <c r="P382" s="585">
        <f t="shared" si="42"/>
        <v>13923.229500000001</v>
      </c>
      <c r="Q382" s="70">
        <f t="shared" si="42"/>
        <v>18784.3</v>
      </c>
      <c r="R382" s="70">
        <f t="shared" si="42"/>
        <v>18784.3</v>
      </c>
      <c r="S382" s="70">
        <f t="shared" si="42"/>
        <v>17477.8</v>
      </c>
      <c r="T382" s="70">
        <f t="shared" si="42"/>
        <v>17477.8</v>
      </c>
      <c r="U382" s="964" t="s">
        <v>828</v>
      </c>
    </row>
    <row r="383" spans="1:21" ht="12.75">
      <c r="A383" s="974"/>
      <c r="B383" s="946"/>
      <c r="C383" s="946"/>
      <c r="D383" s="548" t="s">
        <v>47</v>
      </c>
      <c r="E383" s="144"/>
      <c r="F383" s="193"/>
      <c r="G383" s="193"/>
      <c r="H383" s="144"/>
      <c r="I383" s="166"/>
      <c r="J383" s="166"/>
      <c r="K383" s="166"/>
      <c r="L383" s="166"/>
      <c r="M383" s="577"/>
      <c r="N383" s="577"/>
      <c r="O383" s="166"/>
      <c r="P383" s="166"/>
      <c r="Q383" s="166"/>
      <c r="R383" s="166"/>
      <c r="S383" s="166"/>
      <c r="T383" s="166"/>
      <c r="U383" s="964"/>
    </row>
    <row r="384" spans="1:21" ht="69" customHeight="1">
      <c r="A384" s="949"/>
      <c r="B384" s="950" t="s">
        <v>96</v>
      </c>
      <c r="C384" s="950" t="s">
        <v>239</v>
      </c>
      <c r="D384" s="535" t="s">
        <v>25</v>
      </c>
      <c r="E384" s="145" t="s">
        <v>241</v>
      </c>
      <c r="F384" s="184" t="s">
        <v>240</v>
      </c>
      <c r="G384" s="184" t="s">
        <v>412</v>
      </c>
      <c r="H384" s="145" t="s">
        <v>332</v>
      </c>
      <c r="I384" s="127">
        <v>5800.9</v>
      </c>
      <c r="J384" s="127">
        <v>5800.9</v>
      </c>
      <c r="K384" s="259">
        <v>1633.2</v>
      </c>
      <c r="L384" s="259">
        <v>1633.2</v>
      </c>
      <c r="M384" s="625">
        <v>3266.4</v>
      </c>
      <c r="N384" s="625">
        <v>3266.4</v>
      </c>
      <c r="O384" s="259">
        <v>4899.6000000000004</v>
      </c>
      <c r="P384" s="259">
        <v>4899.6000000000004</v>
      </c>
      <c r="Q384" s="166">
        <v>6532.3</v>
      </c>
      <c r="R384" s="166">
        <v>6532.3</v>
      </c>
      <c r="S384" s="139">
        <v>5225.8</v>
      </c>
      <c r="T384" s="139">
        <v>5225.8</v>
      </c>
      <c r="U384" s="939" t="s">
        <v>534</v>
      </c>
    </row>
    <row r="385" spans="1:21" ht="12.75">
      <c r="A385" s="949"/>
      <c r="B385" s="950"/>
      <c r="C385" s="950"/>
      <c r="D385" s="535" t="s">
        <v>47</v>
      </c>
      <c r="E385" s="145"/>
      <c r="F385" s="184"/>
      <c r="G385" s="184"/>
      <c r="H385" s="145"/>
      <c r="I385" s="127"/>
      <c r="J385" s="127"/>
      <c r="K385" s="259"/>
      <c r="L385" s="259"/>
      <c r="M385" s="625"/>
      <c r="N385" s="625"/>
      <c r="O385" s="259"/>
      <c r="P385" s="259"/>
      <c r="Q385" s="166"/>
      <c r="R385" s="166"/>
      <c r="S385" s="139"/>
      <c r="T385" s="139"/>
      <c r="U385" s="939"/>
    </row>
    <row r="386" spans="1:21" ht="30" customHeight="1">
      <c r="A386" s="949"/>
      <c r="B386" s="950" t="s">
        <v>79</v>
      </c>
      <c r="C386" s="950" t="s">
        <v>435</v>
      </c>
      <c r="D386" s="535" t="s">
        <v>25</v>
      </c>
      <c r="E386" s="145" t="s">
        <v>241</v>
      </c>
      <c r="F386" s="184" t="s">
        <v>240</v>
      </c>
      <c r="G386" s="184" t="s">
        <v>413</v>
      </c>
      <c r="H386" s="145" t="s">
        <v>332</v>
      </c>
      <c r="I386" s="127">
        <v>7600</v>
      </c>
      <c r="J386" s="127">
        <v>7600</v>
      </c>
      <c r="K386" s="259">
        <v>1535.2</v>
      </c>
      <c r="L386" s="259">
        <v>1535.2</v>
      </c>
      <c r="M386" s="625">
        <v>3838</v>
      </c>
      <c r="N386" s="625">
        <v>2979.2</v>
      </c>
      <c r="O386" s="259">
        <v>5946.1824999999999</v>
      </c>
      <c r="P386" s="259">
        <v>5627.6695</v>
      </c>
      <c r="Q386" s="166">
        <v>7600</v>
      </c>
      <c r="R386" s="166">
        <v>7600</v>
      </c>
      <c r="S386" s="139">
        <v>7600</v>
      </c>
      <c r="T386" s="139">
        <v>7600</v>
      </c>
      <c r="U386" s="939" t="s">
        <v>534</v>
      </c>
    </row>
    <row r="387" spans="1:21" ht="12.75">
      <c r="A387" s="949"/>
      <c r="B387" s="950"/>
      <c r="C387" s="950"/>
      <c r="D387" s="535" t="s">
        <v>47</v>
      </c>
      <c r="E387" s="145"/>
      <c r="F387" s="184"/>
      <c r="G387" s="184"/>
      <c r="H387" s="145"/>
      <c r="I387" s="127"/>
      <c r="J387" s="127"/>
      <c r="K387" s="259"/>
      <c r="L387" s="259"/>
      <c r="M387" s="625"/>
      <c r="N387" s="625"/>
      <c r="O387" s="259"/>
      <c r="P387" s="259"/>
      <c r="Q387" s="166"/>
      <c r="R387" s="166"/>
      <c r="S387" s="139"/>
      <c r="T387" s="139"/>
      <c r="U387" s="939"/>
    </row>
    <row r="388" spans="1:21" ht="125.25" customHeight="1">
      <c r="A388" s="945"/>
      <c r="B388" s="950" t="s">
        <v>80</v>
      </c>
      <c r="C388" s="950" t="s">
        <v>753</v>
      </c>
      <c r="D388" s="535" t="s">
        <v>25</v>
      </c>
      <c r="E388" s="145" t="s">
        <v>241</v>
      </c>
      <c r="F388" s="184" t="s">
        <v>442</v>
      </c>
      <c r="G388" s="184" t="s">
        <v>440</v>
      </c>
      <c r="H388" s="145" t="s">
        <v>471</v>
      </c>
      <c r="I388" s="127">
        <v>5587.6</v>
      </c>
      <c r="J388" s="127">
        <v>5587.6</v>
      </c>
      <c r="K388" s="259">
        <v>939.70399999999995</v>
      </c>
      <c r="L388" s="259">
        <v>939.46400000000006</v>
      </c>
      <c r="M388" s="625">
        <v>2349.2600000000002</v>
      </c>
      <c r="N388" s="625">
        <v>2349.2600000000002</v>
      </c>
      <c r="O388" s="259">
        <v>3395.96</v>
      </c>
      <c r="P388" s="259">
        <v>3395.96</v>
      </c>
      <c r="Q388" s="166">
        <v>4652</v>
      </c>
      <c r="R388" s="166">
        <v>4652</v>
      </c>
      <c r="S388" s="139">
        <v>4652</v>
      </c>
      <c r="T388" s="139">
        <v>4652</v>
      </c>
      <c r="U388" s="939" t="s">
        <v>534</v>
      </c>
    </row>
    <row r="389" spans="1:21" ht="27" customHeight="1">
      <c r="A389" s="945"/>
      <c r="B389" s="950"/>
      <c r="C389" s="950"/>
      <c r="D389" s="535" t="s">
        <v>47</v>
      </c>
      <c r="E389" s="145"/>
      <c r="F389" s="184"/>
      <c r="G389" s="184"/>
      <c r="H389" s="145"/>
      <c r="I389" s="127"/>
      <c r="J389" s="127"/>
      <c r="K389" s="259"/>
      <c r="L389" s="259"/>
      <c r="M389" s="625"/>
      <c r="N389" s="625"/>
      <c r="O389" s="259"/>
      <c r="P389" s="259"/>
      <c r="Q389" s="166"/>
      <c r="R389" s="166"/>
      <c r="S389" s="139"/>
      <c r="T389" s="139"/>
      <c r="U389" s="939"/>
    </row>
    <row r="390" spans="1:21" ht="36.75" customHeight="1">
      <c r="A390" s="974" t="s">
        <v>252</v>
      </c>
      <c r="B390" s="946" t="s">
        <v>92</v>
      </c>
      <c r="C390" s="946" t="s">
        <v>242</v>
      </c>
      <c r="D390" s="548" t="s">
        <v>25</v>
      </c>
      <c r="E390" s="144" t="s">
        <v>241</v>
      </c>
      <c r="F390" s="193" t="s">
        <v>244</v>
      </c>
      <c r="G390" s="193" t="s">
        <v>414</v>
      </c>
      <c r="H390" s="144" t="s">
        <v>75</v>
      </c>
      <c r="I390" s="70">
        <f>I392</f>
        <v>4051.1223599999998</v>
      </c>
      <c r="J390" s="70">
        <f t="shared" ref="J390:P390" si="43">J392</f>
        <v>4051.1223599999998</v>
      </c>
      <c r="K390" s="70">
        <f t="shared" si="43"/>
        <v>827.49099999999999</v>
      </c>
      <c r="L390" s="70">
        <f t="shared" si="43"/>
        <v>79.507459999999995</v>
      </c>
      <c r="M390" s="585">
        <f t="shared" si="43"/>
        <v>1000</v>
      </c>
      <c r="N390" s="585">
        <f t="shared" si="43"/>
        <v>79.507459999999995</v>
      </c>
      <c r="O390" s="585">
        <f t="shared" si="43"/>
        <v>1000</v>
      </c>
      <c r="P390" s="585">
        <f t="shared" si="43"/>
        <v>79.507459999999995</v>
      </c>
      <c r="Q390" s="585">
        <f t="shared" ref="Q390:T390" si="44">Q392</f>
        <v>79.507459999999995</v>
      </c>
      <c r="R390" s="585">
        <f t="shared" si="44"/>
        <v>79.507459999999995</v>
      </c>
      <c r="S390" s="70">
        <f t="shared" si="44"/>
        <v>1000</v>
      </c>
      <c r="T390" s="70">
        <f t="shared" si="44"/>
        <v>0</v>
      </c>
      <c r="U390" s="964" t="s">
        <v>828</v>
      </c>
    </row>
    <row r="391" spans="1:21" ht="12.75">
      <c r="A391" s="974"/>
      <c r="B391" s="946"/>
      <c r="C391" s="946"/>
      <c r="D391" s="548" t="s">
        <v>47</v>
      </c>
      <c r="E391" s="144"/>
      <c r="F391" s="193"/>
      <c r="G391" s="193"/>
      <c r="H391" s="144"/>
      <c r="I391" s="166"/>
      <c r="J391" s="166"/>
      <c r="K391" s="166"/>
      <c r="L391" s="166"/>
      <c r="M391" s="577"/>
      <c r="N391" s="577"/>
      <c r="O391" s="166"/>
      <c r="P391" s="166"/>
      <c r="Q391" s="166"/>
      <c r="R391" s="166"/>
      <c r="S391" s="166"/>
      <c r="T391" s="166"/>
      <c r="U391" s="964"/>
    </row>
    <row r="392" spans="1:21" ht="27" customHeight="1">
      <c r="A392" s="949"/>
      <c r="B392" s="950" t="s">
        <v>96</v>
      </c>
      <c r="C392" s="939" t="s">
        <v>243</v>
      </c>
      <c r="D392" s="535" t="s">
        <v>25</v>
      </c>
      <c r="E392" s="145" t="s">
        <v>241</v>
      </c>
      <c r="F392" s="184" t="s">
        <v>244</v>
      </c>
      <c r="G392" s="184" t="s">
        <v>415</v>
      </c>
      <c r="H392" s="145" t="s">
        <v>245</v>
      </c>
      <c r="I392" s="127">
        <v>4051.1223599999998</v>
      </c>
      <c r="J392" s="127">
        <v>4051.1223599999998</v>
      </c>
      <c r="K392" s="259">
        <v>827.49099999999999</v>
      </c>
      <c r="L392" s="259">
        <v>79.507459999999995</v>
      </c>
      <c r="M392" s="625">
        <v>1000</v>
      </c>
      <c r="N392" s="625">
        <v>79.507459999999995</v>
      </c>
      <c r="O392" s="259">
        <v>1000</v>
      </c>
      <c r="P392" s="259">
        <v>79.507459999999995</v>
      </c>
      <c r="Q392" s="166">
        <v>79.507459999999995</v>
      </c>
      <c r="R392" s="166">
        <v>79.507459999999995</v>
      </c>
      <c r="S392" s="139">
        <v>1000</v>
      </c>
      <c r="T392" s="139">
        <v>0</v>
      </c>
      <c r="U392" s="938" t="s">
        <v>535</v>
      </c>
    </row>
    <row r="393" spans="1:21" ht="12.75">
      <c r="A393" s="949"/>
      <c r="B393" s="950"/>
      <c r="C393" s="939"/>
      <c r="D393" s="535" t="s">
        <v>47</v>
      </c>
      <c r="E393" s="145"/>
      <c r="F393" s="184"/>
      <c r="G393" s="184"/>
      <c r="H393" s="145"/>
      <c r="I393" s="127"/>
      <c r="J393" s="127"/>
      <c r="K393" s="259"/>
      <c r="L393" s="259"/>
      <c r="M393" s="625"/>
      <c r="N393" s="625"/>
      <c r="O393" s="259"/>
      <c r="P393" s="259"/>
      <c r="Q393" s="166"/>
      <c r="R393" s="166"/>
      <c r="S393" s="139"/>
      <c r="T393" s="139"/>
      <c r="U393" s="938"/>
    </row>
    <row r="394" spans="1:21" ht="58.5" customHeight="1">
      <c r="A394" s="974" t="s">
        <v>253</v>
      </c>
      <c r="B394" s="946" t="s">
        <v>229</v>
      </c>
      <c r="C394" s="946" t="s">
        <v>123</v>
      </c>
      <c r="D394" s="548" t="s">
        <v>25</v>
      </c>
      <c r="E394" s="144" t="s">
        <v>241</v>
      </c>
      <c r="F394" s="193" t="s">
        <v>246</v>
      </c>
      <c r="G394" s="193" t="s">
        <v>416</v>
      </c>
      <c r="H394" s="144" t="s">
        <v>75</v>
      </c>
      <c r="I394" s="70">
        <v>4885.1400000000003</v>
      </c>
      <c r="J394" s="70">
        <v>4884.7700000000004</v>
      </c>
      <c r="K394" s="70">
        <f>K396+K400+K402+K404+K398</f>
        <v>1236.1300000000001</v>
      </c>
      <c r="L394" s="70">
        <f>L396+L400+L402+L404+L398</f>
        <v>1062.6041</v>
      </c>
      <c r="M394" s="585">
        <f t="shared" ref="M394:P394" si="45">M396+M400+M402+M404+M398</f>
        <v>3029.3249999999998</v>
      </c>
      <c r="N394" s="585">
        <f t="shared" si="45"/>
        <v>2529.8010199999999</v>
      </c>
      <c r="O394" s="70">
        <f t="shared" si="45"/>
        <v>4709.5200000000004</v>
      </c>
      <c r="P394" s="70">
        <f t="shared" si="45"/>
        <v>3707.8801599999997</v>
      </c>
      <c r="Q394" s="585">
        <f>Q396+Q400+Q402+Q404+Q398</f>
        <v>5516.1743799999995</v>
      </c>
      <c r="R394" s="585">
        <f>R396+R400+R402+R404+R398</f>
        <v>5481.7658000000001</v>
      </c>
      <c r="S394" s="749">
        <f>S396+S400+S402+S404+S398</f>
        <v>5920.3629999999994</v>
      </c>
      <c r="T394" s="749">
        <f>T396+T400+T402+T404+T398</f>
        <v>5920.3629999999994</v>
      </c>
      <c r="U394" s="964" t="s">
        <v>817</v>
      </c>
    </row>
    <row r="395" spans="1:21" ht="12.75">
      <c r="A395" s="974"/>
      <c r="B395" s="946"/>
      <c r="C395" s="946"/>
      <c r="D395" s="548" t="s">
        <v>47</v>
      </c>
      <c r="E395" s="144"/>
      <c r="F395" s="193"/>
      <c r="G395" s="193"/>
      <c r="H395" s="144"/>
      <c r="I395" s="166"/>
      <c r="J395" s="166"/>
      <c r="K395" s="166"/>
      <c r="L395" s="166"/>
      <c r="M395" s="577"/>
      <c r="N395" s="577"/>
      <c r="O395" s="166"/>
      <c r="P395" s="166"/>
      <c r="Q395" s="166"/>
      <c r="R395" s="166"/>
      <c r="S395" s="166"/>
      <c r="T395" s="166"/>
      <c r="U395" s="964"/>
    </row>
    <row r="396" spans="1:21" ht="36" customHeight="1">
      <c r="A396" s="948"/>
      <c r="B396" s="950" t="s">
        <v>96</v>
      </c>
      <c r="C396" s="939" t="s">
        <v>505</v>
      </c>
      <c r="D396" s="535" t="s">
        <v>25</v>
      </c>
      <c r="E396" s="145" t="s">
        <v>241</v>
      </c>
      <c r="F396" s="184" t="s">
        <v>246</v>
      </c>
      <c r="G396" s="184" t="s">
        <v>417</v>
      </c>
      <c r="H396" s="145" t="s">
        <v>134</v>
      </c>
      <c r="I396" s="127">
        <v>4034.9930599999998</v>
      </c>
      <c r="J396" s="127">
        <v>4034.8879000000002</v>
      </c>
      <c r="K396" s="259">
        <v>850</v>
      </c>
      <c r="L396" s="259">
        <v>734.74</v>
      </c>
      <c r="M396" s="625">
        <v>2040</v>
      </c>
      <c r="N396" s="625">
        <v>1788.8183300000001</v>
      </c>
      <c r="O396" s="259">
        <v>3160</v>
      </c>
      <c r="P396" s="259">
        <v>2616.6394399999999</v>
      </c>
      <c r="Q396" s="166">
        <v>3715.8130000000001</v>
      </c>
      <c r="R396" s="166">
        <v>3693.9936400000001</v>
      </c>
      <c r="S396" s="139">
        <v>3991.4409999999998</v>
      </c>
      <c r="T396" s="139">
        <v>3991.4409999999998</v>
      </c>
      <c r="U396" s="939" t="s">
        <v>536</v>
      </c>
    </row>
    <row r="397" spans="1:21" ht="12.75">
      <c r="A397" s="948"/>
      <c r="B397" s="950"/>
      <c r="C397" s="939"/>
      <c r="D397" s="535" t="s">
        <v>47</v>
      </c>
      <c r="E397" s="145"/>
      <c r="F397" s="184"/>
      <c r="G397" s="184"/>
      <c r="H397" s="145"/>
      <c r="I397" s="127"/>
      <c r="J397" s="127"/>
      <c r="K397" s="259"/>
      <c r="L397" s="259"/>
      <c r="M397" s="625"/>
      <c r="N397" s="625"/>
      <c r="O397" s="259"/>
      <c r="P397" s="259"/>
      <c r="Q397" s="166"/>
      <c r="R397" s="166"/>
      <c r="S397" s="139"/>
      <c r="T397" s="139"/>
      <c r="U397" s="973"/>
    </row>
    <row r="398" spans="1:21" ht="30" customHeight="1">
      <c r="A398" s="948"/>
      <c r="B398" s="950"/>
      <c r="C398" s="939"/>
      <c r="D398" s="535" t="s">
        <v>25</v>
      </c>
      <c r="E398" s="145" t="s">
        <v>241</v>
      </c>
      <c r="F398" s="184" t="s">
        <v>246</v>
      </c>
      <c r="G398" s="184" t="s">
        <v>417</v>
      </c>
      <c r="H398" s="145">
        <v>129</v>
      </c>
      <c r="I398" s="127"/>
      <c r="J398" s="127"/>
      <c r="K398" s="259">
        <v>230</v>
      </c>
      <c r="L398" s="259">
        <v>206.26</v>
      </c>
      <c r="M398" s="625">
        <v>603</v>
      </c>
      <c r="N398" s="625">
        <v>450.92687999999998</v>
      </c>
      <c r="O398" s="259">
        <v>953</v>
      </c>
      <c r="P398" s="259">
        <v>736.59833000000003</v>
      </c>
      <c r="Q398" s="166">
        <v>1125.3689999999999</v>
      </c>
      <c r="R398" s="166">
        <v>1112.7797800000001</v>
      </c>
      <c r="S398" s="127">
        <v>1208.6089999999999</v>
      </c>
      <c r="T398" s="127">
        <v>1208.6089999999999</v>
      </c>
      <c r="U398" s="973"/>
    </row>
    <row r="399" spans="1:21" ht="12.75">
      <c r="A399" s="948"/>
      <c r="B399" s="950"/>
      <c r="C399" s="939"/>
      <c r="D399" s="535" t="s">
        <v>47</v>
      </c>
      <c r="E399" s="145"/>
      <c r="F399" s="184"/>
      <c r="G399" s="184"/>
      <c r="H399" s="145"/>
      <c r="I399" s="127"/>
      <c r="J399" s="127"/>
      <c r="K399" s="259"/>
      <c r="L399" s="259"/>
      <c r="M399" s="625"/>
      <c r="N399" s="625"/>
      <c r="O399" s="259"/>
      <c r="P399" s="259"/>
      <c r="Q399" s="166"/>
      <c r="R399" s="166"/>
      <c r="S399" s="139"/>
      <c r="T399" s="139"/>
      <c r="U399" s="973"/>
    </row>
    <row r="400" spans="1:21" ht="30" customHeight="1">
      <c r="A400" s="916"/>
      <c r="B400" s="911"/>
      <c r="C400" s="939"/>
      <c r="D400" s="535" t="s">
        <v>25</v>
      </c>
      <c r="E400" s="145" t="s">
        <v>241</v>
      </c>
      <c r="F400" s="184" t="s">
        <v>246</v>
      </c>
      <c r="G400" s="184" t="s">
        <v>417</v>
      </c>
      <c r="H400" s="145">
        <v>122</v>
      </c>
      <c r="I400" s="127">
        <v>0.78</v>
      </c>
      <c r="J400" s="127">
        <v>0.78</v>
      </c>
      <c r="K400" s="259">
        <v>0.13</v>
      </c>
      <c r="L400" s="259">
        <v>0.13</v>
      </c>
      <c r="M400" s="625">
        <v>0.32500000000000001</v>
      </c>
      <c r="N400" s="625">
        <v>0.32500000000000001</v>
      </c>
      <c r="O400" s="259">
        <v>0.52</v>
      </c>
      <c r="P400" s="259">
        <v>0.52</v>
      </c>
      <c r="Q400" s="166">
        <v>0.71499999999999997</v>
      </c>
      <c r="R400" s="166">
        <v>0.71499999999999997</v>
      </c>
      <c r="S400" s="139">
        <v>0.78</v>
      </c>
      <c r="T400" s="139">
        <v>0.78</v>
      </c>
      <c r="U400" s="973"/>
    </row>
    <row r="401" spans="1:23" ht="12.75">
      <c r="A401" s="916"/>
      <c r="B401" s="911"/>
      <c r="C401" s="939"/>
      <c r="D401" s="535" t="s">
        <v>47</v>
      </c>
      <c r="E401" s="145"/>
      <c r="F401" s="184"/>
      <c r="G401" s="184"/>
      <c r="H401" s="145"/>
      <c r="I401" s="127"/>
      <c r="J401" s="127"/>
      <c r="K401" s="259"/>
      <c r="L401" s="259"/>
      <c r="M401" s="625"/>
      <c r="N401" s="625"/>
      <c r="O401" s="259"/>
      <c r="P401" s="259"/>
      <c r="Q401" s="166"/>
      <c r="R401" s="166"/>
      <c r="S401" s="139"/>
      <c r="T401" s="139"/>
      <c r="U401" s="973"/>
    </row>
    <row r="402" spans="1:23" ht="31.5" customHeight="1">
      <c r="A402" s="916"/>
      <c r="B402" s="911"/>
      <c r="C402" s="939"/>
      <c r="D402" s="535" t="s">
        <v>25</v>
      </c>
      <c r="E402" s="145" t="s">
        <v>241</v>
      </c>
      <c r="F402" s="184" t="s">
        <v>246</v>
      </c>
      <c r="G402" s="184" t="s">
        <v>417</v>
      </c>
      <c r="H402" s="145" t="s">
        <v>131</v>
      </c>
      <c r="I402" s="127">
        <v>649.36487</v>
      </c>
      <c r="J402" s="127">
        <v>649.36487</v>
      </c>
      <c r="K402" s="259">
        <v>156</v>
      </c>
      <c r="L402" s="259">
        <v>121.47410000000001</v>
      </c>
      <c r="M402" s="625">
        <v>386</v>
      </c>
      <c r="N402" s="625">
        <v>289.73081000000002</v>
      </c>
      <c r="O402" s="259">
        <v>596</v>
      </c>
      <c r="P402" s="259">
        <v>354.12239</v>
      </c>
      <c r="Q402" s="166">
        <v>674.27737999999999</v>
      </c>
      <c r="R402" s="166">
        <v>674.27737999999999</v>
      </c>
      <c r="S402" s="139">
        <v>719.53300000000002</v>
      </c>
      <c r="T402" s="139">
        <v>719.53300000000002</v>
      </c>
      <c r="U402" s="973"/>
    </row>
    <row r="403" spans="1:23" ht="12.75">
      <c r="A403" s="916"/>
      <c r="B403" s="911"/>
      <c r="C403" s="939"/>
      <c r="D403" s="535" t="s">
        <v>47</v>
      </c>
      <c r="E403" s="145"/>
      <c r="F403" s="184"/>
      <c r="G403" s="184"/>
      <c r="H403" s="145"/>
      <c r="I403" s="127"/>
      <c r="J403" s="127"/>
      <c r="K403" s="259"/>
      <c r="L403" s="259"/>
      <c r="M403" s="625"/>
      <c r="N403" s="625"/>
      <c r="O403" s="259"/>
      <c r="P403" s="259"/>
      <c r="Q403" s="166"/>
      <c r="R403" s="166"/>
      <c r="S403" s="139"/>
      <c r="T403" s="139"/>
      <c r="U403" s="973"/>
    </row>
    <row r="404" spans="1:23" ht="30.75" customHeight="1">
      <c r="A404" s="916"/>
      <c r="B404" s="911"/>
      <c r="C404" s="939"/>
      <c r="D404" s="535" t="s">
        <v>25</v>
      </c>
      <c r="E404" s="145" t="s">
        <v>241</v>
      </c>
      <c r="F404" s="184" t="s">
        <v>246</v>
      </c>
      <c r="G404" s="184" t="s">
        <v>417</v>
      </c>
      <c r="H404" s="145">
        <v>853</v>
      </c>
      <c r="I404" s="127">
        <v>2.43554</v>
      </c>
      <c r="J404" s="127">
        <v>2435.54</v>
      </c>
      <c r="K404" s="259">
        <v>0</v>
      </c>
      <c r="L404" s="259">
        <v>0</v>
      </c>
      <c r="M404" s="625">
        <v>0</v>
      </c>
      <c r="N404" s="625">
        <v>0</v>
      </c>
      <c r="O404" s="259">
        <v>0</v>
      </c>
      <c r="P404" s="259">
        <v>0</v>
      </c>
      <c r="Q404" s="166">
        <v>0</v>
      </c>
      <c r="R404" s="166">
        <v>0</v>
      </c>
      <c r="S404" s="139">
        <v>0</v>
      </c>
      <c r="T404" s="139">
        <v>0</v>
      </c>
      <c r="U404" s="973"/>
    </row>
    <row r="405" spans="1:23" ht="12.75">
      <c r="A405" s="916"/>
      <c r="B405" s="911"/>
      <c r="C405" s="939"/>
      <c r="D405" s="535" t="s">
        <v>47</v>
      </c>
      <c r="E405" s="145"/>
      <c r="F405" s="184"/>
      <c r="G405" s="184"/>
      <c r="H405" s="145"/>
      <c r="I405" s="127"/>
      <c r="J405" s="127"/>
      <c r="K405" s="259"/>
      <c r="L405" s="259"/>
      <c r="M405" s="625"/>
      <c r="N405" s="625"/>
      <c r="O405" s="259"/>
      <c r="P405" s="259"/>
      <c r="Q405" s="166"/>
      <c r="R405" s="166"/>
      <c r="S405" s="139"/>
      <c r="T405" s="139"/>
      <c r="U405" s="973"/>
    </row>
    <row r="406" spans="1:23" ht="159" customHeight="1">
      <c r="A406" s="942">
        <v>10</v>
      </c>
      <c r="B406" s="942" t="s">
        <v>70</v>
      </c>
      <c r="C406" s="942" t="s">
        <v>496</v>
      </c>
      <c r="D406" s="161" t="s">
        <v>25</v>
      </c>
      <c r="E406" s="24" t="s">
        <v>265</v>
      </c>
      <c r="F406" s="444"/>
      <c r="G406" s="444" t="s">
        <v>418</v>
      </c>
      <c r="H406" s="24" t="s">
        <v>75</v>
      </c>
      <c r="I406" s="165">
        <f>I408+I412+I416</f>
        <v>138070.89938000002</v>
      </c>
      <c r="J406" s="165">
        <f>J408+J412+J416</f>
        <v>134952.50349999999</v>
      </c>
      <c r="K406" s="165">
        <f t="shared" ref="K406:T406" si="46">K408+K412+K416</f>
        <v>23881.613999999998</v>
      </c>
      <c r="L406" s="165">
        <f t="shared" si="46"/>
        <v>1187.8209999999999</v>
      </c>
      <c r="M406" s="615">
        <f t="shared" si="46"/>
        <v>64943.035709999996</v>
      </c>
      <c r="N406" s="615">
        <f t="shared" si="46"/>
        <v>35795.868849999999</v>
      </c>
      <c r="O406" s="449">
        <f t="shared" si="46"/>
        <v>105660.25799</v>
      </c>
      <c r="P406" s="449">
        <f t="shared" si="46"/>
        <v>60906.710790000005</v>
      </c>
      <c r="Q406" s="449">
        <f t="shared" si="46"/>
        <v>98186.203770000007</v>
      </c>
      <c r="R406" s="449">
        <f t="shared" si="46"/>
        <v>97671.799650000001</v>
      </c>
      <c r="S406" s="441">
        <f t="shared" si="46"/>
        <v>146296.99899999998</v>
      </c>
      <c r="T406" s="441">
        <f t="shared" si="46"/>
        <v>146296.99899999998</v>
      </c>
      <c r="U406" s="947" t="s">
        <v>854</v>
      </c>
      <c r="V406" s="61"/>
      <c r="W406" s="61"/>
    </row>
    <row r="407" spans="1:23" ht="24">
      <c r="A407" s="942"/>
      <c r="B407" s="942"/>
      <c r="C407" s="942"/>
      <c r="D407" s="161" t="s">
        <v>47</v>
      </c>
      <c r="E407" s="24"/>
      <c r="F407" s="444"/>
      <c r="G407" s="444"/>
      <c r="H407" s="24"/>
      <c r="I407" s="165"/>
      <c r="J407" s="165"/>
      <c r="K407" s="165"/>
      <c r="L407" s="165"/>
      <c r="M407" s="615"/>
      <c r="N407" s="615"/>
      <c r="O407" s="165"/>
      <c r="P407" s="165"/>
      <c r="Q407" s="165"/>
      <c r="R407" s="165"/>
      <c r="S407" s="165"/>
      <c r="T407" s="165"/>
      <c r="U407" s="947"/>
      <c r="V407" s="61"/>
      <c r="W407" s="61"/>
    </row>
    <row r="408" spans="1:23" ht="98.25" customHeight="1">
      <c r="A408" s="971" t="s">
        <v>256</v>
      </c>
      <c r="B408" s="946" t="s">
        <v>100</v>
      </c>
      <c r="C408" s="946" t="s">
        <v>346</v>
      </c>
      <c r="D408" s="548" t="s">
        <v>25</v>
      </c>
      <c r="E408" s="144" t="s">
        <v>265</v>
      </c>
      <c r="F408" s="193" t="s">
        <v>285</v>
      </c>
      <c r="G408" s="193" t="s">
        <v>538</v>
      </c>
      <c r="H408" s="144" t="s">
        <v>75</v>
      </c>
      <c r="I408" s="70">
        <f t="shared" ref="I408:J408" si="47">I410</f>
        <v>132431.4</v>
      </c>
      <c r="J408" s="70">
        <f t="shared" si="47"/>
        <v>129313.00412</v>
      </c>
      <c r="K408" s="70">
        <f>K410</f>
        <v>22505</v>
      </c>
      <c r="L408" s="70">
        <f t="shared" ref="L408:T408" si="48">L410</f>
        <v>0</v>
      </c>
      <c r="M408" s="585">
        <f t="shared" si="48"/>
        <v>61865</v>
      </c>
      <c r="N408" s="585">
        <f t="shared" si="48"/>
        <v>33087.61058</v>
      </c>
      <c r="O408" s="70">
        <f t="shared" si="48"/>
        <v>101225</v>
      </c>
      <c r="P408" s="70">
        <f t="shared" si="48"/>
        <v>56761.480580000003</v>
      </c>
      <c r="Q408" s="70">
        <f t="shared" si="48"/>
        <v>92327.7</v>
      </c>
      <c r="R408" s="70">
        <f t="shared" si="48"/>
        <v>91938.131580000001</v>
      </c>
      <c r="S408" s="70">
        <f t="shared" si="48"/>
        <v>140653.9</v>
      </c>
      <c r="T408" s="70">
        <f t="shared" si="48"/>
        <v>140653.9</v>
      </c>
      <c r="U408" s="964" t="s">
        <v>855</v>
      </c>
    </row>
    <row r="409" spans="1:23" ht="12.75">
      <c r="A409" s="971"/>
      <c r="B409" s="946"/>
      <c r="C409" s="946"/>
      <c r="D409" s="548" t="s">
        <v>47</v>
      </c>
      <c r="E409" s="144"/>
      <c r="F409" s="193"/>
      <c r="G409" s="193"/>
      <c r="H409" s="144"/>
      <c r="I409" s="166"/>
      <c r="J409" s="166"/>
      <c r="K409" s="166"/>
      <c r="L409" s="166"/>
      <c r="M409" s="577"/>
      <c r="N409" s="577"/>
      <c r="O409" s="166"/>
      <c r="P409" s="166"/>
      <c r="Q409" s="166"/>
      <c r="R409" s="166"/>
      <c r="S409" s="166"/>
      <c r="T409" s="166"/>
      <c r="U409" s="964"/>
    </row>
    <row r="410" spans="1:23" ht="59.25" customHeight="1">
      <c r="A410" s="945"/>
      <c r="B410" s="950" t="s">
        <v>96</v>
      </c>
      <c r="C410" s="939" t="s">
        <v>284</v>
      </c>
      <c r="D410" s="535" t="s">
        <v>25</v>
      </c>
      <c r="E410" s="145" t="s">
        <v>265</v>
      </c>
      <c r="F410" s="184" t="s">
        <v>285</v>
      </c>
      <c r="G410" s="184" t="s">
        <v>499</v>
      </c>
      <c r="H410" s="145" t="s">
        <v>495</v>
      </c>
      <c r="I410" s="273">
        <v>132431.4</v>
      </c>
      <c r="J410" s="273">
        <v>129313.00412</v>
      </c>
      <c r="K410" s="259">
        <v>22505</v>
      </c>
      <c r="L410" s="259">
        <v>0</v>
      </c>
      <c r="M410" s="625">
        <v>61865</v>
      </c>
      <c r="N410" s="625">
        <v>33087.61058</v>
      </c>
      <c r="O410" s="259">
        <v>101225</v>
      </c>
      <c r="P410" s="259">
        <v>56761.480580000003</v>
      </c>
      <c r="Q410" s="166">
        <v>92327.7</v>
      </c>
      <c r="R410" s="166">
        <v>91938.131580000001</v>
      </c>
      <c r="S410" s="139">
        <v>140653.9</v>
      </c>
      <c r="T410" s="139">
        <v>140653.9</v>
      </c>
      <c r="U410" s="939" t="s">
        <v>787</v>
      </c>
    </row>
    <row r="411" spans="1:23" ht="12.75">
      <c r="A411" s="945"/>
      <c r="B411" s="950"/>
      <c r="C411" s="939"/>
      <c r="D411" s="535" t="s">
        <v>47</v>
      </c>
      <c r="E411" s="145"/>
      <c r="F411" s="184"/>
      <c r="G411" s="184"/>
      <c r="H411" s="145"/>
      <c r="I411" s="127"/>
      <c r="J411" s="127"/>
      <c r="K411" s="259"/>
      <c r="L411" s="259"/>
      <c r="M411" s="625"/>
      <c r="N411" s="625"/>
      <c r="O411" s="259"/>
      <c r="P411" s="259"/>
      <c r="Q411" s="166"/>
      <c r="R411" s="166"/>
      <c r="S411" s="139"/>
      <c r="T411" s="139"/>
      <c r="U411" s="939"/>
    </row>
    <row r="412" spans="1:23" ht="37.5" customHeight="1">
      <c r="A412" s="974" t="s">
        <v>257</v>
      </c>
      <c r="B412" s="946" t="s">
        <v>92</v>
      </c>
      <c r="C412" s="946" t="s">
        <v>347</v>
      </c>
      <c r="D412" s="548" t="s">
        <v>25</v>
      </c>
      <c r="E412" s="144" t="s">
        <v>268</v>
      </c>
      <c r="F412" s="193" t="s">
        <v>443</v>
      </c>
      <c r="G412" s="193" t="s">
        <v>420</v>
      </c>
      <c r="H412" s="144" t="s">
        <v>75</v>
      </c>
      <c r="I412" s="70">
        <f t="shared" ref="I412:J412" si="49">I414</f>
        <v>1560.3630800000001</v>
      </c>
      <c r="J412" s="70">
        <f t="shared" si="49"/>
        <v>1560.3630800000001</v>
      </c>
      <c r="K412" s="70">
        <f>K414</f>
        <v>529.08699999999999</v>
      </c>
      <c r="L412" s="70">
        <f t="shared" ref="L412:T412" si="50">L414</f>
        <v>413.74599999999998</v>
      </c>
      <c r="M412" s="585">
        <f t="shared" si="50"/>
        <v>1076.8726999999999</v>
      </c>
      <c r="N412" s="585">
        <f t="shared" si="50"/>
        <v>945.74652000000003</v>
      </c>
      <c r="O412" s="585">
        <f t="shared" si="50"/>
        <v>1408.5625500000001</v>
      </c>
      <c r="P412" s="585">
        <f t="shared" si="50"/>
        <v>1332.6154799999999</v>
      </c>
      <c r="Q412" s="70">
        <f t="shared" si="50"/>
        <v>1846.2290800000001</v>
      </c>
      <c r="R412" s="70">
        <f t="shared" si="50"/>
        <v>1723.59132</v>
      </c>
      <c r="S412" s="749">
        <f t="shared" si="50"/>
        <v>1629.606</v>
      </c>
      <c r="T412" s="749">
        <f t="shared" si="50"/>
        <v>1629.606</v>
      </c>
      <c r="U412" s="753" t="s">
        <v>856</v>
      </c>
    </row>
    <row r="413" spans="1:23" ht="12.75">
      <c r="A413" s="974"/>
      <c r="B413" s="979"/>
      <c r="C413" s="979"/>
      <c r="D413" s="548" t="s">
        <v>47</v>
      </c>
      <c r="E413" s="144"/>
      <c r="F413" s="193"/>
      <c r="G413" s="193"/>
      <c r="H413" s="144"/>
      <c r="I413" s="166"/>
      <c r="J413" s="166"/>
      <c r="K413" s="166"/>
      <c r="L413" s="166"/>
      <c r="M413" s="577"/>
      <c r="N413" s="577"/>
      <c r="O413" s="166"/>
      <c r="P413" s="166"/>
      <c r="Q413" s="166"/>
      <c r="R413" s="166"/>
      <c r="S413" s="166"/>
      <c r="T413" s="166"/>
      <c r="U413" s="144"/>
    </row>
    <row r="414" spans="1:23" ht="42" customHeight="1">
      <c r="A414" s="945"/>
      <c r="B414" s="950" t="s">
        <v>96</v>
      </c>
      <c r="C414" s="939" t="s">
        <v>310</v>
      </c>
      <c r="D414" s="535" t="s">
        <v>25</v>
      </c>
      <c r="E414" s="145" t="s">
        <v>268</v>
      </c>
      <c r="F414" s="184" t="s">
        <v>443</v>
      </c>
      <c r="G414" s="184" t="s">
        <v>382</v>
      </c>
      <c r="H414" s="145">
        <v>811</v>
      </c>
      <c r="I414" s="273">
        <v>1560.3630800000001</v>
      </c>
      <c r="J414" s="273">
        <v>1560.3630800000001</v>
      </c>
      <c r="K414" s="259">
        <v>529.08699999999999</v>
      </c>
      <c r="L414" s="259">
        <v>413.74599999999998</v>
      </c>
      <c r="M414" s="625">
        <v>1076.8726999999999</v>
      </c>
      <c r="N414" s="625">
        <v>945.74652000000003</v>
      </c>
      <c r="O414" s="259">
        <v>1408.5625500000001</v>
      </c>
      <c r="P414" s="259">
        <v>1332.6154799999999</v>
      </c>
      <c r="Q414" s="166">
        <v>1846.2290800000001</v>
      </c>
      <c r="R414" s="166">
        <v>1723.59132</v>
      </c>
      <c r="S414" s="139">
        <v>1629.606</v>
      </c>
      <c r="T414" s="139">
        <v>1629.606</v>
      </c>
      <c r="U414" s="939"/>
    </row>
    <row r="415" spans="1:23" ht="12.75">
      <c r="A415" s="945"/>
      <c r="B415" s="950"/>
      <c r="C415" s="939"/>
      <c r="D415" s="535" t="s">
        <v>47</v>
      </c>
      <c r="E415" s="145"/>
      <c r="F415" s="184"/>
      <c r="G415" s="184"/>
      <c r="H415" s="145"/>
      <c r="I415" s="127"/>
      <c r="J415" s="127"/>
      <c r="K415" s="259"/>
      <c r="L415" s="259"/>
      <c r="M415" s="625"/>
      <c r="N415" s="625"/>
      <c r="O415" s="259"/>
      <c r="P415" s="259"/>
      <c r="Q415" s="166"/>
      <c r="R415" s="166"/>
      <c r="S415" s="139"/>
      <c r="T415" s="139"/>
      <c r="U415" s="939"/>
    </row>
    <row r="416" spans="1:23" ht="61.5" customHeight="1">
      <c r="A416" s="971" t="s">
        <v>259</v>
      </c>
      <c r="B416" s="946" t="s">
        <v>119</v>
      </c>
      <c r="C416" s="946" t="s">
        <v>348</v>
      </c>
      <c r="D416" s="548" t="s">
        <v>25</v>
      </c>
      <c r="E416" s="144" t="s">
        <v>265</v>
      </c>
      <c r="F416" s="193" t="s">
        <v>282</v>
      </c>
      <c r="G416" s="193" t="s">
        <v>419</v>
      </c>
      <c r="H416" s="144" t="s">
        <v>75</v>
      </c>
      <c r="I416" s="70">
        <f>I418+I420+I422+I424+I426+I428</f>
        <v>4079.1363000000001</v>
      </c>
      <c r="J416" s="70">
        <f t="shared" ref="J416:T416" si="51">J418+J420+J422+J424+J426+J428</f>
        <v>4079.1363000000001</v>
      </c>
      <c r="K416" s="70">
        <f t="shared" si="51"/>
        <v>847.52699999999993</v>
      </c>
      <c r="L416" s="70">
        <f t="shared" si="51"/>
        <v>774.07499999999993</v>
      </c>
      <c r="M416" s="585">
        <f t="shared" si="51"/>
        <v>2001.16301</v>
      </c>
      <c r="N416" s="585">
        <f t="shared" si="51"/>
        <v>1762.5117499999999</v>
      </c>
      <c r="O416" s="70">
        <f t="shared" si="51"/>
        <v>3026.69544</v>
      </c>
      <c r="P416" s="70">
        <f t="shared" si="51"/>
        <v>2812.6147300000002</v>
      </c>
      <c r="Q416" s="749">
        <f t="shared" si="51"/>
        <v>4012.2746900000002</v>
      </c>
      <c r="R416" s="749">
        <f t="shared" si="51"/>
        <v>4010.0767500000002</v>
      </c>
      <c r="S416" s="70">
        <f t="shared" si="51"/>
        <v>4013.4929999999999</v>
      </c>
      <c r="T416" s="70">
        <f t="shared" si="51"/>
        <v>4013.4929999999999</v>
      </c>
      <c r="U416" s="964" t="s">
        <v>842</v>
      </c>
    </row>
    <row r="417" spans="1:21" ht="12.75">
      <c r="A417" s="971"/>
      <c r="B417" s="979"/>
      <c r="C417" s="979"/>
      <c r="D417" s="548" t="s">
        <v>47</v>
      </c>
      <c r="E417" s="144"/>
      <c r="F417" s="193"/>
      <c r="G417" s="193"/>
      <c r="H417" s="144"/>
      <c r="I417" s="166"/>
      <c r="J417" s="166"/>
      <c r="K417" s="166"/>
      <c r="L417" s="166"/>
      <c r="M417" s="577"/>
      <c r="N417" s="577"/>
      <c r="O417" s="166"/>
      <c r="P417" s="166"/>
      <c r="Q417" s="166"/>
      <c r="R417" s="166"/>
      <c r="S417" s="166"/>
      <c r="T417" s="166"/>
      <c r="U417" s="964"/>
    </row>
    <row r="418" spans="1:21" ht="26.25" customHeight="1">
      <c r="A418" s="948"/>
      <c r="B418" s="950" t="s">
        <v>96</v>
      </c>
      <c r="C418" s="939" t="s">
        <v>782</v>
      </c>
      <c r="D418" s="535" t="s">
        <v>25</v>
      </c>
      <c r="E418" s="145" t="s">
        <v>268</v>
      </c>
      <c r="F418" s="184" t="s">
        <v>282</v>
      </c>
      <c r="G418" s="184" t="s">
        <v>383</v>
      </c>
      <c r="H418" s="145" t="s">
        <v>272</v>
      </c>
      <c r="I418" s="259">
        <v>2760.2451000000001</v>
      </c>
      <c r="J418" s="259">
        <v>2760.2451000000001</v>
      </c>
      <c r="K418" s="259">
        <v>597.76</v>
      </c>
      <c r="L418" s="259">
        <v>577.45100000000002</v>
      </c>
      <c r="M418" s="625">
        <v>1376.6521299999999</v>
      </c>
      <c r="N418" s="625">
        <v>1304.25127</v>
      </c>
      <c r="O418" s="259">
        <v>2063.6521299999999</v>
      </c>
      <c r="P418" s="259">
        <v>2019.60403</v>
      </c>
      <c r="Q418" s="166">
        <v>2808</v>
      </c>
      <c r="R418" s="166">
        <v>2807.9753700000001</v>
      </c>
      <c r="S418" s="139">
        <v>2808</v>
      </c>
      <c r="T418" s="139">
        <v>2808</v>
      </c>
      <c r="U418" s="939" t="s">
        <v>788</v>
      </c>
    </row>
    <row r="419" spans="1:21" ht="12.75">
      <c r="A419" s="948"/>
      <c r="B419" s="950"/>
      <c r="C419" s="939"/>
      <c r="D419" s="535" t="s">
        <v>47</v>
      </c>
      <c r="E419" s="145"/>
      <c r="F419" s="184"/>
      <c r="G419" s="184"/>
      <c r="H419" s="145"/>
      <c r="I419" s="259"/>
      <c r="J419" s="259"/>
      <c r="K419" s="259"/>
      <c r="L419" s="259"/>
      <c r="M419" s="625"/>
      <c r="N419" s="625"/>
      <c r="O419" s="259"/>
      <c r="P419" s="259"/>
      <c r="Q419" s="166"/>
      <c r="R419" s="166"/>
      <c r="S419" s="139"/>
      <c r="T419" s="139"/>
      <c r="U419" s="939"/>
    </row>
    <row r="420" spans="1:21" ht="26.25" customHeight="1">
      <c r="A420" s="948"/>
      <c r="B420" s="950" t="s">
        <v>79</v>
      </c>
      <c r="C420" s="939"/>
      <c r="D420" s="535" t="s">
        <v>25</v>
      </c>
      <c r="E420" s="145" t="s">
        <v>268</v>
      </c>
      <c r="F420" s="184" t="s">
        <v>282</v>
      </c>
      <c r="G420" s="184" t="s">
        <v>383</v>
      </c>
      <c r="H420" s="145" t="s">
        <v>371</v>
      </c>
      <c r="I420" s="259">
        <v>829.36895000000004</v>
      </c>
      <c r="J420" s="259">
        <v>829.36895000000004</v>
      </c>
      <c r="K420" s="259">
        <v>151.59700000000001</v>
      </c>
      <c r="L420" s="259">
        <v>136.29499999999999</v>
      </c>
      <c r="M420" s="625">
        <v>427.09330999999997</v>
      </c>
      <c r="N420" s="625">
        <v>355.28019</v>
      </c>
      <c r="O420" s="259">
        <v>651.16130999999996</v>
      </c>
      <c r="P420" s="259">
        <v>571.25184999999999</v>
      </c>
      <c r="Q420" s="166">
        <v>853.02949000000001</v>
      </c>
      <c r="R420" s="166">
        <v>850.85617999999999</v>
      </c>
      <c r="S420" s="139">
        <v>848.01599999999996</v>
      </c>
      <c r="T420" s="139">
        <v>848.01599999999996</v>
      </c>
      <c r="U420" s="939"/>
    </row>
    <row r="421" spans="1:21" ht="12.75">
      <c r="A421" s="948"/>
      <c r="B421" s="950"/>
      <c r="C421" s="939"/>
      <c r="D421" s="535" t="s">
        <v>47</v>
      </c>
      <c r="E421" s="145"/>
      <c r="F421" s="184"/>
      <c r="G421" s="184"/>
      <c r="H421" s="145"/>
      <c r="I421" s="259"/>
      <c r="J421" s="259"/>
      <c r="K421" s="259"/>
      <c r="L421" s="259"/>
      <c r="M421" s="625"/>
      <c r="N421" s="625"/>
      <c r="O421" s="259"/>
      <c r="P421" s="259"/>
      <c r="Q421" s="166"/>
      <c r="R421" s="166"/>
      <c r="S421" s="139"/>
      <c r="T421" s="139"/>
      <c r="U421" s="939"/>
    </row>
    <row r="422" spans="1:21" ht="23.25" customHeight="1">
      <c r="A422" s="948"/>
      <c r="B422" s="950" t="s">
        <v>80</v>
      </c>
      <c r="C422" s="939"/>
      <c r="D422" s="535" t="s">
        <v>25</v>
      </c>
      <c r="E422" s="145" t="s">
        <v>268</v>
      </c>
      <c r="F422" s="184" t="s">
        <v>282</v>
      </c>
      <c r="G422" s="184" t="s">
        <v>383</v>
      </c>
      <c r="H422" s="145" t="s">
        <v>131</v>
      </c>
      <c r="I422" s="259">
        <v>453.40852000000001</v>
      </c>
      <c r="J422" s="259">
        <v>453.40852000000001</v>
      </c>
      <c r="K422" s="259">
        <v>75</v>
      </c>
      <c r="L422" s="259">
        <v>42.155999999999999</v>
      </c>
      <c r="M422" s="625">
        <v>174.25014999999999</v>
      </c>
      <c r="N422" s="625">
        <v>84.806129999999996</v>
      </c>
      <c r="O422" s="259">
        <v>288.71458000000001</v>
      </c>
      <c r="P422" s="259">
        <v>203.58468999999999</v>
      </c>
      <c r="Q422" s="166">
        <v>332.80588999999998</v>
      </c>
      <c r="R422" s="166">
        <v>332.80588999999998</v>
      </c>
      <c r="S422" s="139">
        <v>357.47699999999998</v>
      </c>
      <c r="T422" s="139">
        <v>357.47699999999998</v>
      </c>
      <c r="U422" s="939"/>
    </row>
    <row r="423" spans="1:21" ht="12.75">
      <c r="A423" s="948"/>
      <c r="B423" s="950"/>
      <c r="C423" s="939"/>
      <c r="D423" s="535" t="s">
        <v>47</v>
      </c>
      <c r="E423" s="145"/>
      <c r="F423" s="184"/>
      <c r="G423" s="184"/>
      <c r="H423" s="145"/>
      <c r="I423" s="259"/>
      <c r="J423" s="259"/>
      <c r="K423" s="259"/>
      <c r="L423" s="259"/>
      <c r="M423" s="625"/>
      <c r="N423" s="625"/>
      <c r="O423" s="259"/>
      <c r="P423" s="259"/>
      <c r="Q423" s="166"/>
      <c r="R423" s="166"/>
      <c r="S423" s="139"/>
      <c r="T423" s="139"/>
      <c r="U423" s="939"/>
    </row>
    <row r="424" spans="1:21" ht="27" customHeight="1">
      <c r="A424" s="948"/>
      <c r="B424" s="950" t="s">
        <v>81</v>
      </c>
      <c r="C424" s="939"/>
      <c r="D424" s="535" t="s">
        <v>25</v>
      </c>
      <c r="E424" s="145" t="s">
        <v>268</v>
      </c>
      <c r="F424" s="184" t="s">
        <v>282</v>
      </c>
      <c r="G424" s="184" t="s">
        <v>383</v>
      </c>
      <c r="H424" s="145">
        <v>831</v>
      </c>
      <c r="I424" s="259">
        <v>11.03783</v>
      </c>
      <c r="J424" s="259">
        <v>11.03783</v>
      </c>
      <c r="K424" s="259">
        <v>13.67</v>
      </c>
      <c r="L424" s="259">
        <v>13.667</v>
      </c>
      <c r="M424" s="625">
        <v>13.66742</v>
      </c>
      <c r="N424" s="625">
        <v>13.66742</v>
      </c>
      <c r="O424" s="259">
        <v>13.66742</v>
      </c>
      <c r="P424" s="259">
        <v>13.66742</v>
      </c>
      <c r="Q424" s="166">
        <v>13.66742</v>
      </c>
      <c r="R424" s="166">
        <v>13.66742</v>
      </c>
      <c r="S424" s="139">
        <v>0</v>
      </c>
      <c r="T424" s="139">
        <v>0</v>
      </c>
      <c r="U424" s="911"/>
    </row>
    <row r="425" spans="1:21" ht="12.75">
      <c r="A425" s="948"/>
      <c r="B425" s="950"/>
      <c r="C425" s="939"/>
      <c r="D425" s="535" t="s">
        <v>47</v>
      </c>
      <c r="E425" s="145"/>
      <c r="F425" s="184"/>
      <c r="G425" s="184"/>
      <c r="H425" s="145"/>
      <c r="I425" s="259"/>
      <c r="J425" s="259"/>
      <c r="K425" s="259"/>
      <c r="L425" s="259"/>
      <c r="M425" s="625"/>
      <c r="N425" s="625"/>
      <c r="O425" s="259"/>
      <c r="P425" s="259"/>
      <c r="Q425" s="166"/>
      <c r="R425" s="166"/>
      <c r="S425" s="139"/>
      <c r="T425" s="139"/>
      <c r="U425" s="911"/>
    </row>
    <row r="426" spans="1:21" ht="27.75" customHeight="1">
      <c r="A426" s="948"/>
      <c r="B426" s="950" t="s">
        <v>82</v>
      </c>
      <c r="C426" s="939"/>
      <c r="D426" s="535" t="s">
        <v>25</v>
      </c>
      <c r="E426" s="145" t="s">
        <v>268</v>
      </c>
      <c r="F426" s="184" t="s">
        <v>282</v>
      </c>
      <c r="G426" s="184" t="s">
        <v>383</v>
      </c>
      <c r="H426" s="145">
        <v>852</v>
      </c>
      <c r="I426" s="259">
        <v>2</v>
      </c>
      <c r="J426" s="259">
        <v>2</v>
      </c>
      <c r="K426" s="259">
        <v>2</v>
      </c>
      <c r="L426" s="259">
        <v>0</v>
      </c>
      <c r="M426" s="625">
        <v>2</v>
      </c>
      <c r="N426" s="625">
        <v>0</v>
      </c>
      <c r="O426" s="625">
        <v>2</v>
      </c>
      <c r="P426" s="625">
        <v>0</v>
      </c>
      <c r="Q426" s="166">
        <v>0</v>
      </c>
      <c r="R426" s="166">
        <v>0</v>
      </c>
      <c r="S426" s="139">
        <v>0</v>
      </c>
      <c r="T426" s="139">
        <v>0</v>
      </c>
      <c r="U426" s="560" t="s">
        <v>625</v>
      </c>
    </row>
    <row r="427" spans="1:21" ht="12.75">
      <c r="A427" s="948"/>
      <c r="B427" s="950"/>
      <c r="C427" s="939"/>
      <c r="D427" s="535" t="s">
        <v>47</v>
      </c>
      <c r="E427" s="145"/>
      <c r="F427" s="184"/>
      <c r="G427" s="184"/>
      <c r="H427" s="145"/>
      <c r="I427" s="259"/>
      <c r="J427" s="259"/>
      <c r="K427" s="259"/>
      <c r="L427" s="259"/>
      <c r="M427" s="625"/>
      <c r="N427" s="625"/>
      <c r="O427" s="259"/>
      <c r="P427" s="259"/>
      <c r="Q427" s="166"/>
      <c r="R427" s="166"/>
      <c r="S427" s="139"/>
      <c r="T427" s="139"/>
      <c r="U427" s="560"/>
    </row>
    <row r="428" spans="1:21" ht="25.5" customHeight="1">
      <c r="A428" s="948"/>
      <c r="B428" s="950" t="s">
        <v>83</v>
      </c>
      <c r="C428" s="939"/>
      <c r="D428" s="535" t="s">
        <v>25</v>
      </c>
      <c r="E428" s="145" t="s">
        <v>268</v>
      </c>
      <c r="F428" s="184" t="s">
        <v>282</v>
      </c>
      <c r="G428" s="184" t="s">
        <v>383</v>
      </c>
      <c r="H428" s="145">
        <v>853</v>
      </c>
      <c r="I428" s="259">
        <v>23.075900000000001</v>
      </c>
      <c r="J428" s="259">
        <v>23.075900000000001</v>
      </c>
      <c r="K428" s="259">
        <v>7.5</v>
      </c>
      <c r="L428" s="259">
        <v>4.5060000000000002</v>
      </c>
      <c r="M428" s="625">
        <v>7.5</v>
      </c>
      <c r="N428" s="625">
        <v>4.5067399999999997</v>
      </c>
      <c r="O428" s="625">
        <v>7.5</v>
      </c>
      <c r="P428" s="625">
        <v>4.5067399999999997</v>
      </c>
      <c r="Q428" s="166">
        <v>4.77189</v>
      </c>
      <c r="R428" s="166">
        <v>4.77189</v>
      </c>
      <c r="S428" s="139">
        <v>0</v>
      </c>
      <c r="T428" s="139">
        <v>0</v>
      </c>
      <c r="U428" s="560" t="s">
        <v>624</v>
      </c>
    </row>
    <row r="429" spans="1:21" ht="12.75">
      <c r="A429" s="948"/>
      <c r="B429" s="950"/>
      <c r="C429" s="939"/>
      <c r="D429" s="535" t="s">
        <v>47</v>
      </c>
      <c r="E429" s="145"/>
      <c r="F429" s="184"/>
      <c r="G429" s="184"/>
      <c r="H429" s="145"/>
      <c r="I429" s="259"/>
      <c r="J429" s="259"/>
      <c r="K429" s="259"/>
      <c r="L429" s="259"/>
      <c r="M429" s="625"/>
      <c r="N429" s="625"/>
      <c r="O429" s="259"/>
      <c r="P429" s="259"/>
      <c r="Q429" s="166"/>
      <c r="R429" s="166"/>
      <c r="S429" s="139"/>
      <c r="T429" s="139"/>
      <c r="U429" s="389"/>
    </row>
    <row r="430" spans="1:21" ht="54" customHeight="1">
      <c r="A430" s="942">
        <v>11</v>
      </c>
      <c r="B430" s="942" t="s">
        <v>70</v>
      </c>
      <c r="C430" s="942" t="s">
        <v>706</v>
      </c>
      <c r="D430" s="161" t="s">
        <v>25</v>
      </c>
      <c r="E430" s="24" t="s">
        <v>172</v>
      </c>
      <c r="F430" s="444" t="s">
        <v>282</v>
      </c>
      <c r="G430" s="444" t="s">
        <v>408</v>
      </c>
      <c r="H430" s="24" t="s">
        <v>75</v>
      </c>
      <c r="I430" s="165">
        <v>30</v>
      </c>
      <c r="J430" s="165">
        <v>30</v>
      </c>
      <c r="K430" s="165">
        <f>K432</f>
        <v>0</v>
      </c>
      <c r="L430" s="165">
        <f t="shared" ref="L430:T430" si="52">L432</f>
        <v>0</v>
      </c>
      <c r="M430" s="615">
        <f>M432</f>
        <v>0</v>
      </c>
      <c r="N430" s="615">
        <f t="shared" si="52"/>
        <v>0</v>
      </c>
      <c r="O430" s="615">
        <f t="shared" si="52"/>
        <v>30</v>
      </c>
      <c r="P430" s="615">
        <f t="shared" si="52"/>
        <v>0</v>
      </c>
      <c r="Q430" s="165">
        <f t="shared" si="52"/>
        <v>30</v>
      </c>
      <c r="R430" s="165">
        <f t="shared" si="52"/>
        <v>30</v>
      </c>
      <c r="S430" s="165">
        <f t="shared" si="52"/>
        <v>30</v>
      </c>
      <c r="T430" s="165">
        <f t="shared" si="52"/>
        <v>30</v>
      </c>
      <c r="U430" s="947" t="s">
        <v>891</v>
      </c>
    </row>
    <row r="431" spans="1:21" ht="24">
      <c r="A431" s="942"/>
      <c r="B431" s="942"/>
      <c r="C431" s="942"/>
      <c r="D431" s="161" t="s">
        <v>47</v>
      </c>
      <c r="E431" s="399"/>
      <c r="F431" s="448"/>
      <c r="G431" s="448"/>
      <c r="H431" s="399"/>
      <c r="I431" s="171"/>
      <c r="J431" s="171"/>
      <c r="K431" s="171"/>
      <c r="L431" s="171"/>
      <c r="M431" s="618"/>
      <c r="N431" s="618"/>
      <c r="O431" s="171"/>
      <c r="P431" s="171"/>
      <c r="Q431" s="171"/>
      <c r="R431" s="171"/>
      <c r="S431" s="171"/>
      <c r="T431" s="171"/>
      <c r="U431" s="947"/>
    </row>
    <row r="432" spans="1:21" ht="51.75" customHeight="1">
      <c r="A432" s="948"/>
      <c r="B432" s="950" t="s">
        <v>96</v>
      </c>
      <c r="C432" s="939" t="s">
        <v>754</v>
      </c>
      <c r="D432" s="535" t="s">
        <v>25</v>
      </c>
      <c r="E432" s="145" t="s">
        <v>172</v>
      </c>
      <c r="F432" s="184" t="s">
        <v>282</v>
      </c>
      <c r="G432" s="184" t="s">
        <v>409</v>
      </c>
      <c r="H432" s="145" t="s">
        <v>131</v>
      </c>
      <c r="I432" s="127"/>
      <c r="J432" s="127"/>
      <c r="K432" s="259">
        <v>0</v>
      </c>
      <c r="L432" s="259">
        <v>0</v>
      </c>
      <c r="M432" s="625">
        <v>0</v>
      </c>
      <c r="N432" s="625">
        <v>0</v>
      </c>
      <c r="O432" s="259">
        <v>30</v>
      </c>
      <c r="P432" s="259">
        <v>0</v>
      </c>
      <c r="Q432" s="166">
        <v>30</v>
      </c>
      <c r="R432" s="166">
        <v>30</v>
      </c>
      <c r="S432" s="139">
        <v>30</v>
      </c>
      <c r="T432" s="139">
        <v>30</v>
      </c>
      <c r="U432" s="939" t="s">
        <v>893</v>
      </c>
    </row>
    <row r="433" spans="1:21" ht="18" customHeight="1">
      <c r="A433" s="948"/>
      <c r="B433" s="950"/>
      <c r="C433" s="939"/>
      <c r="D433" s="535" t="s">
        <v>47</v>
      </c>
      <c r="E433" s="145"/>
      <c r="F433" s="184"/>
      <c r="G433" s="184"/>
      <c r="H433" s="145"/>
      <c r="I433" s="127"/>
      <c r="J433" s="127"/>
      <c r="K433" s="259"/>
      <c r="L433" s="259"/>
      <c r="M433" s="625"/>
      <c r="N433" s="625"/>
      <c r="O433" s="259"/>
      <c r="P433" s="259"/>
      <c r="Q433" s="166"/>
      <c r="R433" s="166"/>
      <c r="S433" s="139"/>
      <c r="T433" s="139"/>
      <c r="U433" s="939"/>
    </row>
    <row r="434" spans="1:21" ht="57" customHeight="1">
      <c r="A434" s="942">
        <v>12</v>
      </c>
      <c r="B434" s="942" t="s">
        <v>70</v>
      </c>
      <c r="C434" s="942" t="s">
        <v>490</v>
      </c>
      <c r="D434" s="161" t="s">
        <v>25</v>
      </c>
      <c r="E434" s="24" t="s">
        <v>172</v>
      </c>
      <c r="F434" s="444" t="s">
        <v>282</v>
      </c>
      <c r="G434" s="444" t="s">
        <v>836</v>
      </c>
      <c r="H434" s="24" t="s">
        <v>75</v>
      </c>
      <c r="I434" s="165">
        <f>I436+I438+I440+I442</f>
        <v>100</v>
      </c>
      <c r="J434" s="165">
        <f t="shared" ref="J434:T434" si="53">J436+J438+J440+J442</f>
        <v>100</v>
      </c>
      <c r="K434" s="165">
        <f t="shared" si="53"/>
        <v>20.800129999999999</v>
      </c>
      <c r="L434" s="165">
        <f t="shared" si="53"/>
        <v>0</v>
      </c>
      <c r="M434" s="615">
        <f t="shared" si="53"/>
        <v>45.500109999999992</v>
      </c>
      <c r="N434" s="615">
        <f t="shared" si="53"/>
        <v>12.38</v>
      </c>
      <c r="O434" s="449">
        <f t="shared" si="53"/>
        <v>71.603189999999998</v>
      </c>
      <c r="P434" s="449">
        <f t="shared" si="53"/>
        <v>12.38</v>
      </c>
      <c r="Q434" s="165">
        <f t="shared" si="53"/>
        <v>100</v>
      </c>
      <c r="R434" s="165">
        <f t="shared" si="53"/>
        <v>100</v>
      </c>
      <c r="S434" s="165">
        <f t="shared" si="53"/>
        <v>100</v>
      </c>
      <c r="T434" s="165">
        <f t="shared" si="53"/>
        <v>100</v>
      </c>
      <c r="U434" s="947" t="s">
        <v>828</v>
      </c>
    </row>
    <row r="435" spans="1:21" ht="24">
      <c r="A435" s="942"/>
      <c r="B435" s="942"/>
      <c r="C435" s="942"/>
      <c r="D435" s="161" t="s">
        <v>47</v>
      </c>
      <c r="E435" s="399"/>
      <c r="F435" s="448"/>
      <c r="G435" s="448"/>
      <c r="H435" s="399"/>
      <c r="I435" s="171"/>
      <c r="J435" s="171"/>
      <c r="K435" s="171"/>
      <c r="L435" s="171"/>
      <c r="M435" s="618"/>
      <c r="N435" s="618"/>
      <c r="O435" s="171"/>
      <c r="P435" s="171"/>
      <c r="Q435" s="171"/>
      <c r="R435" s="171"/>
      <c r="S435" s="171"/>
      <c r="T435" s="171"/>
      <c r="U435" s="947"/>
    </row>
    <row r="436" spans="1:21" ht="30.75" customHeight="1">
      <c r="A436" s="948"/>
      <c r="B436" s="950" t="s">
        <v>96</v>
      </c>
      <c r="C436" s="939" t="s">
        <v>491</v>
      </c>
      <c r="D436" s="535" t="s">
        <v>25</v>
      </c>
      <c r="E436" s="145" t="s">
        <v>265</v>
      </c>
      <c r="F436" s="184" t="s">
        <v>282</v>
      </c>
      <c r="G436" s="184">
        <v>1700081030</v>
      </c>
      <c r="H436" s="145" t="s">
        <v>131</v>
      </c>
      <c r="I436" s="259">
        <v>85.790999999999997</v>
      </c>
      <c r="J436" s="259">
        <v>85.790999999999997</v>
      </c>
      <c r="K436" s="259">
        <v>17.844570000000001</v>
      </c>
      <c r="L436" s="259">
        <v>0</v>
      </c>
      <c r="M436" s="625">
        <v>39.034939999999999</v>
      </c>
      <c r="N436" s="625">
        <v>12.38</v>
      </c>
      <c r="O436" s="259">
        <v>57.394190000000002</v>
      </c>
      <c r="P436" s="259">
        <v>12.38</v>
      </c>
      <c r="Q436" s="166">
        <v>85.790999999999997</v>
      </c>
      <c r="R436" s="166">
        <v>85.790999999999997</v>
      </c>
      <c r="S436" s="127">
        <v>85.790999999999997</v>
      </c>
      <c r="T436" s="127">
        <v>85.790999999999997</v>
      </c>
      <c r="U436" s="950" t="s">
        <v>768</v>
      </c>
    </row>
    <row r="437" spans="1:21" ht="12.75">
      <c r="A437" s="948"/>
      <c r="B437" s="950"/>
      <c r="C437" s="939"/>
      <c r="D437" s="535" t="s">
        <v>47</v>
      </c>
      <c r="E437" s="145"/>
      <c r="F437" s="184"/>
      <c r="G437" s="184"/>
      <c r="H437" s="145"/>
      <c r="I437" s="259"/>
      <c r="J437" s="259"/>
      <c r="K437" s="259"/>
      <c r="L437" s="259"/>
      <c r="M437" s="625"/>
      <c r="N437" s="625"/>
      <c r="O437" s="259"/>
      <c r="P437" s="259"/>
      <c r="Q437" s="166"/>
      <c r="R437" s="166"/>
      <c r="S437" s="127"/>
      <c r="T437" s="127"/>
      <c r="U437" s="950"/>
    </row>
    <row r="438" spans="1:21" ht="37.5" customHeight="1">
      <c r="A438" s="948"/>
      <c r="B438" s="950" t="s">
        <v>79</v>
      </c>
      <c r="C438" s="939" t="s">
        <v>492</v>
      </c>
      <c r="D438" s="535" t="s">
        <v>25</v>
      </c>
      <c r="E438" s="145" t="s">
        <v>265</v>
      </c>
      <c r="F438" s="184" t="s">
        <v>282</v>
      </c>
      <c r="G438" s="184">
        <v>1700081040</v>
      </c>
      <c r="H438" s="145" t="s">
        <v>131</v>
      </c>
      <c r="I438" s="259">
        <v>4.7359999999999998</v>
      </c>
      <c r="J438" s="259">
        <v>4.7359999999999998</v>
      </c>
      <c r="K438" s="259">
        <v>0.98511000000000004</v>
      </c>
      <c r="L438" s="259">
        <v>0</v>
      </c>
      <c r="M438" s="625">
        <v>2.1549</v>
      </c>
      <c r="N438" s="625">
        <v>0</v>
      </c>
      <c r="O438" s="259">
        <v>4.7359999999999998</v>
      </c>
      <c r="P438" s="259">
        <v>0</v>
      </c>
      <c r="Q438" s="166">
        <v>4.7359999999999998</v>
      </c>
      <c r="R438" s="166">
        <v>4.7359999999999998</v>
      </c>
      <c r="S438" s="127">
        <v>4.7359999999999998</v>
      </c>
      <c r="T438" s="127">
        <v>4.7359999999999998</v>
      </c>
      <c r="U438" s="950" t="s">
        <v>892</v>
      </c>
    </row>
    <row r="439" spans="1:21" ht="12.75">
      <c r="A439" s="948"/>
      <c r="B439" s="950"/>
      <c r="C439" s="939"/>
      <c r="D439" s="535" t="s">
        <v>47</v>
      </c>
      <c r="E439" s="145"/>
      <c r="F439" s="184"/>
      <c r="G439" s="184"/>
      <c r="H439" s="145"/>
      <c r="I439" s="259"/>
      <c r="J439" s="259"/>
      <c r="K439" s="259"/>
      <c r="L439" s="259"/>
      <c r="M439" s="625"/>
      <c r="N439" s="625"/>
      <c r="O439" s="259"/>
      <c r="P439" s="259"/>
      <c r="Q439" s="166"/>
      <c r="R439" s="166"/>
      <c r="S439" s="127"/>
      <c r="T439" s="127"/>
      <c r="U439" s="950"/>
    </row>
    <row r="440" spans="1:21" ht="44.25" customHeight="1">
      <c r="A440" s="948"/>
      <c r="B440" s="950" t="s">
        <v>80</v>
      </c>
      <c r="C440" s="939" t="s">
        <v>493</v>
      </c>
      <c r="D440" s="535" t="s">
        <v>25</v>
      </c>
      <c r="E440" s="145" t="s">
        <v>265</v>
      </c>
      <c r="F440" s="184" t="s">
        <v>282</v>
      </c>
      <c r="G440" s="184">
        <v>1700081050</v>
      </c>
      <c r="H440" s="145" t="s">
        <v>131</v>
      </c>
      <c r="I440" s="259">
        <v>4.7359999999999998</v>
      </c>
      <c r="J440" s="259">
        <v>4.7359999999999998</v>
      </c>
      <c r="K440" s="259">
        <v>0.98511000000000004</v>
      </c>
      <c r="L440" s="259">
        <v>0</v>
      </c>
      <c r="M440" s="625">
        <v>2.1549</v>
      </c>
      <c r="N440" s="625">
        <v>0</v>
      </c>
      <c r="O440" s="259">
        <v>4.7359999999999998</v>
      </c>
      <c r="P440" s="259">
        <v>0</v>
      </c>
      <c r="Q440" s="166">
        <v>4.7359999999999998</v>
      </c>
      <c r="R440" s="166">
        <v>4.7359999999999998</v>
      </c>
      <c r="S440" s="127">
        <v>4.7359999999999998</v>
      </c>
      <c r="T440" s="127">
        <v>4.7359999999999998</v>
      </c>
      <c r="U440" s="950" t="s">
        <v>892</v>
      </c>
    </row>
    <row r="441" spans="1:21" ht="12.75">
      <c r="A441" s="948"/>
      <c r="B441" s="950"/>
      <c r="C441" s="939"/>
      <c r="D441" s="535" t="s">
        <v>47</v>
      </c>
      <c r="E441" s="145"/>
      <c r="F441" s="184"/>
      <c r="G441" s="184"/>
      <c r="H441" s="145"/>
      <c r="I441" s="259"/>
      <c r="J441" s="259"/>
      <c r="K441" s="259"/>
      <c r="L441" s="259"/>
      <c r="M441" s="625"/>
      <c r="N441" s="625"/>
      <c r="O441" s="259"/>
      <c r="P441" s="259"/>
      <c r="Q441" s="166"/>
      <c r="R441" s="166"/>
      <c r="S441" s="127"/>
      <c r="T441" s="127"/>
      <c r="U441" s="950"/>
    </row>
    <row r="442" spans="1:21" ht="18" customHeight="1">
      <c r="A442" s="948"/>
      <c r="B442" s="950" t="s">
        <v>81</v>
      </c>
      <c r="C442" s="939" t="s">
        <v>494</v>
      </c>
      <c r="D442" s="535" t="s">
        <v>25</v>
      </c>
      <c r="E442" s="145" t="s">
        <v>172</v>
      </c>
      <c r="F442" s="184" t="s">
        <v>282</v>
      </c>
      <c r="G442" s="184">
        <v>1700081060</v>
      </c>
      <c r="H442" s="145" t="s">
        <v>131</v>
      </c>
      <c r="I442" s="259">
        <v>4.7370000000000001</v>
      </c>
      <c r="J442" s="259">
        <v>4.7370000000000001</v>
      </c>
      <c r="K442" s="259">
        <v>0.98533999999999999</v>
      </c>
      <c r="L442" s="259">
        <v>0</v>
      </c>
      <c r="M442" s="625">
        <v>2.15537</v>
      </c>
      <c r="N442" s="625">
        <v>0</v>
      </c>
      <c r="O442" s="259">
        <v>4.7370000000000001</v>
      </c>
      <c r="P442" s="259">
        <v>0</v>
      </c>
      <c r="Q442" s="166">
        <v>4.7370000000000001</v>
      </c>
      <c r="R442" s="166">
        <v>4.7370000000000001</v>
      </c>
      <c r="S442" s="127">
        <v>4.7370000000000001</v>
      </c>
      <c r="T442" s="127">
        <v>4.7370000000000001</v>
      </c>
      <c r="U442" s="950" t="s">
        <v>892</v>
      </c>
    </row>
    <row r="443" spans="1:21" ht="12.75">
      <c r="A443" s="948"/>
      <c r="B443" s="950"/>
      <c r="C443" s="939"/>
      <c r="D443" s="535" t="s">
        <v>47</v>
      </c>
      <c r="E443" s="145"/>
      <c r="F443" s="184"/>
      <c r="G443" s="184"/>
      <c r="H443" s="145"/>
      <c r="I443" s="127"/>
      <c r="J443" s="127"/>
      <c r="K443" s="259"/>
      <c r="L443" s="259"/>
      <c r="M443" s="625"/>
      <c r="N443" s="625"/>
      <c r="O443" s="259"/>
      <c r="P443" s="259"/>
      <c r="Q443" s="166"/>
      <c r="R443" s="166"/>
      <c r="S443" s="127"/>
      <c r="T443" s="127"/>
      <c r="U443" s="950"/>
    </row>
    <row r="444" spans="1:21" ht="36.75" customHeight="1">
      <c r="A444" s="399"/>
      <c r="B444" s="160" t="s">
        <v>250</v>
      </c>
      <c r="C444" s="161"/>
      <c r="D444" s="161"/>
      <c r="E444" s="24"/>
      <c r="F444" s="444"/>
      <c r="G444" s="444"/>
      <c r="H444" s="24"/>
      <c r="I444" s="165">
        <f>I434+I430+I406+I380+I247+I239+I185+I159+I145+I103+I39+I9</f>
        <v>779289.50427000003</v>
      </c>
      <c r="J444" s="165">
        <f>J434+J430+J406+J380+J247+J239+J185+J159+J145+J103+J39+J9</f>
        <v>769868.86849999987</v>
      </c>
      <c r="K444" s="440">
        <f>K434+K430+K406+K380+K247+K239+K185+K159+K145+K103+K39+K9</f>
        <v>256262.09108999994</v>
      </c>
      <c r="L444" s="440">
        <f>L434+L430+L406+L380+L247+L239+L185+L159+L145+L103+L39+L9</f>
        <v>153313.85814000003</v>
      </c>
      <c r="M444" s="615">
        <f t="shared" ref="M444:T444" si="54">M434+M430+M406+M380+M247+M239+M185+M159+M145+M119+M39+M9</f>
        <v>553489.84850999992</v>
      </c>
      <c r="N444" s="615">
        <f t="shared" si="54"/>
        <v>411262.0927000001</v>
      </c>
      <c r="O444" s="615">
        <f t="shared" si="54"/>
        <v>766145.28144000017</v>
      </c>
      <c r="P444" s="449">
        <f t="shared" si="54"/>
        <v>570261.94674000004</v>
      </c>
      <c r="Q444" s="449">
        <f t="shared" si="54"/>
        <v>872899.35187000001</v>
      </c>
      <c r="R444" s="449">
        <f t="shared" si="54"/>
        <v>848066.82008999994</v>
      </c>
      <c r="S444" s="449">
        <f t="shared" si="54"/>
        <v>792502.03557000007</v>
      </c>
      <c r="T444" s="449">
        <f t="shared" si="54"/>
        <v>841157.2715700001</v>
      </c>
      <c r="U444" s="624" t="s">
        <v>818</v>
      </c>
    </row>
    <row r="445" spans="1:21" ht="18.75" customHeight="1">
      <c r="A445" s="60"/>
      <c r="B445" s="997" t="s">
        <v>286</v>
      </c>
      <c r="C445" s="997"/>
      <c r="D445" s="997"/>
      <c r="E445" s="997"/>
      <c r="F445" s="997"/>
      <c r="G445" s="997"/>
      <c r="H445" s="997"/>
      <c r="I445" s="997"/>
      <c r="J445" s="997"/>
      <c r="K445" s="63"/>
      <c r="L445" s="62"/>
      <c r="M445" s="619"/>
      <c r="N445" s="620"/>
      <c r="O445" s="58"/>
      <c r="P445" s="58"/>
      <c r="Q445" s="55"/>
      <c r="R445" s="55"/>
      <c r="S445" s="55"/>
      <c r="T445" s="55"/>
      <c r="U445" s="55"/>
    </row>
    <row r="446" spans="1:21">
      <c r="A446" s="60"/>
      <c r="B446" s="57"/>
      <c r="C446" s="57"/>
      <c r="D446" s="22"/>
      <c r="E446" s="66"/>
      <c r="F446" s="66"/>
      <c r="G446" s="66"/>
      <c r="H446" s="66"/>
      <c r="I446" s="58"/>
      <c r="J446" s="63"/>
      <c r="K446" s="63"/>
      <c r="L446" s="62"/>
      <c r="M446" s="619"/>
      <c r="N446" s="620"/>
      <c r="O446" s="58"/>
      <c r="P446" s="58"/>
      <c r="Q446" s="55"/>
      <c r="R446" s="55"/>
      <c r="S446" s="55"/>
      <c r="T446" s="55"/>
      <c r="U446" s="55"/>
    </row>
    <row r="447" spans="1:21" ht="36" customHeight="1">
      <c r="B447" s="898" t="s">
        <v>837</v>
      </c>
      <c r="C447" s="899"/>
      <c r="D447" s="899"/>
      <c r="E447" s="999" t="s">
        <v>874</v>
      </c>
      <c r="F447" s="898"/>
      <c r="G447" s="898"/>
      <c r="H447" s="898"/>
      <c r="I447" s="898"/>
      <c r="J447" s="898"/>
      <c r="K447" s="898"/>
      <c r="L447" s="898"/>
    </row>
    <row r="448" spans="1:21">
      <c r="B448" s="881" t="s">
        <v>838</v>
      </c>
      <c r="C448" s="882"/>
      <c r="E448" s="28"/>
      <c r="F448" s="67"/>
      <c r="G448" s="67"/>
      <c r="H448" s="67"/>
      <c r="I448" s="102" t="s">
        <v>362</v>
      </c>
      <c r="J448" s="28"/>
      <c r="K448" s="28"/>
    </row>
    <row r="449" spans="2:4">
      <c r="B449" s="883"/>
      <c r="C449" s="891"/>
    </row>
    <row r="450" spans="2:4">
      <c r="B450" s="926" t="s">
        <v>694</v>
      </c>
      <c r="C450" s="926"/>
      <c r="D450" s="998"/>
    </row>
    <row r="451" spans="2:4">
      <c r="B451" s="883"/>
      <c r="C451" s="891"/>
    </row>
    <row r="452" spans="2:4">
      <c r="B452" s="883"/>
      <c r="C452" s="883"/>
    </row>
  </sheetData>
  <mergeCells count="554">
    <mergeCell ref="A61:A62"/>
    <mergeCell ref="B61:B62"/>
    <mergeCell ref="C61:C62"/>
    <mergeCell ref="U61:U62"/>
    <mergeCell ref="B51:B52"/>
    <mergeCell ref="C51:C52"/>
    <mergeCell ref="U131:U132"/>
    <mergeCell ref="U149:U150"/>
    <mergeCell ref="U159:U160"/>
    <mergeCell ref="U153:U158"/>
    <mergeCell ref="U151:U152"/>
    <mergeCell ref="C71:C74"/>
    <mergeCell ref="U137:U138"/>
    <mergeCell ref="U127:U128"/>
    <mergeCell ref="C123:C126"/>
    <mergeCell ref="C133:C134"/>
    <mergeCell ref="C135:C136"/>
    <mergeCell ref="U145:U146"/>
    <mergeCell ref="U147:U148"/>
    <mergeCell ref="U139:U144"/>
    <mergeCell ref="U57:U58"/>
    <mergeCell ref="C127:C128"/>
    <mergeCell ref="U121:U122"/>
    <mergeCell ref="U65:U66"/>
    <mergeCell ref="U75:U76"/>
    <mergeCell ref="U55:U56"/>
    <mergeCell ref="U69:U70"/>
    <mergeCell ref="U119:U120"/>
    <mergeCell ref="A77:A94"/>
    <mergeCell ref="B53:B54"/>
    <mergeCell ref="A69:A70"/>
    <mergeCell ref="A71:A72"/>
    <mergeCell ref="B115:B116"/>
    <mergeCell ref="B103:B108"/>
    <mergeCell ref="C103:C108"/>
    <mergeCell ref="C93:C98"/>
    <mergeCell ref="B93:B98"/>
    <mergeCell ref="B99:B102"/>
    <mergeCell ref="B57:B58"/>
    <mergeCell ref="B81:B82"/>
    <mergeCell ref="B77:B80"/>
    <mergeCell ref="C75:C76"/>
    <mergeCell ref="B67:B72"/>
    <mergeCell ref="C53:C54"/>
    <mergeCell ref="C57:C58"/>
    <mergeCell ref="C83:C92"/>
    <mergeCell ref="C63:C64"/>
    <mergeCell ref="B109:B114"/>
    <mergeCell ref="C109:C114"/>
    <mergeCell ref="A59:A60"/>
    <mergeCell ref="B59:B60"/>
    <mergeCell ref="C59:C60"/>
    <mergeCell ref="B323:B324"/>
    <mergeCell ref="B321:B322"/>
    <mergeCell ref="A239:A240"/>
    <mergeCell ref="A181:A182"/>
    <mergeCell ref="A199:A200"/>
    <mergeCell ref="C309:C310"/>
    <mergeCell ref="A203:A204"/>
    <mergeCell ref="A205:A206"/>
    <mergeCell ref="B309:B310"/>
    <mergeCell ref="A249:A250"/>
    <mergeCell ref="B262:B265"/>
    <mergeCell ref="A262:A265"/>
    <mergeCell ref="B247:B248"/>
    <mergeCell ref="B249:B250"/>
    <mergeCell ref="A247:A248"/>
    <mergeCell ref="B205:B206"/>
    <mergeCell ref="B207:B208"/>
    <mergeCell ref="A211:A212"/>
    <mergeCell ref="C187:C188"/>
    <mergeCell ref="C189:C190"/>
    <mergeCell ref="C183:C184"/>
    <mergeCell ref="C185:C186"/>
    <mergeCell ref="C207:C208"/>
    <mergeCell ref="C205:C206"/>
    <mergeCell ref="A131:A132"/>
    <mergeCell ref="C167:C168"/>
    <mergeCell ref="B167:B170"/>
    <mergeCell ref="C169:C170"/>
    <mergeCell ref="B203:B204"/>
    <mergeCell ref="A169:A170"/>
    <mergeCell ref="A171:A172"/>
    <mergeCell ref="A141:A142"/>
    <mergeCell ref="B139:B144"/>
    <mergeCell ref="C153:C158"/>
    <mergeCell ref="C199:C200"/>
    <mergeCell ref="C201:C202"/>
    <mergeCell ref="C191:C194"/>
    <mergeCell ref="C139:C144"/>
    <mergeCell ref="A145:A146"/>
    <mergeCell ref="B145:B146"/>
    <mergeCell ref="C145:C146"/>
    <mergeCell ref="A189:A190"/>
    <mergeCell ref="B199:B200"/>
    <mergeCell ref="B189:B190"/>
    <mergeCell ref="C195:C198"/>
    <mergeCell ref="B187:B188"/>
    <mergeCell ref="B191:B194"/>
    <mergeCell ref="A149:A150"/>
    <mergeCell ref="A137:A138"/>
    <mergeCell ref="A151:A152"/>
    <mergeCell ref="A147:A148"/>
    <mergeCell ref="A175:A176"/>
    <mergeCell ref="C175:C176"/>
    <mergeCell ref="B175:B180"/>
    <mergeCell ref="C177:C178"/>
    <mergeCell ref="C179:C180"/>
    <mergeCell ref="A167:A168"/>
    <mergeCell ref="A179:A180"/>
    <mergeCell ref="U201:U202"/>
    <mergeCell ref="U187:U188"/>
    <mergeCell ref="U189:U190"/>
    <mergeCell ref="U195:U198"/>
    <mergeCell ref="U183:U184"/>
    <mergeCell ref="U191:U194"/>
    <mergeCell ref="U185:U186"/>
    <mergeCell ref="U203:U204"/>
    <mergeCell ref="U199:U200"/>
    <mergeCell ref="U181:U182"/>
    <mergeCell ref="U163:U166"/>
    <mergeCell ref="U161:U162"/>
    <mergeCell ref="U123:U124"/>
    <mergeCell ref="C211:C212"/>
    <mergeCell ref="C203:C204"/>
    <mergeCell ref="B211:B212"/>
    <mergeCell ref="C209:C210"/>
    <mergeCell ref="B209:B210"/>
    <mergeCell ref="C137:C138"/>
    <mergeCell ref="C129:C130"/>
    <mergeCell ref="C159:C160"/>
    <mergeCell ref="B147:B148"/>
    <mergeCell ref="B149:B150"/>
    <mergeCell ref="B131:B132"/>
    <mergeCell ref="C151:C152"/>
    <mergeCell ref="B137:B138"/>
    <mergeCell ref="C149:C150"/>
    <mergeCell ref="C147:C148"/>
    <mergeCell ref="U207:U208"/>
    <mergeCell ref="U167:U170"/>
    <mergeCell ref="U171:U174"/>
    <mergeCell ref="U175:U180"/>
    <mergeCell ref="U205:U206"/>
    <mergeCell ref="C19:C22"/>
    <mergeCell ref="C23:C24"/>
    <mergeCell ref="C121:C122"/>
    <mergeCell ref="C81:C82"/>
    <mergeCell ref="C77:C80"/>
    <mergeCell ref="B163:B166"/>
    <mergeCell ref="C163:C166"/>
    <mergeCell ref="B117:B118"/>
    <mergeCell ref="B183:B184"/>
    <mergeCell ref="B83:B92"/>
    <mergeCell ref="B65:B66"/>
    <mergeCell ref="B161:B162"/>
    <mergeCell ref="C161:C162"/>
    <mergeCell ref="C181:C182"/>
    <mergeCell ref="B171:B174"/>
    <mergeCell ref="C171:C172"/>
    <mergeCell ref="C173:C174"/>
    <mergeCell ref="B151:B152"/>
    <mergeCell ref="C69:C70"/>
    <mergeCell ref="C43:C46"/>
    <mergeCell ref="C39:C40"/>
    <mergeCell ref="C47:C48"/>
    <mergeCell ref="C115:C116"/>
    <mergeCell ref="C131:C132"/>
    <mergeCell ref="S1:U1"/>
    <mergeCell ref="U67:U68"/>
    <mergeCell ref="U77:U78"/>
    <mergeCell ref="C17:C18"/>
    <mergeCell ref="C25:C26"/>
    <mergeCell ref="C27:C28"/>
    <mergeCell ref="U25:U26"/>
    <mergeCell ref="U19:U20"/>
    <mergeCell ref="C13:C16"/>
    <mergeCell ref="C11:C12"/>
    <mergeCell ref="C29:C38"/>
    <mergeCell ref="U17:U18"/>
    <mergeCell ref="U29:U38"/>
    <mergeCell ref="U11:U12"/>
    <mergeCell ref="U23:U24"/>
    <mergeCell ref="U27:U28"/>
    <mergeCell ref="U13:U16"/>
    <mergeCell ref="U47:U48"/>
    <mergeCell ref="U41:U42"/>
    <mergeCell ref="U39:U40"/>
    <mergeCell ref="C41:C42"/>
    <mergeCell ref="U43:U44"/>
    <mergeCell ref="U45:U46"/>
    <mergeCell ref="C67:C68"/>
    <mergeCell ref="U71:U72"/>
    <mergeCell ref="U63:U64"/>
    <mergeCell ref="C49:C50"/>
    <mergeCell ref="C55:C56"/>
    <mergeCell ref="C99:C100"/>
    <mergeCell ref="C117:C118"/>
    <mergeCell ref="C65:C66"/>
    <mergeCell ref="C101:C102"/>
    <mergeCell ref="C119:C120"/>
    <mergeCell ref="U99:U102"/>
    <mergeCell ref="U103:U108"/>
    <mergeCell ref="U93:U98"/>
    <mergeCell ref="U59:U60"/>
    <mergeCell ref="A5:A8"/>
    <mergeCell ref="A9:A10"/>
    <mergeCell ref="B2:U2"/>
    <mergeCell ref="I5:T5"/>
    <mergeCell ref="E5:H5"/>
    <mergeCell ref="S6:T7"/>
    <mergeCell ref="E3:M3"/>
    <mergeCell ref="I6:J7"/>
    <mergeCell ref="K6:R6"/>
    <mergeCell ref="G6:G8"/>
    <mergeCell ref="H6:H8"/>
    <mergeCell ref="M7:N7"/>
    <mergeCell ref="D5:D8"/>
    <mergeCell ref="C5:C8"/>
    <mergeCell ref="B5:B8"/>
    <mergeCell ref="K7:L7"/>
    <mergeCell ref="O7:P7"/>
    <mergeCell ref="F6:F8"/>
    <mergeCell ref="Q7:R7"/>
    <mergeCell ref="B9:B10"/>
    <mergeCell ref="C9:C10"/>
    <mergeCell ref="E6:E8"/>
    <mergeCell ref="U5:U8"/>
    <mergeCell ref="B11:B12"/>
    <mergeCell ref="A11:A12"/>
    <mergeCell ref="B23:B24"/>
    <mergeCell ref="A17:A18"/>
    <mergeCell ref="B17:B18"/>
    <mergeCell ref="B27:B28"/>
    <mergeCell ref="B19:B20"/>
    <mergeCell ref="A27:A28"/>
    <mergeCell ref="B13:B16"/>
    <mergeCell ref="A13:A16"/>
    <mergeCell ref="A19:A20"/>
    <mergeCell ref="A23:A24"/>
    <mergeCell ref="B25:B26"/>
    <mergeCell ref="A354:A365"/>
    <mergeCell ref="A372:A373"/>
    <mergeCell ref="A408:A409"/>
    <mergeCell ref="B181:B182"/>
    <mergeCell ref="B121:B122"/>
    <mergeCell ref="A121:A122"/>
    <mergeCell ref="A161:A162"/>
    <mergeCell ref="B123:B126"/>
    <mergeCell ref="A177:A178"/>
    <mergeCell ref="B366:B367"/>
    <mergeCell ref="A394:A395"/>
    <mergeCell ref="A392:A393"/>
    <mergeCell ref="A384:A385"/>
    <mergeCell ref="B396:B405"/>
    <mergeCell ref="A406:A407"/>
    <mergeCell ref="A396:A405"/>
    <mergeCell ref="B380:B381"/>
    <mergeCell ref="A380:A381"/>
    <mergeCell ref="B368:B371"/>
    <mergeCell ref="A342:A353"/>
    <mergeCell ref="A207:A208"/>
    <mergeCell ref="B235:B238"/>
    <mergeCell ref="B319:B320"/>
    <mergeCell ref="A334:A339"/>
    <mergeCell ref="B452:C452"/>
    <mergeCell ref="B451:C451"/>
    <mergeCell ref="B448:C448"/>
    <mergeCell ref="B445:J445"/>
    <mergeCell ref="B450:D450"/>
    <mergeCell ref="A442:A443"/>
    <mergeCell ref="B442:B443"/>
    <mergeCell ref="C442:C443"/>
    <mergeCell ref="B449:C449"/>
    <mergeCell ref="B447:D447"/>
    <mergeCell ref="E447:L447"/>
    <mergeCell ref="A440:A441"/>
    <mergeCell ref="B440:B441"/>
    <mergeCell ref="C440:C441"/>
    <mergeCell ref="A436:A437"/>
    <mergeCell ref="B436:B437"/>
    <mergeCell ref="C436:C437"/>
    <mergeCell ref="B422:B423"/>
    <mergeCell ref="A438:A439"/>
    <mergeCell ref="B438:B439"/>
    <mergeCell ref="A430:A431"/>
    <mergeCell ref="B430:B431"/>
    <mergeCell ref="A434:A435"/>
    <mergeCell ref="B434:B435"/>
    <mergeCell ref="A432:A433"/>
    <mergeCell ref="B432:B433"/>
    <mergeCell ref="B424:B425"/>
    <mergeCell ref="B426:B427"/>
    <mergeCell ref="B428:B429"/>
    <mergeCell ref="A418:A429"/>
    <mergeCell ref="B418:B419"/>
    <mergeCell ref="B420:B421"/>
    <mergeCell ref="A416:A417"/>
    <mergeCell ref="B416:B417"/>
    <mergeCell ref="C396:C405"/>
    <mergeCell ref="B394:B395"/>
    <mergeCell ref="C384:C385"/>
    <mergeCell ref="B410:B411"/>
    <mergeCell ref="B406:B407"/>
    <mergeCell ref="B388:B389"/>
    <mergeCell ref="B384:B385"/>
    <mergeCell ref="B386:B387"/>
    <mergeCell ref="C394:C395"/>
    <mergeCell ref="C386:C387"/>
    <mergeCell ref="C392:C393"/>
    <mergeCell ref="C388:C389"/>
    <mergeCell ref="B390:B391"/>
    <mergeCell ref="C390:C391"/>
    <mergeCell ref="B408:B409"/>
    <mergeCell ref="C412:C413"/>
    <mergeCell ref="C408:C409"/>
    <mergeCell ref="A412:A413"/>
    <mergeCell ref="A414:A415"/>
    <mergeCell ref="B412:B413"/>
    <mergeCell ref="B414:B415"/>
    <mergeCell ref="A410:A411"/>
    <mergeCell ref="U386:U387"/>
    <mergeCell ref="U392:U393"/>
    <mergeCell ref="A382:A383"/>
    <mergeCell ref="A368:A369"/>
    <mergeCell ref="B334:B353"/>
    <mergeCell ref="U384:U385"/>
    <mergeCell ref="B392:B393"/>
    <mergeCell ref="U388:U389"/>
    <mergeCell ref="A390:A391"/>
    <mergeCell ref="B382:B383"/>
    <mergeCell ref="U356:U357"/>
    <mergeCell ref="B354:B365"/>
    <mergeCell ref="B372:B375"/>
    <mergeCell ref="C372:C375"/>
    <mergeCell ref="U390:U391"/>
    <mergeCell ref="U380:U381"/>
    <mergeCell ref="U358:U359"/>
    <mergeCell ref="C382:C383"/>
    <mergeCell ref="A388:A389"/>
    <mergeCell ref="A386:A387"/>
    <mergeCell ref="U382:U383"/>
    <mergeCell ref="U338:U339"/>
    <mergeCell ref="U342:U343"/>
    <mergeCell ref="C380:C381"/>
    <mergeCell ref="C368:C371"/>
    <mergeCell ref="U354:U355"/>
    <mergeCell ref="C338:C339"/>
    <mergeCell ref="C336:C337"/>
    <mergeCell ref="U348:U349"/>
    <mergeCell ref="U350:U351"/>
    <mergeCell ref="U334:U335"/>
    <mergeCell ref="U336:U337"/>
    <mergeCell ref="U352:U353"/>
    <mergeCell ref="U346:U347"/>
    <mergeCell ref="C334:C335"/>
    <mergeCell ref="U364:U365"/>
    <mergeCell ref="C354:C365"/>
    <mergeCell ref="C366:C367"/>
    <mergeCell ref="C342:C353"/>
    <mergeCell ref="U360:U361"/>
    <mergeCell ref="U362:U363"/>
    <mergeCell ref="U344:U345"/>
    <mergeCell ref="U368:U375"/>
    <mergeCell ref="C340:C341"/>
    <mergeCell ref="U340:U341"/>
    <mergeCell ref="C325:C326"/>
    <mergeCell ref="B325:B326"/>
    <mergeCell ref="B317:B318"/>
    <mergeCell ref="C317:C318"/>
    <mergeCell ref="C313:C314"/>
    <mergeCell ref="A333:U333"/>
    <mergeCell ref="A308:U308"/>
    <mergeCell ref="U304:U305"/>
    <mergeCell ref="U313:U314"/>
    <mergeCell ref="B304:B307"/>
    <mergeCell ref="C319:C320"/>
    <mergeCell ref="C321:C322"/>
    <mergeCell ref="C323:C324"/>
    <mergeCell ref="U306:U307"/>
    <mergeCell ref="C304:C307"/>
    <mergeCell ref="A331:A332"/>
    <mergeCell ref="B331:B332"/>
    <mergeCell ref="B311:B312"/>
    <mergeCell ref="A309:A310"/>
    <mergeCell ref="U331:U332"/>
    <mergeCell ref="C331:C332"/>
    <mergeCell ref="C327:C328"/>
    <mergeCell ref="U309:U310"/>
    <mergeCell ref="A313:A314"/>
    <mergeCell ref="A300:A303"/>
    <mergeCell ref="A268:A275"/>
    <mergeCell ref="U300:U301"/>
    <mergeCell ref="C262:C265"/>
    <mergeCell ref="C266:C267"/>
    <mergeCell ref="B268:B275"/>
    <mergeCell ref="B287:B292"/>
    <mergeCell ref="U311:U312"/>
    <mergeCell ref="C300:C303"/>
    <mergeCell ref="B300:B303"/>
    <mergeCell ref="U293:U294"/>
    <mergeCell ref="C281:C286"/>
    <mergeCell ref="U291:U292"/>
    <mergeCell ref="B281:B286"/>
    <mergeCell ref="U287:U288"/>
    <mergeCell ref="C295:C298"/>
    <mergeCell ref="U297:U298"/>
    <mergeCell ref="B293:B294"/>
    <mergeCell ref="U213:U228"/>
    <mergeCell ref="B252:B255"/>
    <mergeCell ref="B256:B259"/>
    <mergeCell ref="B266:B267"/>
    <mergeCell ref="C213:C230"/>
    <mergeCell ref="U283:U284"/>
    <mergeCell ref="A280:U280"/>
    <mergeCell ref="U281:U282"/>
    <mergeCell ref="A281:A286"/>
    <mergeCell ref="U270:U271"/>
    <mergeCell ref="U272:U273"/>
    <mergeCell ref="C268:C275"/>
    <mergeCell ref="U268:U269"/>
    <mergeCell ref="C287:C292"/>
    <mergeCell ref="C293:C294"/>
    <mergeCell ref="A293:A294"/>
    <mergeCell ref="B231:B234"/>
    <mergeCell ref="U239:U240"/>
    <mergeCell ref="U442:U443"/>
    <mergeCell ref="U416:U417"/>
    <mergeCell ref="U406:U407"/>
    <mergeCell ref="C432:C433"/>
    <mergeCell ref="U430:U431"/>
    <mergeCell ref="U434:U435"/>
    <mergeCell ref="U432:U433"/>
    <mergeCell ref="C416:C417"/>
    <mergeCell ref="C406:C407"/>
    <mergeCell ref="U414:U415"/>
    <mergeCell ref="C414:C415"/>
    <mergeCell ref="U440:U441"/>
    <mergeCell ref="C438:C439"/>
    <mergeCell ref="C418:C429"/>
    <mergeCell ref="U438:U439"/>
    <mergeCell ref="U436:U437"/>
    <mergeCell ref="C430:C431"/>
    <mergeCell ref="C434:C435"/>
    <mergeCell ref="U408:U409"/>
    <mergeCell ref="C410:C411"/>
    <mergeCell ref="U418:U425"/>
    <mergeCell ref="U410:U411"/>
    <mergeCell ref="U394:U395"/>
    <mergeCell ref="U396:U405"/>
    <mergeCell ref="B39:B40"/>
    <mergeCell ref="A39:A40"/>
    <mergeCell ref="A41:A42"/>
    <mergeCell ref="A67:A68"/>
    <mergeCell ref="B75:B76"/>
    <mergeCell ref="B41:B42"/>
    <mergeCell ref="B55:B56"/>
    <mergeCell ref="A55:A56"/>
    <mergeCell ref="B63:B64"/>
    <mergeCell ref="A75:A76"/>
    <mergeCell ref="A65:A66"/>
    <mergeCell ref="B43:B46"/>
    <mergeCell ref="A43:A46"/>
    <mergeCell ref="B49:B50"/>
    <mergeCell ref="A47:A48"/>
    <mergeCell ref="A63:A64"/>
    <mergeCell ref="A311:A312"/>
    <mergeCell ref="C311:C312"/>
    <mergeCell ref="A123:A124"/>
    <mergeCell ref="A242:A243"/>
    <mergeCell ref="A245:A246"/>
    <mergeCell ref="U249:U250"/>
    <mergeCell ref="B29:B38"/>
    <mergeCell ref="A29:A38"/>
    <mergeCell ref="A25:A26"/>
    <mergeCell ref="A201:A202"/>
    <mergeCell ref="A191:A194"/>
    <mergeCell ref="A143:A144"/>
    <mergeCell ref="B127:B128"/>
    <mergeCell ref="A185:A186"/>
    <mergeCell ref="A159:A160"/>
    <mergeCell ref="B195:B198"/>
    <mergeCell ref="A195:A198"/>
    <mergeCell ref="B185:B186"/>
    <mergeCell ref="A187:A188"/>
    <mergeCell ref="A139:A140"/>
    <mergeCell ref="B159:B160"/>
    <mergeCell ref="B153:B158"/>
    <mergeCell ref="A153:A158"/>
    <mergeCell ref="B47:B48"/>
    <mergeCell ref="A57:A58"/>
    <mergeCell ref="B201:B202"/>
    <mergeCell ref="A183:A184"/>
    <mergeCell ref="A119:A120"/>
    <mergeCell ref="B119:B120"/>
    <mergeCell ref="A127:A128"/>
    <mergeCell ref="X252:X253"/>
    <mergeCell ref="U266:U267"/>
    <mergeCell ref="C254:C255"/>
    <mergeCell ref="U254:U255"/>
    <mergeCell ref="U258:U259"/>
    <mergeCell ref="B260:B261"/>
    <mergeCell ref="C260:C261"/>
    <mergeCell ref="C252:C253"/>
    <mergeCell ref="C256:C259"/>
    <mergeCell ref="U260:U261"/>
    <mergeCell ref="U252:U253"/>
    <mergeCell ref="U209:U210"/>
    <mergeCell ref="U231:U234"/>
    <mergeCell ref="A251:U251"/>
    <mergeCell ref="U274:U275"/>
    <mergeCell ref="A213:A238"/>
    <mergeCell ref="U295:U296"/>
    <mergeCell ref="A299:U299"/>
    <mergeCell ref="C235:C238"/>
    <mergeCell ref="B213:B230"/>
    <mergeCell ref="A209:A210"/>
    <mergeCell ref="U276:U277"/>
    <mergeCell ref="U278:U279"/>
    <mergeCell ref="B276:B279"/>
    <mergeCell ref="C276:C277"/>
    <mergeCell ref="C278:C279"/>
    <mergeCell ref="U245:U246"/>
    <mergeCell ref="U242:U243"/>
    <mergeCell ref="A256:A259"/>
    <mergeCell ref="U285:U286"/>
    <mergeCell ref="B239:B240"/>
    <mergeCell ref="U211:U212"/>
    <mergeCell ref="B295:B298"/>
    <mergeCell ref="U235:U238"/>
    <mergeCell ref="C231:C234"/>
    <mergeCell ref="A315:A316"/>
    <mergeCell ref="B315:B316"/>
    <mergeCell ref="C315:C316"/>
    <mergeCell ref="U315:U316"/>
    <mergeCell ref="A317:A318"/>
    <mergeCell ref="U256:U257"/>
    <mergeCell ref="C239:C240"/>
    <mergeCell ref="U262:U265"/>
    <mergeCell ref="C247:C248"/>
    <mergeCell ref="A295:A298"/>
    <mergeCell ref="C249:C250"/>
    <mergeCell ref="U247:U248"/>
    <mergeCell ref="A266:A267"/>
    <mergeCell ref="A287:A292"/>
    <mergeCell ref="A252:A255"/>
    <mergeCell ref="C242:C243"/>
    <mergeCell ref="C245:C246"/>
    <mergeCell ref="B242:B243"/>
    <mergeCell ref="B245:B246"/>
    <mergeCell ref="U317:U318"/>
    <mergeCell ref="A304:A307"/>
    <mergeCell ref="B313:B314"/>
    <mergeCell ref="U302:U303"/>
    <mergeCell ref="U289:U290"/>
  </mergeCells>
  <phoneticPr fontId="1" type="noConversion"/>
  <pageMargins left="0.59055118110236227" right="0.39370078740157483" top="0.31496062992125984" bottom="0.15" header="0.31496062992125984" footer="0.17"/>
  <pageSetup paperSize="9" scale="40" fitToWidth="1000" fitToHeight="10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406"/>
  <sheetViews>
    <sheetView tabSelected="1" showWhiteSpace="0" view="pageBreakPreview" topLeftCell="E1364" zoomScale="73" zoomScaleNormal="38" zoomScaleSheetLayoutView="73" zoomScalePageLayoutView="73" workbookViewId="0">
      <selection activeCell="O1392" sqref="O1392:Q1398"/>
    </sheetView>
  </sheetViews>
  <sheetFormatPr defaultRowHeight="13.5" customHeight="1"/>
  <cols>
    <col min="1" max="1" width="6.7109375" style="29" hidden="1" customWidth="1"/>
    <col min="2" max="2" width="8" style="29" customWidth="1"/>
    <col min="3" max="3" width="18.5703125" style="29" customWidth="1"/>
    <col min="4" max="4" width="55" style="29" customWidth="1"/>
    <col min="5" max="5" width="24.28515625" style="29" customWidth="1"/>
    <col min="6" max="6" width="12.7109375" style="29" customWidth="1"/>
    <col min="7" max="7" width="12.5703125" style="29" customWidth="1"/>
    <col min="8" max="9" width="13.140625" style="478" customWidth="1"/>
    <col min="10" max="10" width="14.28515625" style="567" customWidth="1"/>
    <col min="11" max="11" width="15.42578125" style="567" customWidth="1"/>
    <col min="12" max="12" width="19.28515625" style="29" customWidth="1"/>
    <col min="13" max="13" width="17" style="29" customWidth="1"/>
    <col min="14" max="15" width="15.140625" style="29" customWidth="1"/>
    <col min="16" max="16" width="15.7109375" style="29" customWidth="1"/>
    <col min="17" max="17" width="15" style="29" customWidth="1"/>
    <col min="18" max="18" width="26.28515625" style="29" customWidth="1"/>
    <col min="19" max="16384" width="9.140625" style="29"/>
  </cols>
  <sheetData>
    <row r="1" spans="2:18" ht="13.5" customHeight="1">
      <c r="B1" s="31"/>
      <c r="C1" s="54"/>
      <c r="D1" s="31"/>
      <c r="E1" s="31"/>
      <c r="F1" s="31"/>
      <c r="G1" s="31"/>
      <c r="H1" s="451"/>
      <c r="I1" s="451"/>
      <c r="J1" s="566"/>
      <c r="K1" s="566"/>
      <c r="L1" s="31"/>
      <c r="M1" s="31"/>
      <c r="N1" s="31"/>
      <c r="O1" s="31"/>
      <c r="P1" s="926" t="s">
        <v>367</v>
      </c>
      <c r="Q1" s="926"/>
      <c r="R1" s="926"/>
    </row>
    <row r="2" spans="2:18" ht="48" customHeight="1">
      <c r="B2" s="31"/>
      <c r="C2" s="54"/>
      <c r="D2" s="31"/>
      <c r="E2" s="31"/>
      <c r="F2" s="31"/>
      <c r="G2" s="31"/>
      <c r="H2" s="451"/>
      <c r="I2" s="451"/>
      <c r="J2" s="566"/>
      <c r="K2" s="566"/>
      <c r="L2" s="31"/>
      <c r="M2" s="31"/>
      <c r="N2" s="31"/>
      <c r="O2" s="31"/>
      <c r="P2" s="926" t="s">
        <v>64</v>
      </c>
      <c r="Q2" s="926"/>
      <c r="R2" s="926"/>
    </row>
    <row r="3" spans="2:18" ht="13.5" customHeight="1">
      <c r="B3" s="1131" t="s">
        <v>65</v>
      </c>
      <c r="C3" s="1131"/>
      <c r="D3" s="1131"/>
      <c r="E3" s="1131"/>
      <c r="F3" s="1131"/>
      <c r="G3" s="1131"/>
      <c r="H3" s="1131"/>
      <c r="I3" s="1131"/>
      <c r="J3" s="1131"/>
      <c r="K3" s="1131"/>
      <c r="L3" s="1131"/>
      <c r="M3" s="1131"/>
      <c r="N3" s="1131"/>
      <c r="O3" s="1131"/>
      <c r="P3" s="1131"/>
      <c r="Q3" s="1131"/>
      <c r="R3" s="1131"/>
    </row>
    <row r="4" spans="2:18" ht="13.5" customHeight="1">
      <c r="F4" s="1010" t="s">
        <v>876</v>
      </c>
      <c r="G4" s="1010"/>
      <c r="H4" s="1010"/>
      <c r="I4" s="1010"/>
    </row>
    <row r="6" spans="2:18" ht="13.5" customHeight="1">
      <c r="B6" s="31"/>
      <c r="C6" s="54"/>
      <c r="D6" s="31"/>
      <c r="E6" s="31"/>
      <c r="F6" s="31"/>
      <c r="G6" s="31"/>
      <c r="H6" s="451"/>
      <c r="I6" s="451"/>
      <c r="J6" s="566"/>
      <c r="K6" s="566"/>
      <c r="L6" s="31"/>
      <c r="M6" s="31"/>
      <c r="N6" s="31"/>
      <c r="O6" s="31"/>
      <c r="P6" s="33"/>
      <c r="Q6" s="33"/>
      <c r="R6" s="33" t="s">
        <v>8</v>
      </c>
    </row>
    <row r="7" spans="2:18" s="480" customFormat="1" ht="30" customHeight="1">
      <c r="B7" s="1130"/>
      <c r="C7" s="1041" t="s">
        <v>16</v>
      </c>
      <c r="D7" s="1130" t="s">
        <v>66</v>
      </c>
      <c r="E7" s="1130" t="s">
        <v>32</v>
      </c>
      <c r="F7" s="1130" t="s">
        <v>609</v>
      </c>
      <c r="G7" s="1130"/>
      <c r="H7" s="1130" t="s">
        <v>610</v>
      </c>
      <c r="I7" s="1130"/>
      <c r="J7" s="1130"/>
      <c r="K7" s="1130"/>
      <c r="L7" s="1130"/>
      <c r="M7" s="1130"/>
      <c r="N7" s="1130"/>
      <c r="O7" s="1130"/>
      <c r="P7" s="1130" t="s">
        <v>2</v>
      </c>
      <c r="Q7" s="1130"/>
      <c r="R7" s="1130" t="s">
        <v>31</v>
      </c>
    </row>
    <row r="8" spans="2:18" s="480" customFormat="1" ht="30" customHeight="1">
      <c r="B8" s="1130"/>
      <c r="C8" s="1038"/>
      <c r="D8" s="1130"/>
      <c r="E8" s="1130"/>
      <c r="F8" s="1130"/>
      <c r="G8" s="1130"/>
      <c r="H8" s="1129" t="s">
        <v>5</v>
      </c>
      <c r="I8" s="1129"/>
      <c r="J8" s="1132" t="s">
        <v>11</v>
      </c>
      <c r="K8" s="1132"/>
      <c r="L8" s="1130" t="s">
        <v>51</v>
      </c>
      <c r="M8" s="1130"/>
      <c r="N8" s="1129" t="s">
        <v>14</v>
      </c>
      <c r="O8" s="1129"/>
      <c r="P8" s="1130"/>
      <c r="Q8" s="1130"/>
      <c r="R8" s="1130"/>
    </row>
    <row r="9" spans="2:18" s="480" customFormat="1" ht="30" customHeight="1" thickBot="1">
      <c r="B9" s="1041"/>
      <c r="C9" s="1042"/>
      <c r="D9" s="1041"/>
      <c r="E9" s="1041"/>
      <c r="F9" s="439" t="s">
        <v>3</v>
      </c>
      <c r="G9" s="439" t="s">
        <v>4</v>
      </c>
      <c r="H9" s="481" t="s">
        <v>3</v>
      </c>
      <c r="I9" s="481" t="s">
        <v>4</v>
      </c>
      <c r="J9" s="568" t="s">
        <v>3</v>
      </c>
      <c r="K9" s="568" t="s">
        <v>4</v>
      </c>
      <c r="L9" s="481" t="s">
        <v>3</v>
      </c>
      <c r="M9" s="481" t="s">
        <v>4</v>
      </c>
      <c r="N9" s="481" t="s">
        <v>3</v>
      </c>
      <c r="O9" s="481" t="s">
        <v>4</v>
      </c>
      <c r="P9" s="439">
        <v>2020</v>
      </c>
      <c r="Q9" s="439">
        <v>2021</v>
      </c>
      <c r="R9" s="1041"/>
    </row>
    <row r="10" spans="2:18" ht="15.75" customHeight="1">
      <c r="B10" s="1133">
        <v>1</v>
      </c>
      <c r="C10" s="1066" t="s">
        <v>70</v>
      </c>
      <c r="D10" s="1066" t="s">
        <v>340</v>
      </c>
      <c r="E10" s="264" t="s">
        <v>17</v>
      </c>
      <c r="F10" s="264">
        <f t="shared" ref="F10" si="0">F12+F13+F15</f>
        <v>47457.53</v>
      </c>
      <c r="G10" s="264">
        <f>G12+G13+G15</f>
        <v>48827.064469999998</v>
      </c>
      <c r="H10" s="452">
        <f t="shared" ref="H10:O10" si="1">H12+H13+H15</f>
        <v>13407.096829999999</v>
      </c>
      <c r="I10" s="453">
        <f>I12+I13+I15</f>
        <v>12678.75</v>
      </c>
      <c r="J10" s="569">
        <f t="shared" si="1"/>
        <v>28429.560730000001</v>
      </c>
      <c r="K10" s="569">
        <f t="shared" si="1"/>
        <v>27852.871510000001</v>
      </c>
      <c r="L10" s="648">
        <f t="shared" si="1"/>
        <v>40880.437839999999</v>
      </c>
      <c r="M10" s="648">
        <f t="shared" si="1"/>
        <v>40079.256960000006</v>
      </c>
      <c r="N10" s="648">
        <f t="shared" si="1"/>
        <v>40079.309960000006</v>
      </c>
      <c r="O10" s="648">
        <f t="shared" si="1"/>
        <v>40078.994560000006</v>
      </c>
      <c r="P10" s="662">
        <f t="shared" ref="P10:Q10" si="2">P12+P13+P15</f>
        <v>3149.4</v>
      </c>
      <c r="Q10" s="662">
        <f t="shared" si="2"/>
        <v>52789.599999999999</v>
      </c>
      <c r="R10" s="1016"/>
    </row>
    <row r="11" spans="2:18" ht="15.75" customHeight="1">
      <c r="B11" s="1120"/>
      <c r="C11" s="1067"/>
      <c r="D11" s="1067"/>
      <c r="E11" s="348" t="s">
        <v>18</v>
      </c>
      <c r="F11" s="348"/>
      <c r="G11" s="348"/>
      <c r="H11" s="454"/>
      <c r="I11" s="454"/>
      <c r="J11" s="570"/>
      <c r="K11" s="570"/>
      <c r="L11" s="348"/>
      <c r="M11" s="348"/>
      <c r="N11" s="348"/>
      <c r="O11" s="348"/>
      <c r="P11" s="849"/>
      <c r="Q11" s="849"/>
      <c r="R11" s="1016"/>
    </row>
    <row r="12" spans="2:18" ht="15.75" customHeight="1">
      <c r="B12" s="1120"/>
      <c r="C12" s="1067"/>
      <c r="D12" s="1067"/>
      <c r="E12" s="348" t="s">
        <v>28</v>
      </c>
      <c r="F12" s="348">
        <v>0</v>
      </c>
      <c r="G12" s="348">
        <f t="shared" ref="G12:Q12" si="3">G19+G61+G75</f>
        <v>0</v>
      </c>
      <c r="H12" s="454">
        <f t="shared" si="3"/>
        <v>0</v>
      </c>
      <c r="I12" s="454">
        <f t="shared" si="3"/>
        <v>0</v>
      </c>
      <c r="J12" s="570">
        <f t="shared" si="3"/>
        <v>0</v>
      </c>
      <c r="K12" s="570">
        <f t="shared" si="3"/>
        <v>0</v>
      </c>
      <c r="L12" s="348">
        <f t="shared" si="3"/>
        <v>0</v>
      </c>
      <c r="M12" s="348">
        <f t="shared" si="3"/>
        <v>0</v>
      </c>
      <c r="N12" s="348">
        <f t="shared" si="3"/>
        <v>0</v>
      </c>
      <c r="O12" s="348">
        <f t="shared" si="3"/>
        <v>0</v>
      </c>
      <c r="P12" s="348">
        <f t="shared" si="3"/>
        <v>0</v>
      </c>
      <c r="Q12" s="348">
        <f t="shared" si="3"/>
        <v>0</v>
      </c>
      <c r="R12" s="1016"/>
    </row>
    <row r="13" spans="2:18" ht="15.75" customHeight="1">
      <c r="B13" s="1120"/>
      <c r="C13" s="1067"/>
      <c r="D13" s="1067"/>
      <c r="E13" s="348" t="s">
        <v>19</v>
      </c>
      <c r="F13" s="348">
        <v>45576.95</v>
      </c>
      <c r="G13" s="348">
        <f t="shared" ref="G13:Q13" si="4">G20+G62+G76</f>
        <v>46946.484469999996</v>
      </c>
      <c r="H13" s="454">
        <f t="shared" si="4"/>
        <v>12812.213909999999</v>
      </c>
      <c r="I13" s="454">
        <f t="shared" si="4"/>
        <v>12139.28</v>
      </c>
      <c r="J13" s="570">
        <f t="shared" si="4"/>
        <v>27243.99497</v>
      </c>
      <c r="K13" s="570">
        <f t="shared" si="4"/>
        <v>26746.581010000002</v>
      </c>
      <c r="L13" s="348">
        <f t="shared" si="4"/>
        <v>39183.240879999998</v>
      </c>
      <c r="M13" s="348">
        <f t="shared" si="4"/>
        <v>38382.060000000005</v>
      </c>
      <c r="N13" s="849">
        <f t="shared" si="4"/>
        <v>38382.113000000005</v>
      </c>
      <c r="O13" s="348">
        <f t="shared" si="4"/>
        <v>38381.797600000005</v>
      </c>
      <c r="P13" s="348">
        <f t="shared" si="4"/>
        <v>1112.2</v>
      </c>
      <c r="Q13" s="348">
        <f t="shared" si="4"/>
        <v>50752.4</v>
      </c>
      <c r="R13" s="1016"/>
    </row>
    <row r="14" spans="2:18" ht="15.75" customHeight="1">
      <c r="B14" s="1120"/>
      <c r="C14" s="1067"/>
      <c r="D14" s="1067"/>
      <c r="E14" s="348" t="s">
        <v>33</v>
      </c>
      <c r="F14" s="348"/>
      <c r="G14" s="348">
        <f>G21+G63+G77</f>
        <v>0</v>
      </c>
      <c r="H14" s="454"/>
      <c r="I14" s="454"/>
      <c r="J14" s="570"/>
      <c r="K14" s="570"/>
      <c r="L14" s="348"/>
      <c r="M14" s="348"/>
      <c r="N14" s="348"/>
      <c r="O14" s="348"/>
      <c r="P14" s="348">
        <f>P21+P63+P77</f>
        <v>0</v>
      </c>
      <c r="Q14" s="348">
        <f>Q21+Q63+Q77</f>
        <v>0</v>
      </c>
      <c r="R14" s="1016"/>
    </row>
    <row r="15" spans="2:18" ht="15.75" customHeight="1">
      <c r="B15" s="1120"/>
      <c r="C15" s="1067"/>
      <c r="D15" s="1067"/>
      <c r="E15" s="348" t="s">
        <v>67</v>
      </c>
      <c r="F15" s="348">
        <v>1880.58</v>
      </c>
      <c r="G15" s="348">
        <f>G22+G64+G78</f>
        <v>1880.58</v>
      </c>
      <c r="H15" s="454">
        <f t="shared" ref="H15:O15" si="5">H22+H64+H78</f>
        <v>594.8829199999999</v>
      </c>
      <c r="I15" s="454">
        <f t="shared" si="5"/>
        <v>539.47</v>
      </c>
      <c r="J15" s="570">
        <f t="shared" si="5"/>
        <v>1185.56576</v>
      </c>
      <c r="K15" s="570">
        <f t="shared" si="5"/>
        <v>1106.2905000000001</v>
      </c>
      <c r="L15" s="348">
        <f t="shared" si="5"/>
        <v>1697.1969599999998</v>
      </c>
      <c r="M15" s="348">
        <f t="shared" si="5"/>
        <v>1697.1969599999998</v>
      </c>
      <c r="N15" s="747">
        <f t="shared" si="5"/>
        <v>1697.1969599999998</v>
      </c>
      <c r="O15" s="348">
        <f t="shared" si="5"/>
        <v>1697.1969599999998</v>
      </c>
      <c r="P15" s="348">
        <f>P22+P64+P78</f>
        <v>2037.2</v>
      </c>
      <c r="Q15" s="348">
        <f>Q22+Q64+Q78</f>
        <v>2037.2</v>
      </c>
      <c r="R15" s="1016"/>
    </row>
    <row r="16" spans="2:18" ht="15.75" customHeight="1" thickBot="1">
      <c r="B16" s="1120"/>
      <c r="C16" s="1067"/>
      <c r="D16" s="1067"/>
      <c r="E16" s="233" t="s">
        <v>20</v>
      </c>
      <c r="F16" s="233"/>
      <c r="G16" s="233"/>
      <c r="H16" s="455"/>
      <c r="I16" s="455"/>
      <c r="J16" s="571"/>
      <c r="K16" s="571"/>
      <c r="L16" s="233"/>
      <c r="M16" s="233"/>
      <c r="N16" s="233"/>
      <c r="O16" s="233"/>
      <c r="P16" s="233"/>
      <c r="Q16" s="348">
        <f>Q23+Q65+Q79</f>
        <v>0</v>
      </c>
      <c r="R16" s="1073"/>
    </row>
    <row r="17" spans="1:18" ht="15.75" customHeight="1">
      <c r="A17" s="124"/>
      <c r="B17" s="1082" t="s">
        <v>108</v>
      </c>
      <c r="C17" s="1077" t="s">
        <v>100</v>
      </c>
      <c r="D17" s="1077" t="s">
        <v>482</v>
      </c>
      <c r="E17" s="292" t="s">
        <v>17</v>
      </c>
      <c r="F17" s="129">
        <v>2109.7800000000002</v>
      </c>
      <c r="G17" s="129">
        <v>2050.17</v>
      </c>
      <c r="H17" s="456">
        <f>H19+H20+H22</f>
        <v>594.8829199999999</v>
      </c>
      <c r="I17" s="456">
        <f t="shared" ref="I17:Q17" si="6">I19+I20+I22</f>
        <v>539.47</v>
      </c>
      <c r="J17" s="572">
        <f t="shared" ref="J17:M17" si="7">J19+J20+J22</f>
        <v>1295.31576</v>
      </c>
      <c r="K17" s="572">
        <f t="shared" si="7"/>
        <v>1185.1885</v>
      </c>
      <c r="L17" s="456">
        <f t="shared" si="7"/>
        <v>1916.6969599999998</v>
      </c>
      <c r="M17" s="456">
        <f t="shared" si="7"/>
        <v>1888.5969599999999</v>
      </c>
      <c r="N17" s="699">
        <f t="shared" si="6"/>
        <v>1888.6499599999997</v>
      </c>
      <c r="O17" s="699">
        <f t="shared" ref="O17" si="8">O19+O20+O22</f>
        <v>1888.3345599999998</v>
      </c>
      <c r="P17" s="129">
        <f t="shared" si="6"/>
        <v>2256.6999999999998</v>
      </c>
      <c r="Q17" s="129">
        <f t="shared" si="6"/>
        <v>2256.6999999999998</v>
      </c>
      <c r="R17" s="1016"/>
    </row>
    <row r="18" spans="1:18" ht="15.75" customHeight="1">
      <c r="A18" s="125"/>
      <c r="B18" s="1076"/>
      <c r="C18" s="1074"/>
      <c r="D18" s="1074"/>
      <c r="E18" s="349" t="s">
        <v>18</v>
      </c>
      <c r="F18" s="130"/>
      <c r="G18" s="130"/>
      <c r="H18" s="457"/>
      <c r="I18" s="457"/>
      <c r="J18" s="573"/>
      <c r="K18" s="573"/>
      <c r="L18" s="130"/>
      <c r="M18" s="130"/>
      <c r="N18" s="130"/>
      <c r="O18" s="130"/>
      <c r="P18" s="130"/>
      <c r="Q18" s="130"/>
      <c r="R18" s="1016"/>
    </row>
    <row r="19" spans="1:18" ht="15.75" customHeight="1">
      <c r="A19" s="125"/>
      <c r="B19" s="1076"/>
      <c r="C19" s="1074"/>
      <c r="D19" s="1074"/>
      <c r="E19" s="349" t="s">
        <v>28</v>
      </c>
      <c r="F19" s="130">
        <v>0</v>
      </c>
      <c r="G19" s="130">
        <v>0</v>
      </c>
      <c r="H19" s="457">
        <f>H26+H33+H40+H47</f>
        <v>0</v>
      </c>
      <c r="I19" s="457">
        <f t="shared" ref="I19:Q19" si="9">I26+I33+I40+I47</f>
        <v>0</v>
      </c>
      <c r="J19" s="573">
        <f t="shared" ref="J19:K19" si="10">J26+J33+J40+J47</f>
        <v>0</v>
      </c>
      <c r="K19" s="573">
        <f t="shared" si="10"/>
        <v>0</v>
      </c>
      <c r="L19" s="457">
        <f t="shared" ref="L19:M19" si="11">L26+L33+L40+L47</f>
        <v>0</v>
      </c>
      <c r="M19" s="457">
        <f t="shared" si="11"/>
        <v>0</v>
      </c>
      <c r="N19" s="130">
        <f>N26+N33+N40+N47</f>
        <v>0</v>
      </c>
      <c r="O19" s="130">
        <f>O26+O33+O40+O47</f>
        <v>0</v>
      </c>
      <c r="P19" s="130">
        <f t="shared" si="9"/>
        <v>0</v>
      </c>
      <c r="Q19" s="130">
        <f t="shared" si="9"/>
        <v>0</v>
      </c>
      <c r="R19" s="1016"/>
    </row>
    <row r="20" spans="1:18" ht="15.75" customHeight="1">
      <c r="A20" s="125"/>
      <c r="B20" s="1076"/>
      <c r="C20" s="1074"/>
      <c r="D20" s="1074"/>
      <c r="E20" s="349" t="s">
        <v>19</v>
      </c>
      <c r="F20" s="130">
        <v>229.2</v>
      </c>
      <c r="G20" s="130">
        <v>169.59</v>
      </c>
      <c r="H20" s="457">
        <f>H27+H34+H41+H48</f>
        <v>0</v>
      </c>
      <c r="I20" s="457">
        <f t="shared" ref="I20:Q20" si="12">I27+I34+I41+I48</f>
        <v>0</v>
      </c>
      <c r="J20" s="573">
        <f t="shared" ref="J20:K20" si="13">J27+J34+J41+J48</f>
        <v>109.75</v>
      </c>
      <c r="K20" s="573">
        <f t="shared" si="13"/>
        <v>78.897999999999996</v>
      </c>
      <c r="L20" s="457">
        <f t="shared" ref="L20:M20" si="14">L27+L34+L41+L48</f>
        <v>219.5</v>
      </c>
      <c r="M20" s="457">
        <f t="shared" si="14"/>
        <v>191.4</v>
      </c>
      <c r="N20" s="130">
        <f>N27+N34+N41+N48+N55</f>
        <v>191.453</v>
      </c>
      <c r="O20" s="130">
        <f>O27+O34+O41+O48+O55</f>
        <v>191.13759999999999</v>
      </c>
      <c r="P20" s="130">
        <f t="shared" si="12"/>
        <v>219.5</v>
      </c>
      <c r="Q20" s="130">
        <f t="shared" si="12"/>
        <v>219.5</v>
      </c>
      <c r="R20" s="1016"/>
    </row>
    <row r="21" spans="1:18" ht="15.75" customHeight="1">
      <c r="A21" s="125"/>
      <c r="B21" s="1076"/>
      <c r="C21" s="1074"/>
      <c r="D21" s="1074"/>
      <c r="E21" s="349" t="s">
        <v>33</v>
      </c>
      <c r="F21" s="130"/>
      <c r="G21" s="130"/>
      <c r="H21" s="457"/>
      <c r="I21" s="457"/>
      <c r="J21" s="573"/>
      <c r="K21" s="573"/>
      <c r="L21" s="130"/>
      <c r="M21" s="130"/>
      <c r="N21" s="130"/>
      <c r="O21" s="130"/>
      <c r="P21" s="130"/>
      <c r="Q21" s="130"/>
      <c r="R21" s="1016"/>
    </row>
    <row r="22" spans="1:18" ht="15.75" customHeight="1">
      <c r="A22" s="125"/>
      <c r="B22" s="1076"/>
      <c r="C22" s="1074"/>
      <c r="D22" s="1074"/>
      <c r="E22" s="349" t="s">
        <v>67</v>
      </c>
      <c r="F22" s="130">
        <v>1880.58</v>
      </c>
      <c r="G22" s="130">
        <v>1880.58</v>
      </c>
      <c r="H22" s="457">
        <f>H29+H36+H43+H50</f>
        <v>594.8829199999999</v>
      </c>
      <c r="I22" s="457">
        <f t="shared" ref="I22:Q22" si="15">I29+I36+I43+I50</f>
        <v>539.47</v>
      </c>
      <c r="J22" s="573">
        <f t="shared" ref="J22:M22" si="16">J29+J36+J43+J50</f>
        <v>1185.56576</v>
      </c>
      <c r="K22" s="573">
        <f t="shared" si="16"/>
        <v>1106.2905000000001</v>
      </c>
      <c r="L22" s="457">
        <f t="shared" si="16"/>
        <v>1697.1969599999998</v>
      </c>
      <c r="M22" s="457">
        <f t="shared" si="16"/>
        <v>1697.1969599999998</v>
      </c>
      <c r="N22" s="130">
        <f t="shared" si="15"/>
        <v>1697.1969599999998</v>
      </c>
      <c r="O22" s="130">
        <f t="shared" ref="O22" si="17">O29+O36+O43+O50</f>
        <v>1697.1969599999998</v>
      </c>
      <c r="P22" s="130">
        <f t="shared" si="15"/>
        <v>2037.2</v>
      </c>
      <c r="Q22" s="130">
        <f t="shared" si="15"/>
        <v>2037.2</v>
      </c>
      <c r="R22" s="1016"/>
    </row>
    <row r="23" spans="1:18" ht="15.75" customHeight="1" thickBot="1">
      <c r="A23" s="125"/>
      <c r="B23" s="1076"/>
      <c r="C23" s="1074"/>
      <c r="D23" s="1074"/>
      <c r="E23" s="351" t="s">
        <v>20</v>
      </c>
      <c r="F23" s="131"/>
      <c r="G23" s="131"/>
      <c r="H23" s="458"/>
      <c r="I23" s="458"/>
      <c r="J23" s="574"/>
      <c r="K23" s="574"/>
      <c r="L23" s="172"/>
      <c r="M23" s="172"/>
      <c r="N23" s="172"/>
      <c r="O23" s="172"/>
      <c r="P23" s="172"/>
      <c r="Q23" s="172"/>
      <c r="R23" s="1073"/>
    </row>
    <row r="24" spans="1:18" s="108" customFormat="1" ht="15.75" customHeight="1">
      <c r="A24" s="124"/>
      <c r="B24" s="1123"/>
      <c r="C24" s="1101" t="s">
        <v>349</v>
      </c>
      <c r="D24" s="1060" t="s">
        <v>502</v>
      </c>
      <c r="E24" s="199" t="s">
        <v>17</v>
      </c>
      <c r="F24" s="282">
        <f>F26+F27+F29</f>
        <v>0.62507000000000001</v>
      </c>
      <c r="G24" s="282">
        <f>G26+G27+G29</f>
        <v>0.62507000000000001</v>
      </c>
      <c r="H24" s="505">
        <f t="shared" ref="H24:Q24" si="18">H26+H27+H28+H29+H30</f>
        <v>0.21535000000000001</v>
      </c>
      <c r="I24" s="505">
        <f t="shared" si="18"/>
        <v>0.14000000000000001</v>
      </c>
      <c r="J24" s="645">
        <f t="shared" si="18"/>
        <v>0.43065999999999999</v>
      </c>
      <c r="K24" s="645">
        <f t="shared" si="18"/>
        <v>0.28727000000000003</v>
      </c>
      <c r="L24" s="771">
        <f t="shared" si="18"/>
        <v>0.67061000000000004</v>
      </c>
      <c r="M24" s="771">
        <f t="shared" si="18"/>
        <v>0.67061000000000004</v>
      </c>
      <c r="N24" s="129">
        <f>N26+N27+N28+N29+N30</f>
        <v>0.67061000000000004</v>
      </c>
      <c r="O24" s="129">
        <f>O26+O27+O28+O29+O30</f>
        <v>0.67061000000000004</v>
      </c>
      <c r="P24" s="173">
        <f t="shared" si="18"/>
        <v>0.86128000000000005</v>
      </c>
      <c r="Q24" s="173">
        <f t="shared" si="18"/>
        <v>0.86128000000000005</v>
      </c>
      <c r="R24" s="408"/>
    </row>
    <row r="25" spans="1:18" s="108" customFormat="1" ht="15.75" customHeight="1">
      <c r="A25" s="125"/>
      <c r="B25" s="1124"/>
      <c r="C25" s="1102"/>
      <c r="D25" s="1061"/>
      <c r="E25" s="200" t="s">
        <v>18</v>
      </c>
      <c r="F25" s="280"/>
      <c r="G25" s="280"/>
      <c r="H25" s="484"/>
      <c r="I25" s="484"/>
      <c r="J25" s="627"/>
      <c r="K25" s="627"/>
      <c r="L25" s="370"/>
      <c r="M25" s="370"/>
      <c r="N25" s="349"/>
      <c r="O25" s="349"/>
      <c r="P25" s="127"/>
      <c r="Q25" s="127"/>
      <c r="R25" s="403"/>
    </row>
    <row r="26" spans="1:18" s="108" customFormat="1" ht="15.75" customHeight="1">
      <c r="A26" s="125"/>
      <c r="B26" s="1124"/>
      <c r="C26" s="1102"/>
      <c r="D26" s="1061"/>
      <c r="E26" s="200" t="s">
        <v>28</v>
      </c>
      <c r="F26" s="280">
        <v>0</v>
      </c>
      <c r="G26" s="280">
        <v>0</v>
      </c>
      <c r="H26" s="484">
        <v>0</v>
      </c>
      <c r="I26" s="484">
        <v>0</v>
      </c>
      <c r="J26" s="627">
        <v>0</v>
      </c>
      <c r="K26" s="627">
        <v>0</v>
      </c>
      <c r="L26" s="370">
        <v>0</v>
      </c>
      <c r="M26" s="370">
        <v>0</v>
      </c>
      <c r="N26" s="349">
        <v>0</v>
      </c>
      <c r="O26" s="349">
        <v>0</v>
      </c>
      <c r="P26" s="127">
        <v>0</v>
      </c>
      <c r="Q26" s="127">
        <v>0</v>
      </c>
      <c r="R26" s="403"/>
    </row>
    <row r="27" spans="1:18" s="108" customFormat="1" ht="15.75" customHeight="1">
      <c r="A27" s="125"/>
      <c r="B27" s="1124"/>
      <c r="C27" s="1102"/>
      <c r="D27" s="1061"/>
      <c r="E27" s="200" t="s">
        <v>19</v>
      </c>
      <c r="F27" s="280">
        <v>0</v>
      </c>
      <c r="G27" s="280">
        <v>0</v>
      </c>
      <c r="H27" s="484">
        <v>0</v>
      </c>
      <c r="I27" s="484">
        <v>0</v>
      </c>
      <c r="J27" s="627">
        <v>0</v>
      </c>
      <c r="K27" s="627">
        <v>0</v>
      </c>
      <c r="L27" s="370">
        <v>0</v>
      </c>
      <c r="M27" s="370">
        <v>0</v>
      </c>
      <c r="N27" s="349">
        <v>0</v>
      </c>
      <c r="O27" s="349">
        <v>0</v>
      </c>
      <c r="P27" s="127">
        <v>0</v>
      </c>
      <c r="Q27" s="127">
        <v>0</v>
      </c>
      <c r="R27" s="403"/>
    </row>
    <row r="28" spans="1:18" s="108" customFormat="1" ht="15.75" customHeight="1">
      <c r="A28" s="125"/>
      <c r="B28" s="1124"/>
      <c r="C28" s="1102"/>
      <c r="D28" s="1061"/>
      <c r="E28" s="200" t="s">
        <v>33</v>
      </c>
      <c r="F28" s="280"/>
      <c r="G28" s="280"/>
      <c r="H28" s="484"/>
      <c r="I28" s="484"/>
      <c r="J28" s="627"/>
      <c r="K28" s="627"/>
      <c r="L28" s="370"/>
      <c r="M28" s="370"/>
      <c r="N28" s="349"/>
      <c r="O28" s="349"/>
      <c r="P28" s="127"/>
      <c r="Q28" s="127"/>
      <c r="R28" s="403"/>
    </row>
    <row r="29" spans="1:18" s="108" customFormat="1" ht="15.75" customHeight="1">
      <c r="A29" s="125"/>
      <c r="B29" s="1124"/>
      <c r="C29" s="1102"/>
      <c r="D29" s="1061"/>
      <c r="E29" s="200" t="s">
        <v>67</v>
      </c>
      <c r="F29" s="267">
        <v>0.62507000000000001</v>
      </c>
      <c r="G29" s="267">
        <v>0.62507000000000001</v>
      </c>
      <c r="H29" s="506">
        <v>0.21535000000000001</v>
      </c>
      <c r="I29" s="485">
        <v>0.14000000000000001</v>
      </c>
      <c r="J29" s="625">
        <v>0.43065999999999999</v>
      </c>
      <c r="K29" s="625">
        <v>0.28727000000000003</v>
      </c>
      <c r="L29" s="259">
        <v>0.67061000000000004</v>
      </c>
      <c r="M29" s="259">
        <v>0.67061000000000004</v>
      </c>
      <c r="N29" s="166">
        <v>0.67061000000000004</v>
      </c>
      <c r="O29" s="166">
        <v>0.67061000000000004</v>
      </c>
      <c r="P29" s="139">
        <v>0.86128000000000005</v>
      </c>
      <c r="Q29" s="139">
        <v>0.86128000000000005</v>
      </c>
      <c r="R29" s="403"/>
    </row>
    <row r="30" spans="1:18" s="108" customFormat="1" ht="15.75" customHeight="1" thickBot="1">
      <c r="A30" s="126"/>
      <c r="B30" s="1124"/>
      <c r="C30" s="1102"/>
      <c r="D30" s="1061"/>
      <c r="E30" s="201" t="s">
        <v>20</v>
      </c>
      <c r="F30" s="283"/>
      <c r="G30" s="283"/>
      <c r="H30" s="486"/>
      <c r="I30" s="486"/>
      <c r="J30" s="628"/>
      <c r="K30" s="628"/>
      <c r="L30" s="739"/>
      <c r="M30" s="739"/>
      <c r="N30" s="350"/>
      <c r="O30" s="350"/>
      <c r="P30" s="133"/>
      <c r="Q30" s="133"/>
      <c r="R30" s="409"/>
    </row>
    <row r="31" spans="1:18" s="228" customFormat="1" ht="15.75" customHeight="1">
      <c r="A31" s="64"/>
      <c r="B31" s="1125"/>
      <c r="C31" s="1103"/>
      <c r="D31" s="1106"/>
      <c r="E31" s="199" t="s">
        <v>17</v>
      </c>
      <c r="F31" s="282">
        <f>F36+F34+F33</f>
        <v>1968.2915399999999</v>
      </c>
      <c r="G31" s="282">
        <f>G36+G34+G33</f>
        <v>1968.2915399999999</v>
      </c>
      <c r="H31" s="505">
        <f t="shared" ref="H31:Q31" si="19">H33+H34+H35+H36+H37</f>
        <v>583.26756999999998</v>
      </c>
      <c r="I31" s="505">
        <f t="shared" si="19"/>
        <v>539.33000000000004</v>
      </c>
      <c r="J31" s="645">
        <f t="shared" si="19"/>
        <v>1166.5351000000001</v>
      </c>
      <c r="K31" s="645">
        <f t="shared" si="19"/>
        <v>1094.6032299999999</v>
      </c>
      <c r="L31" s="771">
        <f t="shared" si="19"/>
        <v>1670.7263499999999</v>
      </c>
      <c r="M31" s="771">
        <f t="shared" si="19"/>
        <v>1670.7263499999999</v>
      </c>
      <c r="N31" s="129">
        <f t="shared" si="19"/>
        <v>1670.7263499999999</v>
      </c>
      <c r="O31" s="129">
        <f t="shared" si="19"/>
        <v>1670.7263499999999</v>
      </c>
      <c r="P31" s="173">
        <f t="shared" si="19"/>
        <v>1999.1387199999999</v>
      </c>
      <c r="Q31" s="173">
        <f t="shared" si="19"/>
        <v>1999.1387199999999</v>
      </c>
      <c r="R31" s="408"/>
    </row>
    <row r="32" spans="1:18" s="228" customFormat="1" ht="15.75" customHeight="1">
      <c r="A32" s="64"/>
      <c r="B32" s="1125"/>
      <c r="C32" s="1103"/>
      <c r="D32" s="1106"/>
      <c r="E32" s="200" t="s">
        <v>18</v>
      </c>
      <c r="F32" s="280"/>
      <c r="G32" s="280"/>
      <c r="H32" s="484"/>
      <c r="I32" s="484"/>
      <c r="J32" s="627"/>
      <c r="K32" s="627"/>
      <c r="L32" s="370"/>
      <c r="M32" s="370"/>
      <c r="N32" s="349"/>
      <c r="O32" s="349"/>
      <c r="P32" s="127"/>
      <c r="Q32" s="127"/>
      <c r="R32" s="403"/>
    </row>
    <row r="33" spans="1:18" s="228" customFormat="1" ht="15.75" customHeight="1">
      <c r="A33" s="64"/>
      <c r="B33" s="1125"/>
      <c r="C33" s="1103"/>
      <c r="D33" s="1106"/>
      <c r="E33" s="200" t="s">
        <v>28</v>
      </c>
      <c r="F33" s="280">
        <v>0</v>
      </c>
      <c r="G33" s="280">
        <v>0</v>
      </c>
      <c r="H33" s="484">
        <v>0</v>
      </c>
      <c r="I33" s="484">
        <v>0</v>
      </c>
      <c r="J33" s="627">
        <v>0</v>
      </c>
      <c r="K33" s="627">
        <v>0</v>
      </c>
      <c r="L33" s="370">
        <v>0</v>
      </c>
      <c r="M33" s="370">
        <v>0</v>
      </c>
      <c r="N33" s="349">
        <v>0</v>
      </c>
      <c r="O33" s="349">
        <v>0</v>
      </c>
      <c r="P33" s="127">
        <v>0</v>
      </c>
      <c r="Q33" s="127">
        <v>0</v>
      </c>
      <c r="R33" s="403"/>
    </row>
    <row r="34" spans="1:18" s="228" customFormat="1" ht="15.75" customHeight="1">
      <c r="A34" s="64"/>
      <c r="B34" s="1125"/>
      <c r="C34" s="1103"/>
      <c r="D34" s="1106"/>
      <c r="E34" s="200" t="s">
        <v>19</v>
      </c>
      <c r="F34" s="280">
        <v>0</v>
      </c>
      <c r="G34" s="280">
        <v>0</v>
      </c>
      <c r="H34" s="484">
        <v>0</v>
      </c>
      <c r="I34" s="484">
        <v>0</v>
      </c>
      <c r="J34" s="627">
        <v>0</v>
      </c>
      <c r="K34" s="627">
        <v>0</v>
      </c>
      <c r="L34" s="370">
        <v>0</v>
      </c>
      <c r="M34" s="370">
        <v>0</v>
      </c>
      <c r="N34" s="349">
        <v>0</v>
      </c>
      <c r="O34" s="349">
        <v>0</v>
      </c>
      <c r="P34" s="127">
        <v>0</v>
      </c>
      <c r="Q34" s="127">
        <v>0</v>
      </c>
      <c r="R34" s="403"/>
    </row>
    <row r="35" spans="1:18" s="228" customFormat="1" ht="15.75" customHeight="1">
      <c r="A35" s="64"/>
      <c r="B35" s="1125"/>
      <c r="C35" s="1103"/>
      <c r="D35" s="1106"/>
      <c r="E35" s="200" t="s">
        <v>33</v>
      </c>
      <c r="F35" s="280"/>
      <c r="G35" s="280"/>
      <c r="H35" s="484"/>
      <c r="I35" s="484"/>
      <c r="J35" s="627"/>
      <c r="K35" s="627"/>
      <c r="L35" s="370"/>
      <c r="M35" s="370"/>
      <c r="N35" s="349"/>
      <c r="O35" s="349"/>
      <c r="P35" s="127"/>
      <c r="Q35" s="127"/>
      <c r="R35" s="403"/>
    </row>
    <row r="36" spans="1:18" s="228" customFormat="1" ht="15.75" customHeight="1">
      <c r="A36" s="64"/>
      <c r="B36" s="1125"/>
      <c r="C36" s="1103"/>
      <c r="D36" s="1106"/>
      <c r="E36" s="200" t="s">
        <v>67</v>
      </c>
      <c r="F36" s="267">
        <v>1968.2915399999999</v>
      </c>
      <c r="G36" s="267">
        <v>1968.2915399999999</v>
      </c>
      <c r="H36" s="485">
        <v>583.26756999999998</v>
      </c>
      <c r="I36" s="485">
        <v>539.33000000000004</v>
      </c>
      <c r="J36" s="625">
        <v>1166.5351000000001</v>
      </c>
      <c r="K36" s="625">
        <v>1094.6032299999999</v>
      </c>
      <c r="L36" s="259">
        <v>1670.7263499999999</v>
      </c>
      <c r="M36" s="259">
        <v>1670.7263499999999</v>
      </c>
      <c r="N36" s="166">
        <v>1670.7263499999999</v>
      </c>
      <c r="O36" s="166">
        <v>1670.7263499999999</v>
      </c>
      <c r="P36" s="139">
        <v>1999.1387199999999</v>
      </c>
      <c r="Q36" s="139">
        <v>1999.1387199999999</v>
      </c>
      <c r="R36" s="403"/>
    </row>
    <row r="37" spans="1:18" s="228" customFormat="1" ht="15.75" customHeight="1" thickBot="1">
      <c r="A37" s="64"/>
      <c r="B37" s="1126"/>
      <c r="C37" s="1104"/>
      <c r="D37" s="1107"/>
      <c r="E37" s="201" t="s">
        <v>20</v>
      </c>
      <c r="F37" s="283"/>
      <c r="G37" s="283"/>
      <c r="H37" s="486"/>
      <c r="I37" s="486"/>
      <c r="J37" s="628"/>
      <c r="K37" s="628"/>
      <c r="L37" s="739"/>
      <c r="M37" s="739"/>
      <c r="N37" s="350"/>
      <c r="O37" s="350"/>
      <c r="P37" s="133"/>
      <c r="Q37" s="133"/>
      <c r="R37" s="409"/>
    </row>
    <row r="38" spans="1:18" s="108" customFormat="1" ht="15.75" customHeight="1">
      <c r="B38" s="1024"/>
      <c r="C38" s="1059" t="s">
        <v>145</v>
      </c>
      <c r="D38" s="1059" t="s">
        <v>431</v>
      </c>
      <c r="E38" s="293" t="s">
        <v>17</v>
      </c>
      <c r="F38" s="267">
        <v>34.799999999999997</v>
      </c>
      <c r="G38" s="282">
        <f>G40+G41+G43</f>
        <v>34.799999999999997</v>
      </c>
      <c r="H38" s="501">
        <f t="shared" ref="H38:Q38" si="20">H40+H41+H42+H43+H44</f>
        <v>11.4</v>
      </c>
      <c r="I38" s="501">
        <f t="shared" si="20"/>
        <v>0</v>
      </c>
      <c r="J38" s="646">
        <f t="shared" si="20"/>
        <v>18.600000000000001</v>
      </c>
      <c r="K38" s="646">
        <f t="shared" si="20"/>
        <v>11.4</v>
      </c>
      <c r="L38" s="772">
        <f t="shared" si="20"/>
        <v>25.8</v>
      </c>
      <c r="M38" s="772">
        <f t="shared" si="20"/>
        <v>25.8</v>
      </c>
      <c r="N38" s="180">
        <f t="shared" si="20"/>
        <v>25.8</v>
      </c>
      <c r="O38" s="180">
        <f t="shared" si="20"/>
        <v>25.8</v>
      </c>
      <c r="P38" s="176">
        <f t="shared" si="20"/>
        <v>37.200000000000003</v>
      </c>
      <c r="Q38" s="176">
        <f t="shared" si="20"/>
        <v>37.200000000000003</v>
      </c>
      <c r="R38" s="410"/>
    </row>
    <row r="39" spans="1:18" s="108" customFormat="1" ht="15.75" customHeight="1">
      <c r="B39" s="941"/>
      <c r="C39" s="1061"/>
      <c r="D39" s="1061"/>
      <c r="E39" s="342" t="s">
        <v>18</v>
      </c>
      <c r="F39" s="280"/>
      <c r="G39" s="280"/>
      <c r="H39" s="484"/>
      <c r="I39" s="484"/>
      <c r="J39" s="627"/>
      <c r="K39" s="627"/>
      <c r="L39" s="370"/>
      <c r="M39" s="370"/>
      <c r="N39" s="349"/>
      <c r="O39" s="349"/>
      <c r="P39" s="127"/>
      <c r="Q39" s="127"/>
      <c r="R39" s="403"/>
    </row>
    <row r="40" spans="1:18" s="108" customFormat="1" ht="15.75" customHeight="1">
      <c r="B40" s="941"/>
      <c r="C40" s="1061"/>
      <c r="D40" s="1061"/>
      <c r="E40" s="342" t="s">
        <v>28</v>
      </c>
      <c r="F40" s="280">
        <v>0</v>
      </c>
      <c r="G40" s="280">
        <v>0</v>
      </c>
      <c r="H40" s="484">
        <v>0</v>
      </c>
      <c r="I40" s="484">
        <v>0</v>
      </c>
      <c r="J40" s="627">
        <v>0</v>
      </c>
      <c r="K40" s="627">
        <v>0</v>
      </c>
      <c r="L40" s="370">
        <v>0</v>
      </c>
      <c r="M40" s="370">
        <v>0</v>
      </c>
      <c r="N40" s="349">
        <v>0</v>
      </c>
      <c r="O40" s="349">
        <v>0</v>
      </c>
      <c r="P40" s="127">
        <v>0</v>
      </c>
      <c r="Q40" s="127">
        <v>0</v>
      </c>
      <c r="R40" s="403"/>
    </row>
    <row r="41" spans="1:18" s="108" customFormat="1" ht="15.75" customHeight="1">
      <c r="B41" s="941"/>
      <c r="C41" s="1061"/>
      <c r="D41" s="1061"/>
      <c r="E41" s="342" t="s">
        <v>19</v>
      </c>
      <c r="F41" s="280">
        <v>0</v>
      </c>
      <c r="G41" s="280">
        <v>0</v>
      </c>
      <c r="H41" s="484">
        <v>0</v>
      </c>
      <c r="I41" s="484">
        <v>0</v>
      </c>
      <c r="J41" s="627">
        <v>0</v>
      </c>
      <c r="K41" s="627">
        <v>0</v>
      </c>
      <c r="L41" s="370">
        <v>0</v>
      </c>
      <c r="M41" s="370">
        <v>0</v>
      </c>
      <c r="N41" s="349">
        <v>0</v>
      </c>
      <c r="O41" s="349">
        <v>0</v>
      </c>
      <c r="P41" s="127">
        <v>0</v>
      </c>
      <c r="Q41" s="127">
        <v>0</v>
      </c>
      <c r="R41" s="403"/>
    </row>
    <row r="42" spans="1:18" s="108" customFormat="1" ht="15.75" customHeight="1">
      <c r="B42" s="941"/>
      <c r="C42" s="1061"/>
      <c r="D42" s="1061"/>
      <c r="E42" s="342" t="s">
        <v>33</v>
      </c>
      <c r="F42" s="280"/>
      <c r="G42" s="280"/>
      <c r="H42" s="484"/>
      <c r="I42" s="484"/>
      <c r="J42" s="627"/>
      <c r="K42" s="627"/>
      <c r="L42" s="370"/>
      <c r="M42" s="370"/>
      <c r="N42" s="349"/>
      <c r="O42" s="349"/>
      <c r="P42" s="127"/>
      <c r="Q42" s="127"/>
      <c r="R42" s="403"/>
    </row>
    <row r="43" spans="1:18" s="108" customFormat="1" ht="15.75" customHeight="1">
      <c r="B43" s="941"/>
      <c r="C43" s="1061"/>
      <c r="D43" s="1061"/>
      <c r="E43" s="342" t="s">
        <v>67</v>
      </c>
      <c r="F43" s="267">
        <v>34.799999999999997</v>
      </c>
      <c r="G43" s="267">
        <v>34.799999999999997</v>
      </c>
      <c r="H43" s="485">
        <v>11.4</v>
      </c>
      <c r="I43" s="485">
        <v>0</v>
      </c>
      <c r="J43" s="625">
        <v>18.600000000000001</v>
      </c>
      <c r="K43" s="625">
        <v>11.4</v>
      </c>
      <c r="L43" s="259">
        <v>25.8</v>
      </c>
      <c r="M43" s="259">
        <v>25.8</v>
      </c>
      <c r="N43" s="166">
        <v>25.8</v>
      </c>
      <c r="O43" s="166">
        <v>25.8</v>
      </c>
      <c r="P43" s="139">
        <v>37.200000000000003</v>
      </c>
      <c r="Q43" s="139">
        <v>37.200000000000003</v>
      </c>
      <c r="R43" s="403"/>
    </row>
    <row r="44" spans="1:18" s="108" customFormat="1" ht="15.75" customHeight="1" thickBot="1">
      <c r="B44" s="1044"/>
      <c r="C44" s="1075"/>
      <c r="D44" s="1075"/>
      <c r="E44" s="352" t="s">
        <v>20</v>
      </c>
      <c r="F44" s="284"/>
      <c r="G44" s="284"/>
      <c r="H44" s="488"/>
      <c r="I44" s="488"/>
      <c r="J44" s="629"/>
      <c r="K44" s="629"/>
      <c r="L44" s="277"/>
      <c r="M44" s="277"/>
      <c r="N44" s="351"/>
      <c r="O44" s="351"/>
      <c r="P44" s="128"/>
      <c r="Q44" s="128"/>
      <c r="R44" s="109"/>
    </row>
    <row r="45" spans="1:18" s="108" customFormat="1" ht="15.75" customHeight="1">
      <c r="B45" s="1024"/>
      <c r="C45" s="1060" t="s">
        <v>146</v>
      </c>
      <c r="D45" s="1056" t="s">
        <v>132</v>
      </c>
      <c r="E45" s="341" t="s">
        <v>17</v>
      </c>
      <c r="F45" s="285">
        <f>F47+F48+F50</f>
        <v>219.46665999999999</v>
      </c>
      <c r="G45" s="285">
        <f>G47+G48+G50</f>
        <v>219.46665999999999</v>
      </c>
      <c r="H45" s="285">
        <f t="shared" ref="H45:M45" si="21">H47+H48+H50</f>
        <v>0</v>
      </c>
      <c r="I45" s="285">
        <f t="shared" si="21"/>
        <v>0</v>
      </c>
      <c r="J45" s="647">
        <f t="shared" si="21"/>
        <v>109.75</v>
      </c>
      <c r="K45" s="647">
        <f t="shared" si="21"/>
        <v>78.897999999999996</v>
      </c>
      <c r="L45" s="285">
        <f t="shared" si="21"/>
        <v>219.5</v>
      </c>
      <c r="M45" s="285">
        <f t="shared" si="21"/>
        <v>191.4</v>
      </c>
      <c r="N45" s="292">
        <f>N47+N48+N49+N50</f>
        <v>178.85300000000001</v>
      </c>
      <c r="O45" s="292">
        <f>O47+O48+O49+O50</f>
        <v>178.5376</v>
      </c>
      <c r="P45" s="341">
        <v>169.6</v>
      </c>
      <c r="Q45" s="341">
        <v>169.6</v>
      </c>
      <c r="R45" s="408"/>
    </row>
    <row r="46" spans="1:18" s="108" customFormat="1" ht="15.75" customHeight="1">
      <c r="B46" s="941"/>
      <c r="C46" s="1061"/>
      <c r="D46" s="1057"/>
      <c r="E46" s="342" t="s">
        <v>18</v>
      </c>
      <c r="F46" s="280"/>
      <c r="G46" s="280"/>
      <c r="H46" s="484"/>
      <c r="I46" s="484"/>
      <c r="J46" s="627"/>
      <c r="K46" s="627"/>
      <c r="L46" s="370"/>
      <c r="M46" s="370"/>
      <c r="N46" s="349"/>
      <c r="O46" s="349"/>
      <c r="P46" s="127"/>
      <c r="Q46" s="127"/>
      <c r="R46" s="403"/>
    </row>
    <row r="47" spans="1:18" s="108" customFormat="1" ht="15.75" customHeight="1">
      <c r="B47" s="941"/>
      <c r="C47" s="1061"/>
      <c r="D47" s="1057"/>
      <c r="E47" s="342" t="s">
        <v>28</v>
      </c>
      <c r="F47" s="280">
        <v>0</v>
      </c>
      <c r="G47" s="280">
        <v>0</v>
      </c>
      <c r="H47" s="484">
        <v>0</v>
      </c>
      <c r="I47" s="484">
        <v>0</v>
      </c>
      <c r="J47" s="627">
        <v>0</v>
      </c>
      <c r="K47" s="627">
        <v>0</v>
      </c>
      <c r="L47" s="370">
        <v>0</v>
      </c>
      <c r="M47" s="370">
        <v>0</v>
      </c>
      <c r="N47" s="349">
        <v>0</v>
      </c>
      <c r="O47" s="349">
        <v>0</v>
      </c>
      <c r="P47" s="127">
        <v>0</v>
      </c>
      <c r="Q47" s="127">
        <v>0</v>
      </c>
      <c r="R47" s="403"/>
    </row>
    <row r="48" spans="1:18" s="108" customFormat="1" ht="15.75" customHeight="1">
      <c r="B48" s="941"/>
      <c r="C48" s="1061"/>
      <c r="D48" s="1057"/>
      <c r="E48" s="342" t="s">
        <v>19</v>
      </c>
      <c r="F48" s="280">
        <v>219.46665999999999</v>
      </c>
      <c r="G48" s="280">
        <v>219.46665999999999</v>
      </c>
      <c r="H48" s="484">
        <v>0</v>
      </c>
      <c r="I48" s="484">
        <v>0</v>
      </c>
      <c r="J48" s="627">
        <v>109.75</v>
      </c>
      <c r="K48" s="627">
        <v>78.897999999999996</v>
      </c>
      <c r="L48" s="370">
        <v>219.5</v>
      </c>
      <c r="M48" s="370">
        <v>191.4</v>
      </c>
      <c r="N48" s="349">
        <v>178.85300000000001</v>
      </c>
      <c r="O48" s="349">
        <v>178.5376</v>
      </c>
      <c r="P48" s="342">
        <v>219.5</v>
      </c>
      <c r="Q48" s="342">
        <v>219.5</v>
      </c>
      <c r="R48" s="403"/>
    </row>
    <row r="49" spans="2:18" s="108" customFormat="1" ht="15.75" customHeight="1">
      <c r="B49" s="941"/>
      <c r="C49" s="1061"/>
      <c r="D49" s="1057"/>
      <c r="E49" s="342" t="s">
        <v>33</v>
      </c>
      <c r="F49" s="280"/>
      <c r="G49" s="280"/>
      <c r="H49" s="484"/>
      <c r="I49" s="484"/>
      <c r="J49" s="627"/>
      <c r="K49" s="627"/>
      <c r="L49" s="370"/>
      <c r="M49" s="370"/>
      <c r="N49" s="349"/>
      <c r="O49" s="349"/>
      <c r="P49" s="127"/>
      <c r="Q49" s="127"/>
      <c r="R49" s="403"/>
    </row>
    <row r="50" spans="2:18" s="108" customFormat="1" ht="15.75" customHeight="1">
      <c r="B50" s="941"/>
      <c r="C50" s="1061"/>
      <c r="D50" s="1057"/>
      <c r="E50" s="342" t="s">
        <v>67</v>
      </c>
      <c r="F50" s="280">
        <v>0</v>
      </c>
      <c r="G50" s="280">
        <v>0</v>
      </c>
      <c r="H50" s="484">
        <v>0</v>
      </c>
      <c r="I50" s="484">
        <v>0</v>
      </c>
      <c r="J50" s="627">
        <v>0</v>
      </c>
      <c r="K50" s="627">
        <v>0</v>
      </c>
      <c r="L50" s="370">
        <v>0</v>
      </c>
      <c r="M50" s="370">
        <v>0</v>
      </c>
      <c r="N50" s="349">
        <v>0</v>
      </c>
      <c r="O50" s="349">
        <v>0</v>
      </c>
      <c r="P50" s="127">
        <v>0</v>
      </c>
      <c r="Q50" s="127">
        <v>0</v>
      </c>
      <c r="R50" s="403"/>
    </row>
    <row r="51" spans="2:18" s="108" customFormat="1" ht="15.75" customHeight="1" thickBot="1">
      <c r="B51" s="1025"/>
      <c r="C51" s="1062"/>
      <c r="D51" s="1058"/>
      <c r="E51" s="343" t="s">
        <v>20</v>
      </c>
      <c r="F51" s="283"/>
      <c r="G51" s="283"/>
      <c r="H51" s="486"/>
      <c r="I51" s="486"/>
      <c r="J51" s="628"/>
      <c r="K51" s="628"/>
      <c r="L51" s="739"/>
      <c r="M51" s="739"/>
      <c r="N51" s="350"/>
      <c r="O51" s="350"/>
      <c r="P51" s="133"/>
      <c r="Q51" s="133"/>
      <c r="R51" s="409"/>
    </row>
    <row r="52" spans="2:18" s="750" customFormat="1" ht="15.75" customHeight="1">
      <c r="B52" s="1032"/>
      <c r="C52" s="1056" t="s">
        <v>146</v>
      </c>
      <c r="D52" s="1056" t="s">
        <v>132</v>
      </c>
      <c r="E52" s="341" t="s">
        <v>17</v>
      </c>
      <c r="F52" s="285">
        <f>F54+F55+F57</f>
        <v>0</v>
      </c>
      <c r="G52" s="285">
        <f>G54+G55+G57</f>
        <v>0</v>
      </c>
      <c r="H52" s="285">
        <f t="shared" ref="H52:M52" si="22">H54+H55+H57</f>
        <v>0</v>
      </c>
      <c r="I52" s="285">
        <f t="shared" si="22"/>
        <v>0</v>
      </c>
      <c r="J52" s="647">
        <f t="shared" si="22"/>
        <v>0</v>
      </c>
      <c r="K52" s="647">
        <f t="shared" si="22"/>
        <v>0</v>
      </c>
      <c r="L52" s="285">
        <f t="shared" si="22"/>
        <v>12.6</v>
      </c>
      <c r="M52" s="285">
        <f t="shared" si="22"/>
        <v>12.6</v>
      </c>
      <c r="N52" s="292">
        <f>N54+N55+N56+N57</f>
        <v>12.6</v>
      </c>
      <c r="O52" s="292">
        <f>O54+O55+O56+O57</f>
        <v>12.6</v>
      </c>
      <c r="P52" s="341">
        <v>169.6</v>
      </c>
      <c r="Q52" s="341">
        <v>169.6</v>
      </c>
      <c r="R52" s="408"/>
    </row>
    <row r="53" spans="2:18" s="750" customFormat="1" ht="15.75" customHeight="1">
      <c r="B53" s="1033"/>
      <c r="C53" s="1057"/>
      <c r="D53" s="1057"/>
      <c r="E53" s="342" t="s">
        <v>18</v>
      </c>
      <c r="F53" s="280"/>
      <c r="G53" s="280"/>
      <c r="H53" s="484"/>
      <c r="I53" s="484"/>
      <c r="J53" s="627"/>
      <c r="K53" s="627"/>
      <c r="L53" s="370"/>
      <c r="M53" s="370"/>
      <c r="N53" s="349"/>
      <c r="O53" s="349"/>
      <c r="P53" s="127"/>
      <c r="Q53" s="127"/>
      <c r="R53" s="757"/>
    </row>
    <row r="54" spans="2:18" s="750" customFormat="1" ht="15.75" customHeight="1">
      <c r="B54" s="1033"/>
      <c r="C54" s="1057"/>
      <c r="D54" s="1057"/>
      <c r="E54" s="342" t="s">
        <v>28</v>
      </c>
      <c r="F54" s="280">
        <v>0</v>
      </c>
      <c r="G54" s="280">
        <v>0</v>
      </c>
      <c r="H54" s="484">
        <v>0</v>
      </c>
      <c r="I54" s="484">
        <v>0</v>
      </c>
      <c r="J54" s="627">
        <v>0</v>
      </c>
      <c r="K54" s="627">
        <v>0</v>
      </c>
      <c r="L54" s="370">
        <v>0</v>
      </c>
      <c r="M54" s="370">
        <v>0</v>
      </c>
      <c r="N54" s="349">
        <v>0</v>
      </c>
      <c r="O54" s="349">
        <v>0</v>
      </c>
      <c r="P54" s="127">
        <v>0</v>
      </c>
      <c r="Q54" s="127">
        <v>0</v>
      </c>
      <c r="R54" s="757"/>
    </row>
    <row r="55" spans="2:18" s="750" customFormat="1" ht="15.75" customHeight="1">
      <c r="B55" s="1033"/>
      <c r="C55" s="1057"/>
      <c r="D55" s="1057"/>
      <c r="E55" s="342" t="s">
        <v>19</v>
      </c>
      <c r="F55" s="280">
        <v>0</v>
      </c>
      <c r="G55" s="280">
        <v>0</v>
      </c>
      <c r="H55" s="484">
        <v>0</v>
      </c>
      <c r="I55" s="484">
        <v>0</v>
      </c>
      <c r="J55" s="627">
        <v>0</v>
      </c>
      <c r="K55" s="627">
        <v>0</v>
      </c>
      <c r="L55" s="370">
        <v>12.6</v>
      </c>
      <c r="M55" s="370">
        <v>12.6</v>
      </c>
      <c r="N55" s="349">
        <v>12.6</v>
      </c>
      <c r="O55" s="349">
        <v>12.6</v>
      </c>
      <c r="P55" s="342">
        <v>219.5</v>
      </c>
      <c r="Q55" s="342">
        <v>219.5</v>
      </c>
      <c r="R55" s="757"/>
    </row>
    <row r="56" spans="2:18" s="750" customFormat="1" ht="15.75" customHeight="1">
      <c r="B56" s="1033"/>
      <c r="C56" s="1057"/>
      <c r="D56" s="1057"/>
      <c r="E56" s="342" t="s">
        <v>33</v>
      </c>
      <c r="F56" s="280"/>
      <c r="G56" s="280"/>
      <c r="H56" s="484"/>
      <c r="I56" s="484"/>
      <c r="J56" s="627"/>
      <c r="K56" s="627"/>
      <c r="L56" s="370"/>
      <c r="M56" s="370"/>
      <c r="N56" s="349"/>
      <c r="O56" s="349"/>
      <c r="P56" s="127"/>
      <c r="Q56" s="127"/>
      <c r="R56" s="757"/>
    </row>
    <row r="57" spans="2:18" s="750" customFormat="1" ht="15.75" customHeight="1">
      <c r="B57" s="1033"/>
      <c r="C57" s="1057"/>
      <c r="D57" s="1057"/>
      <c r="E57" s="342" t="s">
        <v>67</v>
      </c>
      <c r="F57" s="280">
        <v>0</v>
      </c>
      <c r="G57" s="280">
        <v>0</v>
      </c>
      <c r="H57" s="484">
        <v>0</v>
      </c>
      <c r="I57" s="484">
        <v>0</v>
      </c>
      <c r="J57" s="627">
        <v>0</v>
      </c>
      <c r="K57" s="627">
        <v>0</v>
      </c>
      <c r="L57" s="370">
        <v>0</v>
      </c>
      <c r="M57" s="370">
        <v>0</v>
      </c>
      <c r="N57" s="349">
        <v>0</v>
      </c>
      <c r="O57" s="349">
        <v>0</v>
      </c>
      <c r="P57" s="127">
        <v>0</v>
      </c>
      <c r="Q57" s="127">
        <v>0</v>
      </c>
      <c r="R57" s="757"/>
    </row>
    <row r="58" spans="2:18" s="750" customFormat="1" ht="15.75" customHeight="1" thickBot="1">
      <c r="B58" s="1036"/>
      <c r="C58" s="1058"/>
      <c r="D58" s="1058"/>
      <c r="E58" s="343" t="s">
        <v>20</v>
      </c>
      <c r="F58" s="283"/>
      <c r="G58" s="283"/>
      <c r="H58" s="486"/>
      <c r="I58" s="486"/>
      <c r="J58" s="628"/>
      <c r="K58" s="628"/>
      <c r="L58" s="739"/>
      <c r="M58" s="739"/>
      <c r="N58" s="350"/>
      <c r="O58" s="350"/>
      <c r="P58" s="133"/>
      <c r="Q58" s="133"/>
      <c r="R58" s="409"/>
    </row>
    <row r="59" spans="2:18" ht="15.75" customHeight="1">
      <c r="B59" s="1076" t="s">
        <v>109</v>
      </c>
      <c r="C59" s="1074" t="s">
        <v>92</v>
      </c>
      <c r="D59" s="1087" t="s">
        <v>483</v>
      </c>
      <c r="E59" s="272" t="s">
        <v>17</v>
      </c>
      <c r="F59" s="137">
        <f>F61+F62+F63+F64+F65</f>
        <v>34955.980000000003</v>
      </c>
      <c r="G59" s="137">
        <f t="shared" ref="G59:Q59" si="23">G61+G62+G63+G64+G65</f>
        <v>32028.55</v>
      </c>
      <c r="H59" s="460">
        <f t="shared" si="23"/>
        <v>8648.64</v>
      </c>
      <c r="I59" s="460">
        <f t="shared" si="23"/>
        <v>8387.44</v>
      </c>
      <c r="J59" s="580">
        <f t="shared" ref="J59:K59" si="24">J61+J62+J63+J64+J65</f>
        <v>18505.490000000002</v>
      </c>
      <c r="K59" s="580">
        <f t="shared" si="24"/>
        <v>18505.490000000002</v>
      </c>
      <c r="L59" s="137">
        <f t="shared" si="23"/>
        <v>26509.59</v>
      </c>
      <c r="M59" s="137">
        <f t="shared" si="23"/>
        <v>26359.49</v>
      </c>
      <c r="N59" s="137">
        <f t="shared" si="23"/>
        <v>26359.49</v>
      </c>
      <c r="O59" s="137">
        <f t="shared" si="23"/>
        <v>26359.49</v>
      </c>
      <c r="P59" s="137">
        <f t="shared" si="23"/>
        <v>0</v>
      </c>
      <c r="Q59" s="137">
        <f t="shared" si="23"/>
        <v>35064</v>
      </c>
      <c r="R59" s="1082"/>
    </row>
    <row r="60" spans="2:18" ht="15.75" customHeight="1">
      <c r="B60" s="1076"/>
      <c r="C60" s="1074"/>
      <c r="D60" s="1053"/>
      <c r="E60" s="349" t="s">
        <v>18</v>
      </c>
      <c r="F60" s="70"/>
      <c r="G60" s="70"/>
      <c r="H60" s="461"/>
      <c r="I60" s="461"/>
      <c r="J60" s="581"/>
      <c r="K60" s="581"/>
      <c r="L60" s="70"/>
      <c r="M60" s="70"/>
      <c r="N60" s="70"/>
      <c r="O60" s="70"/>
      <c r="P60" s="70"/>
      <c r="Q60" s="70"/>
      <c r="R60" s="1076"/>
    </row>
    <row r="61" spans="2:18" ht="15.75" customHeight="1">
      <c r="B61" s="1076"/>
      <c r="C61" s="1074"/>
      <c r="D61" s="1053"/>
      <c r="E61" s="349" t="s">
        <v>28</v>
      </c>
      <c r="F61" s="70">
        <f t="shared" ref="F61:G61" si="25">F68</f>
        <v>0</v>
      </c>
      <c r="G61" s="70">
        <f t="shared" si="25"/>
        <v>0</v>
      </c>
      <c r="H61" s="461">
        <f>H68</f>
        <v>0</v>
      </c>
      <c r="I61" s="461">
        <f t="shared" ref="I61:Q62" si="26">I68</f>
        <v>0</v>
      </c>
      <c r="J61" s="581">
        <f t="shared" ref="J61:K61" si="27">J68</f>
        <v>0</v>
      </c>
      <c r="K61" s="581">
        <f t="shared" si="27"/>
        <v>0</v>
      </c>
      <c r="L61" s="70">
        <v>0</v>
      </c>
      <c r="M61" s="70">
        <v>0</v>
      </c>
      <c r="N61" s="70">
        <f t="shared" si="26"/>
        <v>0</v>
      </c>
      <c r="O61" s="70">
        <f t="shared" ref="O61" si="28">O68</f>
        <v>0</v>
      </c>
      <c r="P61" s="70">
        <f t="shared" si="26"/>
        <v>0</v>
      </c>
      <c r="Q61" s="70">
        <f t="shared" si="26"/>
        <v>0</v>
      </c>
      <c r="R61" s="1076"/>
    </row>
    <row r="62" spans="2:18" ht="15.75" customHeight="1">
      <c r="B62" s="1076"/>
      <c r="C62" s="1074"/>
      <c r="D62" s="1053"/>
      <c r="E62" s="349" t="s">
        <v>19</v>
      </c>
      <c r="F62" s="70">
        <f>F69</f>
        <v>34955.980000000003</v>
      </c>
      <c r="G62" s="70">
        <v>32028.55</v>
      </c>
      <c r="H62" s="461">
        <f>H69</f>
        <v>8648.64</v>
      </c>
      <c r="I62" s="461">
        <f t="shared" si="26"/>
        <v>8387.44</v>
      </c>
      <c r="J62" s="581">
        <f t="shared" ref="J62:M62" si="29">J69</f>
        <v>18505.490000000002</v>
      </c>
      <c r="K62" s="581">
        <f t="shared" si="29"/>
        <v>18505.490000000002</v>
      </c>
      <c r="L62" s="461">
        <f t="shared" si="29"/>
        <v>26509.59</v>
      </c>
      <c r="M62" s="461">
        <f t="shared" si="29"/>
        <v>26359.49</v>
      </c>
      <c r="N62" s="70">
        <f t="shared" si="26"/>
        <v>26359.49</v>
      </c>
      <c r="O62" s="70">
        <f t="shared" ref="O62" si="30">O69</f>
        <v>26359.49</v>
      </c>
      <c r="P62" s="70">
        <f t="shared" si="26"/>
        <v>0</v>
      </c>
      <c r="Q62" s="70">
        <f t="shared" si="26"/>
        <v>35064</v>
      </c>
      <c r="R62" s="1076"/>
    </row>
    <row r="63" spans="2:18" ht="15.75" customHeight="1">
      <c r="B63" s="1076"/>
      <c r="C63" s="1074"/>
      <c r="D63" s="1053"/>
      <c r="E63" s="349" t="s">
        <v>33</v>
      </c>
      <c r="F63" s="70"/>
      <c r="G63" s="70"/>
      <c r="H63" s="461"/>
      <c r="I63" s="461"/>
      <c r="J63" s="581"/>
      <c r="K63" s="581"/>
      <c r="L63" s="70"/>
      <c r="M63" s="70"/>
      <c r="N63" s="70"/>
      <c r="O63" s="70"/>
      <c r="P63" s="70"/>
      <c r="Q63" s="70"/>
      <c r="R63" s="1076"/>
    </row>
    <row r="64" spans="2:18" ht="15.75" customHeight="1">
      <c r="B64" s="1076"/>
      <c r="C64" s="1074"/>
      <c r="D64" s="1053"/>
      <c r="E64" s="349" t="s">
        <v>67</v>
      </c>
      <c r="F64" s="70">
        <f>F71</f>
        <v>0</v>
      </c>
      <c r="G64" s="70">
        <f>G71</f>
        <v>0</v>
      </c>
      <c r="H64" s="461">
        <f>H71</f>
        <v>0</v>
      </c>
      <c r="I64" s="461">
        <f t="shared" ref="I64:Q64" si="31">I71</f>
        <v>0</v>
      </c>
      <c r="J64" s="581">
        <f t="shared" ref="J64:K64" si="32">J71</f>
        <v>0</v>
      </c>
      <c r="K64" s="581">
        <f t="shared" si="32"/>
        <v>0</v>
      </c>
      <c r="L64" s="70">
        <v>0</v>
      </c>
      <c r="M64" s="70">
        <v>0</v>
      </c>
      <c r="N64" s="70">
        <f t="shared" si="31"/>
        <v>0</v>
      </c>
      <c r="O64" s="70">
        <f t="shared" ref="O64" si="33">O71</f>
        <v>0</v>
      </c>
      <c r="P64" s="70">
        <f t="shared" si="31"/>
        <v>0</v>
      </c>
      <c r="Q64" s="70">
        <f t="shared" si="31"/>
        <v>0</v>
      </c>
      <c r="R64" s="1076"/>
    </row>
    <row r="65" spans="1:18" ht="15.75" customHeight="1" thickBot="1">
      <c r="B65" s="1083"/>
      <c r="C65" s="1078"/>
      <c r="D65" s="1055"/>
      <c r="E65" s="350" t="s">
        <v>20</v>
      </c>
      <c r="F65" s="132"/>
      <c r="G65" s="132"/>
      <c r="H65" s="462"/>
      <c r="I65" s="462"/>
      <c r="J65" s="582"/>
      <c r="K65" s="582"/>
      <c r="L65" s="132"/>
      <c r="M65" s="132"/>
      <c r="N65" s="132"/>
      <c r="O65" s="132"/>
      <c r="P65" s="132"/>
      <c r="Q65" s="132"/>
      <c r="R65" s="1083"/>
    </row>
    <row r="66" spans="1:18" ht="15.75" customHeight="1">
      <c r="B66" s="1033"/>
      <c r="C66" s="1057" t="s">
        <v>350</v>
      </c>
      <c r="D66" s="1096" t="s">
        <v>290</v>
      </c>
      <c r="E66" s="293" t="s">
        <v>17</v>
      </c>
      <c r="F66" s="134">
        <f>F68+F69+F70+F71+F72</f>
        <v>34955.980000000003</v>
      </c>
      <c r="G66" s="134">
        <f t="shared" ref="G66:Q66" si="34">G68+G69+G70+G71+G72</f>
        <v>34955.980000000003</v>
      </c>
      <c r="H66" s="491">
        <f t="shared" si="34"/>
        <v>8648.64</v>
      </c>
      <c r="I66" s="491">
        <f t="shared" si="34"/>
        <v>8387.44</v>
      </c>
      <c r="J66" s="638">
        <f t="shared" si="34"/>
        <v>18505.490000000002</v>
      </c>
      <c r="K66" s="638">
        <f t="shared" si="34"/>
        <v>18505.490000000002</v>
      </c>
      <c r="L66" s="286">
        <f t="shared" si="34"/>
        <v>26509.59</v>
      </c>
      <c r="M66" s="286">
        <f t="shared" si="34"/>
        <v>26359.49</v>
      </c>
      <c r="N66" s="637">
        <f t="shared" si="34"/>
        <v>26359.49</v>
      </c>
      <c r="O66" s="637">
        <f t="shared" si="34"/>
        <v>26359.49</v>
      </c>
      <c r="P66" s="134">
        <f t="shared" si="34"/>
        <v>0</v>
      </c>
      <c r="Q66" s="134">
        <f t="shared" si="34"/>
        <v>35064</v>
      </c>
      <c r="R66" s="122"/>
    </row>
    <row r="67" spans="1:18" ht="15.75" customHeight="1">
      <c r="B67" s="1033"/>
      <c r="C67" s="1057"/>
      <c r="D67" s="1050"/>
      <c r="E67" s="342" t="s">
        <v>18</v>
      </c>
      <c r="F67" s="127"/>
      <c r="G67" s="127"/>
      <c r="H67" s="484"/>
      <c r="I67" s="484"/>
      <c r="J67" s="627"/>
      <c r="K67" s="627"/>
      <c r="L67" s="370"/>
      <c r="M67" s="370"/>
      <c r="N67" s="166"/>
      <c r="O67" s="166"/>
      <c r="P67" s="139"/>
      <c r="Q67" s="139"/>
      <c r="R67" s="123"/>
    </row>
    <row r="68" spans="1:18" ht="15.75" customHeight="1">
      <c r="B68" s="1033"/>
      <c r="C68" s="1057"/>
      <c r="D68" s="1050"/>
      <c r="E68" s="342" t="s">
        <v>28</v>
      </c>
      <c r="F68" s="127"/>
      <c r="G68" s="127"/>
      <c r="H68" s="484">
        <v>0</v>
      </c>
      <c r="I68" s="484">
        <v>0</v>
      </c>
      <c r="J68" s="627">
        <v>0</v>
      </c>
      <c r="K68" s="627">
        <v>0</v>
      </c>
      <c r="L68" s="370">
        <v>0</v>
      </c>
      <c r="M68" s="370">
        <v>0</v>
      </c>
      <c r="N68" s="166">
        <v>0</v>
      </c>
      <c r="O68" s="166">
        <v>0</v>
      </c>
      <c r="P68" s="139">
        <v>0</v>
      </c>
      <c r="Q68" s="139">
        <v>0</v>
      </c>
      <c r="R68" s="123"/>
    </row>
    <row r="69" spans="1:18" ht="15.75" customHeight="1">
      <c r="B69" s="1033"/>
      <c r="C69" s="1057"/>
      <c r="D69" s="1050"/>
      <c r="E69" s="342" t="s">
        <v>19</v>
      </c>
      <c r="F69" s="127">
        <v>34955.980000000003</v>
      </c>
      <c r="G69" s="127">
        <v>34955.980000000003</v>
      </c>
      <c r="H69" s="485">
        <v>8648.64</v>
      </c>
      <c r="I69" s="485">
        <v>8387.44</v>
      </c>
      <c r="J69" s="625">
        <v>18505.490000000002</v>
      </c>
      <c r="K69" s="625">
        <v>18505.490000000002</v>
      </c>
      <c r="L69" s="259">
        <v>26509.59</v>
      </c>
      <c r="M69" s="259">
        <v>26359.49</v>
      </c>
      <c r="N69" s="166">
        <v>26359.49</v>
      </c>
      <c r="O69" s="166">
        <v>26359.49</v>
      </c>
      <c r="P69" s="139"/>
      <c r="Q69" s="139">
        <v>35064</v>
      </c>
      <c r="R69" s="123"/>
    </row>
    <row r="70" spans="1:18" ht="15.75" customHeight="1">
      <c r="B70" s="1033"/>
      <c r="C70" s="1057"/>
      <c r="D70" s="1050"/>
      <c r="E70" s="342" t="s">
        <v>33</v>
      </c>
      <c r="F70" s="127"/>
      <c r="G70" s="127"/>
      <c r="H70" s="484"/>
      <c r="I70" s="484"/>
      <c r="J70" s="627"/>
      <c r="K70" s="627"/>
      <c r="L70" s="370"/>
      <c r="M70" s="370"/>
      <c r="N70" s="166"/>
      <c r="O70" s="166"/>
      <c r="P70" s="139"/>
      <c r="Q70" s="139"/>
      <c r="R70" s="123"/>
    </row>
    <row r="71" spans="1:18" ht="15.75" customHeight="1">
      <c r="B71" s="1033"/>
      <c r="C71" s="1057"/>
      <c r="D71" s="1050"/>
      <c r="E71" s="342" t="s">
        <v>67</v>
      </c>
      <c r="F71" s="127"/>
      <c r="G71" s="127"/>
      <c r="H71" s="484">
        <v>0</v>
      </c>
      <c r="I71" s="484">
        <v>0</v>
      </c>
      <c r="J71" s="627">
        <v>0</v>
      </c>
      <c r="K71" s="627">
        <v>0</v>
      </c>
      <c r="L71" s="370">
        <v>0</v>
      </c>
      <c r="M71" s="370">
        <v>0</v>
      </c>
      <c r="N71" s="166">
        <v>0</v>
      </c>
      <c r="O71" s="166">
        <v>0</v>
      </c>
      <c r="P71" s="139">
        <v>0</v>
      </c>
      <c r="Q71" s="139">
        <v>0</v>
      </c>
      <c r="R71" s="123"/>
    </row>
    <row r="72" spans="1:18" ht="15.75" customHeight="1" thickBot="1">
      <c r="B72" s="1033"/>
      <c r="C72" s="1057"/>
      <c r="D72" s="1095"/>
      <c r="E72" s="352" t="s">
        <v>20</v>
      </c>
      <c r="F72" s="128"/>
      <c r="G72" s="128"/>
      <c r="H72" s="488"/>
      <c r="I72" s="488"/>
      <c r="J72" s="629"/>
      <c r="K72" s="629"/>
      <c r="L72" s="277"/>
      <c r="M72" s="277"/>
      <c r="N72" s="170"/>
      <c r="O72" s="170"/>
      <c r="P72" s="140"/>
      <c r="Q72" s="140"/>
      <c r="R72" s="26"/>
    </row>
    <row r="73" spans="1:18" ht="15.75" customHeight="1">
      <c r="A73" s="124"/>
      <c r="B73" s="1082" t="s">
        <v>110</v>
      </c>
      <c r="C73" s="1077" t="s">
        <v>117</v>
      </c>
      <c r="D73" s="1077" t="s">
        <v>123</v>
      </c>
      <c r="E73" s="292" t="s">
        <v>17</v>
      </c>
      <c r="F73" s="177">
        <f>F75+F76+F77+F78</f>
        <v>14861.949999999999</v>
      </c>
      <c r="G73" s="177">
        <f t="shared" ref="G73:Q73" si="35">G75+G76+G77+G78</f>
        <v>14748.34447</v>
      </c>
      <c r="H73" s="463">
        <f t="shared" si="35"/>
        <v>4163.5739100000001</v>
      </c>
      <c r="I73" s="463">
        <f t="shared" si="35"/>
        <v>3751.8400000000006</v>
      </c>
      <c r="J73" s="583">
        <f t="shared" si="35"/>
        <v>8628.75497</v>
      </c>
      <c r="K73" s="583">
        <f t="shared" si="35"/>
        <v>8162.193009999999</v>
      </c>
      <c r="L73" s="177">
        <f t="shared" si="35"/>
        <v>12454.150880000001</v>
      </c>
      <c r="M73" s="177">
        <f t="shared" si="35"/>
        <v>11831.170000000002</v>
      </c>
      <c r="N73" s="802">
        <f t="shared" si="35"/>
        <v>11831.170000000002</v>
      </c>
      <c r="O73" s="802">
        <f t="shared" si="35"/>
        <v>11831.170000000002</v>
      </c>
      <c r="P73" s="177">
        <f t="shared" si="35"/>
        <v>892.7</v>
      </c>
      <c r="Q73" s="177">
        <f t="shared" si="35"/>
        <v>15468.900000000001</v>
      </c>
      <c r="R73" s="1082"/>
    </row>
    <row r="74" spans="1:18" ht="15.75" customHeight="1">
      <c r="A74" s="125"/>
      <c r="B74" s="1076"/>
      <c r="C74" s="1074"/>
      <c r="D74" s="1074"/>
      <c r="E74" s="349" t="s">
        <v>18</v>
      </c>
      <c r="F74" s="70"/>
      <c r="G74" s="70"/>
      <c r="H74" s="457"/>
      <c r="I74" s="457"/>
      <c r="J74" s="584"/>
      <c r="K74" s="584"/>
      <c r="L74" s="130"/>
      <c r="M74" s="130"/>
      <c r="N74" s="130"/>
      <c r="O74" s="130"/>
      <c r="P74" s="130"/>
      <c r="Q74" s="130"/>
      <c r="R74" s="1076"/>
    </row>
    <row r="75" spans="1:18" ht="15.75" customHeight="1">
      <c r="A75" s="125"/>
      <c r="B75" s="1076"/>
      <c r="C75" s="1074"/>
      <c r="D75" s="1074"/>
      <c r="E75" s="349" t="s">
        <v>28</v>
      </c>
      <c r="F75" s="70">
        <f>F82+F89+F96+F103+F110</f>
        <v>0</v>
      </c>
      <c r="G75" s="70">
        <f t="shared" ref="G75:Q75" si="36">G82+G89+G96+G103+G110</f>
        <v>0</v>
      </c>
      <c r="H75" s="461">
        <f t="shared" si="36"/>
        <v>0</v>
      </c>
      <c r="I75" s="461">
        <f t="shared" si="36"/>
        <v>0</v>
      </c>
      <c r="J75" s="585">
        <f>J82+J89+J96+J103+J110</f>
        <v>0</v>
      </c>
      <c r="K75" s="585">
        <f>K82+K89+K96+K103+K110</f>
        <v>0</v>
      </c>
      <c r="L75" s="70">
        <f t="shared" si="36"/>
        <v>0</v>
      </c>
      <c r="M75" s="70">
        <f t="shared" si="36"/>
        <v>0</v>
      </c>
      <c r="N75" s="70">
        <f t="shared" si="36"/>
        <v>0</v>
      </c>
      <c r="O75" s="70">
        <f t="shared" si="36"/>
        <v>0</v>
      </c>
      <c r="P75" s="70">
        <f t="shared" si="36"/>
        <v>0</v>
      </c>
      <c r="Q75" s="70">
        <f t="shared" si="36"/>
        <v>0</v>
      </c>
      <c r="R75" s="1076"/>
    </row>
    <row r="76" spans="1:18" ht="15.75" customHeight="1">
      <c r="A76" s="125"/>
      <c r="B76" s="1076"/>
      <c r="C76" s="1074"/>
      <c r="D76" s="1074"/>
      <c r="E76" s="349" t="s">
        <v>19</v>
      </c>
      <c r="F76" s="70">
        <f t="shared" ref="F76:Q78" si="37">F83+F90+F97+F104+F111</f>
        <v>14861.949999999999</v>
      </c>
      <c r="G76" s="70">
        <f t="shared" si="37"/>
        <v>14748.34447</v>
      </c>
      <c r="H76" s="461">
        <f t="shared" si="37"/>
        <v>4163.5739100000001</v>
      </c>
      <c r="I76" s="461">
        <f t="shared" si="37"/>
        <v>3751.8400000000006</v>
      </c>
      <c r="J76" s="585">
        <f t="shared" si="37"/>
        <v>8628.75497</v>
      </c>
      <c r="K76" s="585">
        <f t="shared" si="37"/>
        <v>8162.193009999999</v>
      </c>
      <c r="L76" s="70">
        <f t="shared" si="37"/>
        <v>12454.150880000001</v>
      </c>
      <c r="M76" s="70">
        <f t="shared" si="37"/>
        <v>11831.170000000002</v>
      </c>
      <c r="N76" s="70">
        <f t="shared" si="37"/>
        <v>11831.170000000002</v>
      </c>
      <c r="O76" s="70">
        <f t="shared" si="37"/>
        <v>11831.170000000002</v>
      </c>
      <c r="P76" s="70">
        <f t="shared" si="37"/>
        <v>892.7</v>
      </c>
      <c r="Q76" s="70">
        <f t="shared" si="37"/>
        <v>15468.900000000001</v>
      </c>
      <c r="R76" s="1076"/>
    </row>
    <row r="77" spans="1:18" ht="15.75" customHeight="1">
      <c r="A77" s="125"/>
      <c r="B77" s="1076"/>
      <c r="C77" s="1074"/>
      <c r="D77" s="1074"/>
      <c r="E77" s="349" t="s">
        <v>33</v>
      </c>
      <c r="F77" s="70">
        <f t="shared" si="37"/>
        <v>0</v>
      </c>
      <c r="G77" s="70">
        <f t="shared" si="37"/>
        <v>0</v>
      </c>
      <c r="H77" s="461">
        <f t="shared" si="37"/>
        <v>0</v>
      </c>
      <c r="I77" s="461">
        <f t="shared" si="37"/>
        <v>0</v>
      </c>
      <c r="J77" s="585">
        <f t="shared" si="37"/>
        <v>0</v>
      </c>
      <c r="K77" s="585">
        <f t="shared" si="37"/>
        <v>0</v>
      </c>
      <c r="L77" s="70">
        <f t="shared" si="37"/>
        <v>0</v>
      </c>
      <c r="M77" s="70">
        <f t="shared" si="37"/>
        <v>0</v>
      </c>
      <c r="N77" s="70">
        <f t="shared" si="37"/>
        <v>0</v>
      </c>
      <c r="O77" s="70">
        <f t="shared" si="37"/>
        <v>0</v>
      </c>
      <c r="P77" s="70">
        <f t="shared" si="37"/>
        <v>0</v>
      </c>
      <c r="Q77" s="70">
        <f t="shared" si="37"/>
        <v>0</v>
      </c>
      <c r="R77" s="1076"/>
    </row>
    <row r="78" spans="1:18" ht="15.75" customHeight="1">
      <c r="A78" s="125"/>
      <c r="B78" s="1076"/>
      <c r="C78" s="1074"/>
      <c r="D78" s="1074"/>
      <c r="E78" s="349" t="s">
        <v>67</v>
      </c>
      <c r="F78" s="70">
        <f t="shared" si="37"/>
        <v>0</v>
      </c>
      <c r="G78" s="70">
        <f t="shared" si="37"/>
        <v>0</v>
      </c>
      <c r="H78" s="461">
        <f t="shared" si="37"/>
        <v>0</v>
      </c>
      <c r="I78" s="461">
        <f t="shared" si="37"/>
        <v>0</v>
      </c>
      <c r="J78" s="585">
        <f t="shared" si="37"/>
        <v>0</v>
      </c>
      <c r="K78" s="585">
        <f t="shared" si="37"/>
        <v>0</v>
      </c>
      <c r="L78" s="70">
        <f t="shared" si="37"/>
        <v>0</v>
      </c>
      <c r="M78" s="70">
        <f t="shared" si="37"/>
        <v>0</v>
      </c>
      <c r="N78" s="70">
        <f t="shared" si="37"/>
        <v>0</v>
      </c>
      <c r="O78" s="70">
        <f t="shared" si="37"/>
        <v>0</v>
      </c>
      <c r="P78" s="70">
        <f t="shared" si="37"/>
        <v>0</v>
      </c>
      <c r="Q78" s="70">
        <f t="shared" si="37"/>
        <v>0</v>
      </c>
      <c r="R78" s="1076"/>
    </row>
    <row r="79" spans="1:18" ht="15.75" customHeight="1" thickBot="1">
      <c r="A79" s="125"/>
      <c r="B79" s="1076"/>
      <c r="C79" s="1074"/>
      <c r="D79" s="1074"/>
      <c r="E79" s="351" t="s">
        <v>20</v>
      </c>
      <c r="F79" s="132"/>
      <c r="G79" s="132"/>
      <c r="H79" s="458"/>
      <c r="I79" s="458"/>
      <c r="J79" s="586"/>
      <c r="K79" s="586"/>
      <c r="L79" s="172"/>
      <c r="M79" s="172"/>
      <c r="N79" s="172"/>
      <c r="O79" s="172"/>
      <c r="P79" s="172"/>
      <c r="Q79" s="172"/>
      <c r="R79" s="1083"/>
    </row>
    <row r="80" spans="1:18" s="111" customFormat="1" ht="15.75" customHeight="1">
      <c r="A80" s="124"/>
      <c r="B80" s="1024"/>
      <c r="C80" s="1060" t="s">
        <v>149</v>
      </c>
      <c r="D80" s="1060" t="s">
        <v>549</v>
      </c>
      <c r="E80" s="199" t="s">
        <v>17</v>
      </c>
      <c r="F80" s="286">
        <f>F82+F83+F85</f>
        <v>9115.0978400000004</v>
      </c>
      <c r="G80" s="286">
        <f>G82+G83+G85</f>
        <v>9115.0978400000004</v>
      </c>
      <c r="H80" s="502">
        <f t="shared" ref="H80:Q80" si="38">H82+H83+H84+H85+H86</f>
        <v>2699.8914500000001</v>
      </c>
      <c r="I80" s="502">
        <f t="shared" si="38"/>
        <v>2522.29</v>
      </c>
      <c r="J80" s="642">
        <f t="shared" si="38"/>
        <v>5421.6929</v>
      </c>
      <c r="K80" s="642">
        <f t="shared" si="38"/>
        <v>5316.8584899999996</v>
      </c>
      <c r="L80" s="774">
        <f t="shared" si="38"/>
        <v>8044.3045499999998</v>
      </c>
      <c r="M80" s="774">
        <f t="shared" si="38"/>
        <v>7647.6248999999998</v>
      </c>
      <c r="N80" s="177">
        <f t="shared" si="38"/>
        <v>7647.6248999999998</v>
      </c>
      <c r="O80" s="177">
        <f t="shared" si="38"/>
        <v>7647.6248999999998</v>
      </c>
      <c r="P80" s="179">
        <f t="shared" si="38"/>
        <v>0</v>
      </c>
      <c r="Q80" s="179">
        <f t="shared" si="38"/>
        <v>10176.21096</v>
      </c>
      <c r="R80" s="408"/>
    </row>
    <row r="81" spans="1:18" s="111" customFormat="1" ht="15.75" customHeight="1">
      <c r="A81" s="125"/>
      <c r="B81" s="941"/>
      <c r="C81" s="1061"/>
      <c r="D81" s="1061"/>
      <c r="E81" s="200" t="s">
        <v>18</v>
      </c>
      <c r="F81" s="259"/>
      <c r="G81" s="259"/>
      <c r="H81" s="484"/>
      <c r="I81" s="484"/>
      <c r="J81" s="627"/>
      <c r="K81" s="627"/>
      <c r="L81" s="370"/>
      <c r="M81" s="370"/>
      <c r="N81" s="166"/>
      <c r="O81" s="166"/>
      <c r="P81" s="127"/>
      <c r="Q81" s="127"/>
      <c r="R81" s="403"/>
    </row>
    <row r="82" spans="1:18" s="111" customFormat="1" ht="15.75" customHeight="1">
      <c r="A82" s="125"/>
      <c r="B82" s="941"/>
      <c r="C82" s="1061"/>
      <c r="D82" s="1061"/>
      <c r="E82" s="200" t="s">
        <v>28</v>
      </c>
      <c r="F82" s="259">
        <v>0</v>
      </c>
      <c r="G82" s="259">
        <v>0</v>
      </c>
      <c r="H82" s="484">
        <v>0</v>
      </c>
      <c r="I82" s="484">
        <v>0</v>
      </c>
      <c r="J82" s="627">
        <v>0</v>
      </c>
      <c r="K82" s="627">
        <v>0</v>
      </c>
      <c r="L82" s="370">
        <v>0</v>
      </c>
      <c r="M82" s="370">
        <v>0</v>
      </c>
      <c r="N82" s="166">
        <v>0</v>
      </c>
      <c r="O82" s="166">
        <v>0</v>
      </c>
      <c r="P82" s="127">
        <v>0</v>
      </c>
      <c r="Q82" s="127">
        <v>0</v>
      </c>
      <c r="R82" s="403"/>
    </row>
    <row r="83" spans="1:18" s="111" customFormat="1" ht="15.75" customHeight="1">
      <c r="A83" s="125"/>
      <c r="B83" s="941"/>
      <c r="C83" s="1061"/>
      <c r="D83" s="1061"/>
      <c r="E83" s="200" t="s">
        <v>19</v>
      </c>
      <c r="F83" s="259">
        <v>9115.0978400000004</v>
      </c>
      <c r="G83" s="259">
        <v>9115.0978400000004</v>
      </c>
      <c r="H83" s="485">
        <v>2699.8914500000001</v>
      </c>
      <c r="I83" s="485">
        <v>2522.29</v>
      </c>
      <c r="J83" s="625">
        <v>5421.6929</v>
      </c>
      <c r="K83" s="625">
        <v>5316.8584899999996</v>
      </c>
      <c r="L83" s="259">
        <v>8044.3045499999998</v>
      </c>
      <c r="M83" s="259">
        <v>7647.6248999999998</v>
      </c>
      <c r="N83" s="166">
        <v>7647.6248999999998</v>
      </c>
      <c r="O83" s="166">
        <v>7647.6248999999998</v>
      </c>
      <c r="P83" s="139">
        <v>0</v>
      </c>
      <c r="Q83" s="139">
        <v>10176.21096</v>
      </c>
      <c r="R83" s="403"/>
    </row>
    <row r="84" spans="1:18" s="111" customFormat="1" ht="15.75" customHeight="1">
      <c r="A84" s="125"/>
      <c r="B84" s="941"/>
      <c r="C84" s="1061"/>
      <c r="D84" s="1061"/>
      <c r="E84" s="200" t="s">
        <v>33</v>
      </c>
      <c r="F84" s="259"/>
      <c r="G84" s="259"/>
      <c r="H84" s="484"/>
      <c r="I84" s="484"/>
      <c r="J84" s="627"/>
      <c r="K84" s="627"/>
      <c r="L84" s="370"/>
      <c r="M84" s="370"/>
      <c r="N84" s="166"/>
      <c r="O84" s="166"/>
      <c r="P84" s="127"/>
      <c r="Q84" s="127"/>
      <c r="R84" s="403"/>
    </row>
    <row r="85" spans="1:18" s="111" customFormat="1" ht="15.75" customHeight="1">
      <c r="A85" s="125"/>
      <c r="B85" s="941"/>
      <c r="C85" s="1061"/>
      <c r="D85" s="1061"/>
      <c r="E85" s="200" t="s">
        <v>67</v>
      </c>
      <c r="F85" s="259">
        <v>0</v>
      </c>
      <c r="G85" s="259">
        <v>0</v>
      </c>
      <c r="H85" s="484">
        <v>0</v>
      </c>
      <c r="I85" s="484">
        <v>0</v>
      </c>
      <c r="J85" s="627">
        <v>0</v>
      </c>
      <c r="K85" s="627">
        <v>0</v>
      </c>
      <c r="L85" s="370">
        <v>0</v>
      </c>
      <c r="M85" s="370">
        <v>0</v>
      </c>
      <c r="N85" s="166">
        <v>0</v>
      </c>
      <c r="O85" s="166">
        <v>0</v>
      </c>
      <c r="P85" s="127">
        <v>0</v>
      </c>
      <c r="Q85" s="127">
        <v>0</v>
      </c>
      <c r="R85" s="403"/>
    </row>
    <row r="86" spans="1:18" s="111" customFormat="1" ht="15.75" customHeight="1" thickBot="1">
      <c r="A86" s="126"/>
      <c r="B86" s="941"/>
      <c r="C86" s="1061"/>
      <c r="D86" s="1061"/>
      <c r="E86" s="201" t="s">
        <v>20</v>
      </c>
      <c r="F86" s="287"/>
      <c r="G86" s="287"/>
      <c r="H86" s="486"/>
      <c r="I86" s="486"/>
      <c r="J86" s="628"/>
      <c r="K86" s="628"/>
      <c r="L86" s="739"/>
      <c r="M86" s="739"/>
      <c r="N86" s="767"/>
      <c r="O86" s="767"/>
      <c r="P86" s="133"/>
      <c r="Q86" s="133"/>
      <c r="R86" s="409"/>
    </row>
    <row r="87" spans="1:18" s="111" customFormat="1" ht="15.75" customHeight="1">
      <c r="A87" s="124"/>
      <c r="B87" s="916"/>
      <c r="C87" s="1106"/>
      <c r="D87" s="1106"/>
      <c r="E87" s="199" t="s">
        <v>17</v>
      </c>
      <c r="F87" s="259">
        <f>F89+F90+F91+F92</f>
        <v>2998.9797100000001</v>
      </c>
      <c r="G87" s="259">
        <f>G89+G90+G91+G92</f>
        <v>2885.3741799999998</v>
      </c>
      <c r="H87" s="502">
        <f t="shared" ref="H87:Q87" si="39">H89+H90+H91+H92+H93</f>
        <v>580.84866999999997</v>
      </c>
      <c r="I87" s="502">
        <f t="shared" si="39"/>
        <v>431.97</v>
      </c>
      <c r="J87" s="642">
        <f t="shared" si="39"/>
        <v>1518.44561</v>
      </c>
      <c r="K87" s="642">
        <f t="shared" si="39"/>
        <v>1241.7314799999999</v>
      </c>
      <c r="L87" s="774">
        <f t="shared" si="39"/>
        <v>1929.0061499999999</v>
      </c>
      <c r="M87" s="774">
        <f t="shared" si="39"/>
        <v>1875.7175299999999</v>
      </c>
      <c r="N87" s="177">
        <f t="shared" si="39"/>
        <v>1875.7175299999999</v>
      </c>
      <c r="O87" s="177">
        <f t="shared" si="39"/>
        <v>1875.7175299999999</v>
      </c>
      <c r="P87" s="179">
        <f t="shared" si="39"/>
        <v>892.7</v>
      </c>
      <c r="Q87" s="179">
        <f t="shared" si="39"/>
        <v>2219.0162399999999</v>
      </c>
      <c r="R87" s="408"/>
    </row>
    <row r="88" spans="1:18" s="111" customFormat="1" ht="15.75" customHeight="1">
      <c r="A88" s="125"/>
      <c r="B88" s="916"/>
      <c r="C88" s="1106"/>
      <c r="D88" s="1106"/>
      <c r="E88" s="200" t="s">
        <v>18</v>
      </c>
      <c r="F88" s="259"/>
      <c r="G88" s="259"/>
      <c r="H88" s="484"/>
      <c r="I88" s="484"/>
      <c r="J88" s="627"/>
      <c r="K88" s="627"/>
      <c r="L88" s="370"/>
      <c r="M88" s="370"/>
      <c r="N88" s="166"/>
      <c r="O88" s="166"/>
      <c r="P88" s="127"/>
      <c r="Q88" s="127"/>
      <c r="R88" s="403"/>
    </row>
    <row r="89" spans="1:18" s="111" customFormat="1" ht="15.75" customHeight="1">
      <c r="A89" s="125"/>
      <c r="B89" s="916"/>
      <c r="C89" s="1106"/>
      <c r="D89" s="1106"/>
      <c r="E89" s="200" t="s">
        <v>28</v>
      </c>
      <c r="F89" s="259">
        <v>0</v>
      </c>
      <c r="G89" s="259">
        <v>0</v>
      </c>
      <c r="H89" s="484">
        <v>0</v>
      </c>
      <c r="I89" s="484">
        <v>0</v>
      </c>
      <c r="J89" s="627">
        <v>0</v>
      </c>
      <c r="K89" s="627">
        <v>0</v>
      </c>
      <c r="L89" s="370">
        <v>0</v>
      </c>
      <c r="M89" s="370">
        <v>0</v>
      </c>
      <c r="N89" s="166">
        <v>0</v>
      </c>
      <c r="O89" s="166">
        <v>0</v>
      </c>
      <c r="P89" s="127">
        <v>0</v>
      </c>
      <c r="Q89" s="127">
        <v>0</v>
      </c>
      <c r="R89" s="403"/>
    </row>
    <row r="90" spans="1:18" s="111" customFormat="1" ht="15.75" customHeight="1">
      <c r="A90" s="125"/>
      <c r="B90" s="916"/>
      <c r="C90" s="1106"/>
      <c r="D90" s="1106"/>
      <c r="E90" s="200" t="s">
        <v>19</v>
      </c>
      <c r="F90" s="259">
        <v>2998.9797100000001</v>
      </c>
      <c r="G90" s="259">
        <v>2885.3741799999998</v>
      </c>
      <c r="H90" s="485">
        <v>580.84866999999997</v>
      </c>
      <c r="I90" s="485">
        <v>431.97</v>
      </c>
      <c r="J90" s="625">
        <v>1518.44561</v>
      </c>
      <c r="K90" s="625">
        <v>1241.7314799999999</v>
      </c>
      <c r="L90" s="259">
        <v>1929.0061499999999</v>
      </c>
      <c r="M90" s="259">
        <v>1875.7175299999999</v>
      </c>
      <c r="N90" s="166">
        <v>1875.7175299999999</v>
      </c>
      <c r="O90" s="166">
        <v>1875.7175299999999</v>
      </c>
      <c r="P90" s="139">
        <v>892.7</v>
      </c>
      <c r="Q90" s="139">
        <v>2219.0162399999999</v>
      </c>
      <c r="R90" s="403"/>
    </row>
    <row r="91" spans="1:18" s="111" customFormat="1" ht="15.75" customHeight="1">
      <c r="A91" s="125"/>
      <c r="B91" s="916"/>
      <c r="C91" s="1106"/>
      <c r="D91" s="1106"/>
      <c r="E91" s="200" t="s">
        <v>33</v>
      </c>
      <c r="F91" s="259"/>
      <c r="G91" s="259"/>
      <c r="H91" s="484"/>
      <c r="I91" s="484"/>
      <c r="J91" s="627"/>
      <c r="K91" s="627"/>
      <c r="L91" s="370"/>
      <c r="M91" s="370"/>
      <c r="N91" s="166"/>
      <c r="O91" s="166"/>
      <c r="P91" s="127"/>
      <c r="Q91" s="127"/>
      <c r="R91" s="403"/>
    </row>
    <row r="92" spans="1:18" s="111" customFormat="1" ht="15.75" customHeight="1">
      <c r="A92" s="125"/>
      <c r="B92" s="916"/>
      <c r="C92" s="1106"/>
      <c r="D92" s="1106"/>
      <c r="E92" s="200" t="s">
        <v>67</v>
      </c>
      <c r="F92" s="259">
        <v>0</v>
      </c>
      <c r="G92" s="259">
        <v>0</v>
      </c>
      <c r="H92" s="484">
        <v>0</v>
      </c>
      <c r="I92" s="484">
        <v>0</v>
      </c>
      <c r="J92" s="627">
        <v>0</v>
      </c>
      <c r="K92" s="627">
        <v>0</v>
      </c>
      <c r="L92" s="370">
        <v>0</v>
      </c>
      <c r="M92" s="370">
        <v>0</v>
      </c>
      <c r="N92" s="166">
        <v>0</v>
      </c>
      <c r="O92" s="166">
        <v>0</v>
      </c>
      <c r="P92" s="127">
        <v>0</v>
      </c>
      <c r="Q92" s="127">
        <v>0</v>
      </c>
      <c r="R92" s="403"/>
    </row>
    <row r="93" spans="1:18" s="111" customFormat="1" ht="15.75" customHeight="1" thickBot="1">
      <c r="A93" s="126"/>
      <c r="B93" s="916"/>
      <c r="C93" s="1106"/>
      <c r="D93" s="1106"/>
      <c r="E93" s="201" t="s">
        <v>20</v>
      </c>
      <c r="F93" s="287"/>
      <c r="G93" s="287"/>
      <c r="H93" s="486"/>
      <c r="I93" s="486"/>
      <c r="J93" s="628"/>
      <c r="K93" s="628"/>
      <c r="L93" s="739"/>
      <c r="M93" s="739"/>
      <c r="N93" s="767"/>
      <c r="O93" s="767"/>
      <c r="P93" s="133"/>
      <c r="Q93" s="133"/>
      <c r="R93" s="409"/>
    </row>
    <row r="94" spans="1:18" s="111" customFormat="1" ht="15.75" customHeight="1">
      <c r="B94" s="916"/>
      <c r="C94" s="1106"/>
      <c r="D94" s="1106"/>
      <c r="E94" s="199" t="s">
        <v>17</v>
      </c>
      <c r="F94" s="259">
        <f>F96+F97+F99</f>
        <v>1.45265</v>
      </c>
      <c r="G94" s="259">
        <f>G96+G97+G99</f>
        <v>1.45265</v>
      </c>
      <c r="H94" s="502">
        <f t="shared" ref="H94:Q94" si="40">H96+H97+H98+H99+H100</f>
        <v>0.28321000000000002</v>
      </c>
      <c r="I94" s="502">
        <f t="shared" si="40"/>
        <v>0.28000000000000003</v>
      </c>
      <c r="J94" s="642">
        <f>J96+J97+J98+J99+J100</f>
        <v>1.06104</v>
      </c>
      <c r="K94" s="642">
        <f>K96+K97+K98+K99+K100</f>
        <v>0.67103999999999997</v>
      </c>
      <c r="L94" s="774">
        <f t="shared" si="40"/>
        <v>1.25604</v>
      </c>
      <c r="M94" s="774">
        <f t="shared" si="40"/>
        <v>1.06104</v>
      </c>
      <c r="N94" s="177">
        <f t="shared" si="40"/>
        <v>1.06104</v>
      </c>
      <c r="O94" s="177">
        <f t="shared" si="40"/>
        <v>1.06104</v>
      </c>
      <c r="P94" s="179">
        <f t="shared" si="40"/>
        <v>0</v>
      </c>
      <c r="Q94" s="179">
        <f t="shared" si="40"/>
        <v>0.45710000000000001</v>
      </c>
      <c r="R94" s="408"/>
    </row>
    <row r="95" spans="1:18" s="111" customFormat="1" ht="15.75" customHeight="1">
      <c r="B95" s="916"/>
      <c r="C95" s="1106"/>
      <c r="D95" s="1106"/>
      <c r="E95" s="200" t="s">
        <v>18</v>
      </c>
      <c r="F95" s="286"/>
      <c r="G95" s="286"/>
      <c r="H95" s="484"/>
      <c r="I95" s="503"/>
      <c r="J95" s="643"/>
      <c r="K95" s="643"/>
      <c r="L95" s="775"/>
      <c r="M95" s="775"/>
      <c r="N95" s="637"/>
      <c r="O95" s="637"/>
      <c r="P95" s="134"/>
      <c r="Q95" s="134"/>
      <c r="R95" s="403"/>
    </row>
    <row r="96" spans="1:18" s="111" customFormat="1" ht="15.75" customHeight="1">
      <c r="B96" s="916"/>
      <c r="C96" s="1106"/>
      <c r="D96" s="1106"/>
      <c r="E96" s="200" t="s">
        <v>28</v>
      </c>
      <c r="F96" s="286">
        <v>0</v>
      </c>
      <c r="G96" s="286">
        <v>0</v>
      </c>
      <c r="H96" s="484">
        <v>0</v>
      </c>
      <c r="I96" s="503">
        <v>0</v>
      </c>
      <c r="J96" s="643">
        <v>0</v>
      </c>
      <c r="K96" s="643">
        <v>0</v>
      </c>
      <c r="L96" s="775">
        <v>0</v>
      </c>
      <c r="M96" s="775">
        <v>0</v>
      </c>
      <c r="N96" s="637">
        <v>0</v>
      </c>
      <c r="O96" s="637">
        <v>0</v>
      </c>
      <c r="P96" s="134">
        <v>0</v>
      </c>
      <c r="Q96" s="134">
        <v>0</v>
      </c>
      <c r="R96" s="403"/>
    </row>
    <row r="97" spans="2:18" s="111" customFormat="1" ht="15.75" customHeight="1">
      <c r="B97" s="916"/>
      <c r="C97" s="1106"/>
      <c r="D97" s="1106"/>
      <c r="E97" s="200" t="s">
        <v>19</v>
      </c>
      <c r="F97" s="259">
        <v>1.45265</v>
      </c>
      <c r="G97" s="259">
        <v>1.45265</v>
      </c>
      <c r="H97" s="485">
        <v>0.28321000000000002</v>
      </c>
      <c r="I97" s="485">
        <v>0.28000000000000003</v>
      </c>
      <c r="J97" s="625">
        <v>1.06104</v>
      </c>
      <c r="K97" s="625">
        <v>0.67103999999999997</v>
      </c>
      <c r="L97" s="259">
        <v>1.25604</v>
      </c>
      <c r="M97" s="259">
        <v>1.06104</v>
      </c>
      <c r="N97" s="166">
        <v>1.06104</v>
      </c>
      <c r="O97" s="166">
        <v>1.06104</v>
      </c>
      <c r="P97" s="139">
        <v>0</v>
      </c>
      <c r="Q97" s="139">
        <v>0.45710000000000001</v>
      </c>
      <c r="R97" s="403"/>
    </row>
    <row r="98" spans="2:18" s="111" customFormat="1" ht="15.75" customHeight="1">
      <c r="B98" s="916"/>
      <c r="C98" s="1106"/>
      <c r="D98" s="1106"/>
      <c r="E98" s="200" t="s">
        <v>33</v>
      </c>
      <c r="F98" s="286"/>
      <c r="G98" s="286"/>
      <c r="H98" s="484"/>
      <c r="I98" s="503"/>
      <c r="J98" s="643"/>
      <c r="K98" s="643"/>
      <c r="L98" s="775"/>
      <c r="M98" s="775"/>
      <c r="N98" s="637"/>
      <c r="O98" s="637"/>
      <c r="P98" s="134"/>
      <c r="Q98" s="134"/>
      <c r="R98" s="403"/>
    </row>
    <row r="99" spans="2:18" s="111" customFormat="1" ht="15.75" customHeight="1">
      <c r="B99" s="916"/>
      <c r="C99" s="1106"/>
      <c r="D99" s="1106"/>
      <c r="E99" s="200" t="s">
        <v>67</v>
      </c>
      <c r="F99" s="286">
        <v>0</v>
      </c>
      <c r="G99" s="286">
        <v>0</v>
      </c>
      <c r="H99" s="484">
        <v>0</v>
      </c>
      <c r="I99" s="503">
        <v>0</v>
      </c>
      <c r="J99" s="643">
        <v>0</v>
      </c>
      <c r="K99" s="643">
        <v>0</v>
      </c>
      <c r="L99" s="775">
        <v>0</v>
      </c>
      <c r="M99" s="775">
        <v>0</v>
      </c>
      <c r="N99" s="637">
        <v>0</v>
      </c>
      <c r="O99" s="637">
        <v>0</v>
      </c>
      <c r="P99" s="134">
        <v>0</v>
      </c>
      <c r="Q99" s="134">
        <v>0</v>
      </c>
      <c r="R99" s="410"/>
    </row>
    <row r="100" spans="2:18" s="111" customFormat="1" ht="15.75" customHeight="1" thickBot="1">
      <c r="B100" s="916"/>
      <c r="C100" s="1106"/>
      <c r="D100" s="1106"/>
      <c r="E100" s="201" t="s">
        <v>20</v>
      </c>
      <c r="F100" s="288"/>
      <c r="G100" s="288"/>
      <c r="H100" s="486"/>
      <c r="I100" s="504"/>
      <c r="J100" s="644"/>
      <c r="K100" s="644"/>
      <c r="L100" s="776"/>
      <c r="M100" s="776"/>
      <c r="N100" s="773"/>
      <c r="O100" s="773"/>
      <c r="P100" s="135"/>
      <c r="Q100" s="135"/>
      <c r="R100" s="411"/>
    </row>
    <row r="101" spans="2:18" ht="15.75" customHeight="1">
      <c r="B101" s="916"/>
      <c r="C101" s="1106"/>
      <c r="D101" s="1106"/>
      <c r="E101" s="199" t="s">
        <v>17</v>
      </c>
      <c r="F101" s="259">
        <f>F103+F104+F105+F106</f>
        <v>2745.8519099999999</v>
      </c>
      <c r="G101" s="289">
        <f>G103+G104+G105+G106</f>
        <v>2745.8519099999999</v>
      </c>
      <c r="H101" s="490">
        <f t="shared" ref="H101:Q101" si="41">H104+H103+H105+H106+H107</f>
        <v>882.14721999999995</v>
      </c>
      <c r="I101" s="490">
        <f t="shared" si="41"/>
        <v>796.9</v>
      </c>
      <c r="J101" s="636">
        <f t="shared" si="41"/>
        <v>1687.1520599999999</v>
      </c>
      <c r="K101" s="636">
        <f t="shared" si="41"/>
        <v>1602.52864</v>
      </c>
      <c r="L101" s="289">
        <f t="shared" si="41"/>
        <v>2479.1807800000001</v>
      </c>
      <c r="M101" s="289">
        <f t="shared" si="41"/>
        <v>2306.3631700000001</v>
      </c>
      <c r="N101" s="634">
        <f t="shared" si="41"/>
        <v>2306.3631700000001</v>
      </c>
      <c r="O101" s="634">
        <f t="shared" si="41"/>
        <v>2306.3631700000001</v>
      </c>
      <c r="P101" s="136">
        <f t="shared" si="41"/>
        <v>0</v>
      </c>
      <c r="Q101" s="136">
        <f t="shared" si="41"/>
        <v>3073.2157000000002</v>
      </c>
      <c r="R101" s="412"/>
    </row>
    <row r="102" spans="2:18" ht="15.75" customHeight="1">
      <c r="B102" s="916"/>
      <c r="C102" s="1106"/>
      <c r="D102" s="1106"/>
      <c r="E102" s="200" t="s">
        <v>18</v>
      </c>
      <c r="F102" s="259"/>
      <c r="G102" s="259"/>
      <c r="H102" s="484"/>
      <c r="I102" s="484"/>
      <c r="J102" s="627"/>
      <c r="K102" s="627"/>
      <c r="L102" s="370"/>
      <c r="M102" s="370"/>
      <c r="N102" s="166"/>
      <c r="O102" s="166"/>
      <c r="P102" s="139"/>
      <c r="Q102" s="139"/>
      <c r="R102" s="123"/>
    </row>
    <row r="103" spans="2:18" ht="15.75" customHeight="1">
      <c r="B103" s="916"/>
      <c r="C103" s="1106"/>
      <c r="D103" s="1106"/>
      <c r="E103" s="200" t="s">
        <v>28</v>
      </c>
      <c r="F103" s="259">
        <v>0</v>
      </c>
      <c r="G103" s="259">
        <v>0</v>
      </c>
      <c r="H103" s="484">
        <v>0</v>
      </c>
      <c r="I103" s="484">
        <v>0</v>
      </c>
      <c r="J103" s="627">
        <v>0</v>
      </c>
      <c r="K103" s="627">
        <v>0</v>
      </c>
      <c r="L103" s="370">
        <v>0</v>
      </c>
      <c r="M103" s="370">
        <v>0</v>
      </c>
      <c r="N103" s="166">
        <v>0</v>
      </c>
      <c r="O103" s="166">
        <v>0</v>
      </c>
      <c r="P103" s="139">
        <v>0</v>
      </c>
      <c r="Q103" s="139">
        <v>0</v>
      </c>
      <c r="R103" s="123"/>
    </row>
    <row r="104" spans="2:18" ht="15.75" customHeight="1">
      <c r="B104" s="916"/>
      <c r="C104" s="1106"/>
      <c r="D104" s="1106"/>
      <c r="E104" s="200" t="s">
        <v>19</v>
      </c>
      <c r="F104" s="259">
        <v>2745.8519099999999</v>
      </c>
      <c r="G104" s="259">
        <v>2745.8519099999999</v>
      </c>
      <c r="H104" s="485">
        <v>882.14721999999995</v>
      </c>
      <c r="I104" s="485">
        <v>796.9</v>
      </c>
      <c r="J104" s="625">
        <v>1687.1520599999999</v>
      </c>
      <c r="K104" s="625">
        <v>1602.52864</v>
      </c>
      <c r="L104" s="259">
        <v>2479.1807800000001</v>
      </c>
      <c r="M104" s="259">
        <v>2306.3631700000001</v>
      </c>
      <c r="N104" s="166">
        <v>2306.3631700000001</v>
      </c>
      <c r="O104" s="166">
        <v>2306.3631700000001</v>
      </c>
      <c r="P104" s="139">
        <v>0</v>
      </c>
      <c r="Q104" s="139">
        <v>3073.2157000000002</v>
      </c>
      <c r="R104" s="123"/>
    </row>
    <row r="105" spans="2:18" ht="15.75" customHeight="1">
      <c r="B105" s="916"/>
      <c r="C105" s="1106"/>
      <c r="D105" s="1106"/>
      <c r="E105" s="200" t="s">
        <v>33</v>
      </c>
      <c r="F105" s="259"/>
      <c r="G105" s="259"/>
      <c r="H105" s="484"/>
      <c r="I105" s="484"/>
      <c r="J105" s="627"/>
      <c r="K105" s="627"/>
      <c r="L105" s="370"/>
      <c r="M105" s="370"/>
      <c r="N105" s="166"/>
      <c r="O105" s="166"/>
      <c r="P105" s="139"/>
      <c r="Q105" s="139"/>
      <c r="R105" s="123"/>
    </row>
    <row r="106" spans="2:18" ht="15.75" customHeight="1">
      <c r="B106" s="916"/>
      <c r="C106" s="1106"/>
      <c r="D106" s="1106"/>
      <c r="E106" s="200" t="s">
        <v>67</v>
      </c>
      <c r="F106" s="259">
        <v>0</v>
      </c>
      <c r="G106" s="259">
        <v>0</v>
      </c>
      <c r="H106" s="484">
        <v>0</v>
      </c>
      <c r="I106" s="484">
        <v>0</v>
      </c>
      <c r="J106" s="627">
        <v>0</v>
      </c>
      <c r="K106" s="627">
        <v>0</v>
      </c>
      <c r="L106" s="370">
        <v>0</v>
      </c>
      <c r="M106" s="370">
        <v>0</v>
      </c>
      <c r="N106" s="166">
        <v>0</v>
      </c>
      <c r="O106" s="166">
        <v>0</v>
      </c>
      <c r="P106" s="139">
        <v>0</v>
      </c>
      <c r="Q106" s="139">
        <v>0</v>
      </c>
      <c r="R106" s="123"/>
    </row>
    <row r="107" spans="2:18" ht="15.75" customHeight="1" thickBot="1">
      <c r="B107" s="916"/>
      <c r="C107" s="1106"/>
      <c r="D107" s="1106"/>
      <c r="E107" s="201" t="s">
        <v>20</v>
      </c>
      <c r="F107" s="287"/>
      <c r="G107" s="287"/>
      <c r="H107" s="486"/>
      <c r="I107" s="486"/>
      <c r="J107" s="628"/>
      <c r="K107" s="628"/>
      <c r="L107" s="739"/>
      <c r="M107" s="739"/>
      <c r="N107" s="767"/>
      <c r="O107" s="767"/>
      <c r="P107" s="146"/>
      <c r="Q107" s="146"/>
      <c r="R107" s="413"/>
    </row>
    <row r="108" spans="2:18" s="119" customFormat="1" ht="15.75" customHeight="1">
      <c r="B108" s="916"/>
      <c r="C108" s="1106"/>
      <c r="D108" s="1106"/>
      <c r="E108" s="199" t="s">
        <v>17</v>
      </c>
      <c r="F108" s="259">
        <f>F110+F111+F112+F113</f>
        <v>0.56789000000000001</v>
      </c>
      <c r="G108" s="259">
        <f>G110+G111+G112+G113</f>
        <v>0.56789000000000001</v>
      </c>
      <c r="H108" s="490">
        <f t="shared" ref="H108:Q108" si="42">H110+H111+H112+H113+H114</f>
        <v>0.40336</v>
      </c>
      <c r="I108" s="490">
        <f t="shared" si="42"/>
        <v>0.4</v>
      </c>
      <c r="J108" s="636">
        <f t="shared" si="42"/>
        <v>0.40336</v>
      </c>
      <c r="K108" s="636">
        <f t="shared" si="42"/>
        <v>0.40336</v>
      </c>
      <c r="L108" s="289">
        <f t="shared" si="42"/>
        <v>0.40336</v>
      </c>
      <c r="M108" s="289">
        <f t="shared" si="42"/>
        <v>0.40336</v>
      </c>
      <c r="N108" s="634">
        <f t="shared" si="42"/>
        <v>0.40336</v>
      </c>
      <c r="O108" s="634">
        <f t="shared" si="42"/>
        <v>0.40336</v>
      </c>
      <c r="P108" s="136">
        <f t="shared" si="42"/>
        <v>0</v>
      </c>
      <c r="Q108" s="136">
        <f t="shared" si="42"/>
        <v>0</v>
      </c>
      <c r="R108" s="412"/>
    </row>
    <row r="109" spans="2:18" s="119" customFormat="1" ht="15.75" customHeight="1">
      <c r="B109" s="916"/>
      <c r="C109" s="1106"/>
      <c r="D109" s="1106"/>
      <c r="E109" s="200" t="s">
        <v>18</v>
      </c>
      <c r="F109" s="259"/>
      <c r="G109" s="259"/>
      <c r="H109" s="485"/>
      <c r="I109" s="485"/>
      <c r="J109" s="625"/>
      <c r="K109" s="625"/>
      <c r="L109" s="259"/>
      <c r="M109" s="259"/>
      <c r="N109" s="166"/>
      <c r="O109" s="166"/>
      <c r="P109" s="139"/>
      <c r="Q109" s="139"/>
      <c r="R109" s="123"/>
    </row>
    <row r="110" spans="2:18" s="119" customFormat="1" ht="15.75" customHeight="1">
      <c r="B110" s="916"/>
      <c r="C110" s="1106"/>
      <c r="D110" s="1106"/>
      <c r="E110" s="200" t="s">
        <v>28</v>
      </c>
      <c r="F110" s="259">
        <v>0</v>
      </c>
      <c r="G110" s="259">
        <v>0</v>
      </c>
      <c r="H110" s="259">
        <v>0</v>
      </c>
      <c r="I110" s="259">
        <v>0</v>
      </c>
      <c r="J110" s="625">
        <v>0</v>
      </c>
      <c r="K110" s="625">
        <v>0</v>
      </c>
      <c r="L110" s="259">
        <v>0</v>
      </c>
      <c r="M110" s="259">
        <v>0</v>
      </c>
      <c r="N110" s="166">
        <v>0</v>
      </c>
      <c r="O110" s="166">
        <v>0</v>
      </c>
      <c r="P110" s="139"/>
      <c r="Q110" s="139"/>
      <c r="R110" s="123"/>
    </row>
    <row r="111" spans="2:18" s="119" customFormat="1" ht="15.75" customHeight="1">
      <c r="B111" s="916"/>
      <c r="C111" s="1106"/>
      <c r="D111" s="1106"/>
      <c r="E111" s="200" t="s">
        <v>19</v>
      </c>
      <c r="F111" s="259">
        <v>0.56789000000000001</v>
      </c>
      <c r="G111" s="259">
        <v>0.56789000000000001</v>
      </c>
      <c r="H111" s="485">
        <v>0.40336</v>
      </c>
      <c r="I111" s="485">
        <v>0.4</v>
      </c>
      <c r="J111" s="625">
        <v>0.40336</v>
      </c>
      <c r="K111" s="625">
        <v>0.40336</v>
      </c>
      <c r="L111" s="259">
        <v>0.40336</v>
      </c>
      <c r="M111" s="259">
        <v>0.40336</v>
      </c>
      <c r="N111" s="166">
        <v>0.40336</v>
      </c>
      <c r="O111" s="166">
        <v>0.40336</v>
      </c>
      <c r="P111" s="139">
        <v>0</v>
      </c>
      <c r="Q111" s="139">
        <v>0</v>
      </c>
      <c r="R111" s="123"/>
    </row>
    <row r="112" spans="2:18" s="119" customFormat="1" ht="15.75" customHeight="1">
      <c r="B112" s="916"/>
      <c r="C112" s="1106"/>
      <c r="D112" s="1106"/>
      <c r="E112" s="200" t="s">
        <v>33</v>
      </c>
      <c r="F112" s="259"/>
      <c r="G112" s="259"/>
      <c r="H112" s="485"/>
      <c r="I112" s="485"/>
      <c r="J112" s="625"/>
      <c r="K112" s="625"/>
      <c r="L112" s="259"/>
      <c r="M112" s="259"/>
      <c r="N112" s="166"/>
      <c r="O112" s="166"/>
      <c r="P112" s="139"/>
      <c r="Q112" s="139"/>
      <c r="R112" s="123"/>
    </row>
    <row r="113" spans="2:18" s="119" customFormat="1" ht="15.75" customHeight="1">
      <c r="B113" s="916"/>
      <c r="C113" s="1106"/>
      <c r="D113" s="1106"/>
      <c r="E113" s="200" t="s">
        <v>67</v>
      </c>
      <c r="F113" s="259">
        <v>0</v>
      </c>
      <c r="G113" s="259">
        <v>0</v>
      </c>
      <c r="H113" s="484">
        <v>0</v>
      </c>
      <c r="I113" s="484">
        <v>0</v>
      </c>
      <c r="J113" s="627">
        <v>0</v>
      </c>
      <c r="K113" s="627">
        <v>0</v>
      </c>
      <c r="L113" s="370">
        <v>0</v>
      </c>
      <c r="M113" s="370">
        <v>0</v>
      </c>
      <c r="N113" s="166">
        <v>0</v>
      </c>
      <c r="O113" s="166">
        <v>0</v>
      </c>
      <c r="P113" s="139">
        <v>0</v>
      </c>
      <c r="Q113" s="139">
        <v>0</v>
      </c>
      <c r="R113" s="123"/>
    </row>
    <row r="114" spans="2:18" s="119" customFormat="1" ht="15.75" customHeight="1" thickBot="1">
      <c r="B114" s="1122"/>
      <c r="C114" s="1107"/>
      <c r="D114" s="1107"/>
      <c r="E114" s="201" t="s">
        <v>20</v>
      </c>
      <c r="F114" s="287"/>
      <c r="G114" s="287"/>
      <c r="H114" s="486"/>
      <c r="I114" s="486"/>
      <c r="J114" s="628"/>
      <c r="K114" s="628"/>
      <c r="L114" s="739"/>
      <c r="M114" s="739"/>
      <c r="N114" s="767"/>
      <c r="O114" s="767"/>
      <c r="P114" s="146"/>
      <c r="Q114" s="146"/>
      <c r="R114" s="413"/>
    </row>
    <row r="115" spans="2:18" ht="15.75" customHeight="1">
      <c r="B115" s="1120">
        <v>2</v>
      </c>
      <c r="C115" s="1067" t="s">
        <v>70</v>
      </c>
      <c r="D115" s="1067" t="s">
        <v>454</v>
      </c>
      <c r="E115" s="347" t="s">
        <v>17</v>
      </c>
      <c r="F115" s="347">
        <f t="shared" ref="F115:Q115" si="43">F117+F118+F120</f>
        <v>41407</v>
      </c>
      <c r="G115" s="347">
        <f t="shared" si="43"/>
        <v>40706.949999999997</v>
      </c>
      <c r="H115" s="464">
        <f>H117+H118+H120</f>
        <v>10329.96537</v>
      </c>
      <c r="I115" s="464">
        <f t="shared" si="43"/>
        <v>9286.3709999999992</v>
      </c>
      <c r="J115" s="588">
        <f t="shared" si="43"/>
        <v>31448.101369999997</v>
      </c>
      <c r="K115" s="588">
        <f t="shared" si="43"/>
        <v>25440.615180000008</v>
      </c>
      <c r="L115" s="718">
        <f t="shared" si="43"/>
        <v>42973.749859999996</v>
      </c>
      <c r="M115" s="718">
        <f t="shared" si="43"/>
        <v>34612.329079999996</v>
      </c>
      <c r="N115" s="718">
        <f>N117+N118+N120</f>
        <v>49399.137749999994</v>
      </c>
      <c r="O115" s="718">
        <f t="shared" si="43"/>
        <v>48647.678470000006</v>
      </c>
      <c r="P115" s="718">
        <f t="shared" si="43"/>
        <v>47940.96557</v>
      </c>
      <c r="Q115" s="718">
        <f t="shared" si="43"/>
        <v>47940.96557</v>
      </c>
      <c r="R115" s="1072"/>
    </row>
    <row r="116" spans="2:18" ht="15.75" customHeight="1">
      <c r="B116" s="1120"/>
      <c r="C116" s="1067"/>
      <c r="D116" s="1067"/>
      <c r="E116" s="348" t="s">
        <v>18</v>
      </c>
      <c r="F116" s="348"/>
      <c r="G116" s="348"/>
      <c r="H116" s="454"/>
      <c r="I116" s="454"/>
      <c r="J116" s="570"/>
      <c r="K116" s="570"/>
      <c r="L116" s="348"/>
      <c r="M116" s="348"/>
      <c r="N116" s="348"/>
      <c r="O116" s="348"/>
      <c r="P116" s="348"/>
      <c r="Q116" s="348"/>
      <c r="R116" s="1016"/>
    </row>
    <row r="117" spans="2:18" ht="15.75" customHeight="1">
      <c r="B117" s="1120"/>
      <c r="C117" s="1067"/>
      <c r="D117" s="1067"/>
      <c r="E117" s="348" t="s">
        <v>28</v>
      </c>
      <c r="F117" s="454">
        <f>F124+F173+F201+F243</f>
        <v>0</v>
      </c>
      <c r="G117" s="454">
        <f>G124+G173+G201+G243</f>
        <v>0</v>
      </c>
      <c r="H117" s="454">
        <f>H124+H173+H201+H243</f>
        <v>0</v>
      </c>
      <c r="I117" s="454">
        <f>I124+I173+I201+I243</f>
        <v>0</v>
      </c>
      <c r="J117" s="570">
        <f>J124+J173+J201+J243</f>
        <v>2341.5366199999999</v>
      </c>
      <c r="K117" s="570">
        <f>K124+K173+K201+K243</f>
        <v>0</v>
      </c>
      <c r="L117" s="348">
        <f>L124+L173+L201+L243</f>
        <v>2341.5366199999999</v>
      </c>
      <c r="M117" s="348">
        <f>M124+M173+M201+M243</f>
        <v>2259.6</v>
      </c>
      <c r="N117" s="348">
        <f t="shared" ref="N117:O117" si="44">N124+N173+N201+N243</f>
        <v>2341.5366199999999</v>
      </c>
      <c r="O117" s="348">
        <f t="shared" si="44"/>
        <v>2341.5366199999999</v>
      </c>
      <c r="P117" s="348">
        <f>P124+P173+P201+P243</f>
        <v>0</v>
      </c>
      <c r="Q117" s="348">
        <f>Q124+Q173+Q201+Q243</f>
        <v>0</v>
      </c>
      <c r="R117" s="1016"/>
    </row>
    <row r="118" spans="2:18" ht="15.75" customHeight="1">
      <c r="B118" s="1120"/>
      <c r="C118" s="1067"/>
      <c r="D118" s="1067"/>
      <c r="E118" s="348" t="s">
        <v>19</v>
      </c>
      <c r="F118" s="454">
        <f>F125+F174+F202+F244</f>
        <v>849.68</v>
      </c>
      <c r="G118" s="454">
        <f>G125+G174+G202+G244</f>
        <v>849.68</v>
      </c>
      <c r="H118" s="454">
        <f>H125+H174+H202+H244</f>
        <v>649.16800000000012</v>
      </c>
      <c r="I118" s="454">
        <f>I125+I174+I202+I244</f>
        <v>494.86500000000001</v>
      </c>
      <c r="J118" s="570">
        <f>J125+J174+J202+J244</f>
        <v>2366.2813800000004</v>
      </c>
      <c r="K118" s="570">
        <f>K125+K174+K202+K244</f>
        <v>1430.4179999999999</v>
      </c>
      <c r="L118" s="348">
        <f>L125+L174+L202+L244</f>
        <v>3081.4913800000004</v>
      </c>
      <c r="M118" s="348">
        <f>M125+M174+M202+M244</f>
        <v>2910.3713400000001</v>
      </c>
      <c r="N118" s="348">
        <f t="shared" ref="N118:O118" si="45">N125+N174+N202+N244</f>
        <v>3761.1395600000001</v>
      </c>
      <c r="O118" s="348">
        <f t="shared" si="45"/>
        <v>3761.1395600000001</v>
      </c>
      <c r="P118" s="348">
        <f>P125+P174+P202+P244</f>
        <v>0</v>
      </c>
      <c r="Q118" s="348">
        <f>Q125+Q174+Q202+Q244</f>
        <v>0</v>
      </c>
      <c r="R118" s="1016"/>
    </row>
    <row r="119" spans="2:18" ht="15.75" customHeight="1">
      <c r="B119" s="1120"/>
      <c r="C119" s="1067"/>
      <c r="D119" s="1067"/>
      <c r="E119" s="348" t="s">
        <v>33</v>
      </c>
      <c r="F119" s="454">
        <f>F126+F175+F203+F245</f>
        <v>0</v>
      </c>
      <c r="G119" s="454">
        <f>G126+G175+G203+G245</f>
        <v>0</v>
      </c>
      <c r="H119" s="454">
        <f>H126+H175+H203+H245</f>
        <v>0</v>
      </c>
      <c r="I119" s="454">
        <f>I126+I175+I203+I245</f>
        <v>0</v>
      </c>
      <c r="J119" s="570">
        <f>J126+J175+J203+J245</f>
        <v>0</v>
      </c>
      <c r="K119" s="570">
        <f>K126+K175+K203+K245</f>
        <v>0</v>
      </c>
      <c r="L119" s="348">
        <f>L126+L175+L203+L245</f>
        <v>0</v>
      </c>
      <c r="M119" s="348">
        <f>M126+M175+M203+M245</f>
        <v>0</v>
      </c>
      <c r="N119" s="348">
        <f t="shared" ref="N119:O119" si="46">N126+N175+N203+N245</f>
        <v>0</v>
      </c>
      <c r="O119" s="348">
        <f t="shared" si="46"/>
        <v>0</v>
      </c>
      <c r="P119" s="348">
        <f>P126+P175+P203+P245</f>
        <v>0</v>
      </c>
      <c r="Q119" s="348">
        <f>Q126+Q175+Q203+Q245</f>
        <v>0</v>
      </c>
      <c r="R119" s="1016"/>
    </row>
    <row r="120" spans="2:18" ht="15.75" customHeight="1">
      <c r="B120" s="1120"/>
      <c r="C120" s="1067"/>
      <c r="D120" s="1067"/>
      <c r="E120" s="348" t="s">
        <v>67</v>
      </c>
      <c r="F120" s="454">
        <f>F127+F176+F204+F246</f>
        <v>40557.32</v>
      </c>
      <c r="G120" s="454">
        <f>G127+G176+G204+G246</f>
        <v>39857.269999999997</v>
      </c>
      <c r="H120" s="454">
        <f>H127+H176+H204+H246</f>
        <v>9680.7973700000002</v>
      </c>
      <c r="I120" s="454">
        <f>I127+I176+I204+I246</f>
        <v>8791.5059999999994</v>
      </c>
      <c r="J120" s="570">
        <f>J127+J176+J204+J246</f>
        <v>26740.283369999997</v>
      </c>
      <c r="K120" s="570">
        <f>K127+K176+K204+K246</f>
        <v>24010.197180000006</v>
      </c>
      <c r="L120" s="348">
        <f>L127+L176+L204+L246</f>
        <v>37550.721859999998</v>
      </c>
      <c r="M120" s="348">
        <f>M127+M176+M204+M246</f>
        <v>29442.357739999996</v>
      </c>
      <c r="N120" s="348">
        <f t="shared" ref="N120:O120" si="47">N127+N176+N204+N246</f>
        <v>43296.461569999992</v>
      </c>
      <c r="O120" s="348">
        <f t="shared" si="47"/>
        <v>42545.002290000004</v>
      </c>
      <c r="P120" s="348">
        <f>P127+P176+P204+P246</f>
        <v>47940.96557</v>
      </c>
      <c r="Q120" s="348">
        <f>Q127+Q176+Q204+Q246</f>
        <v>47940.96557</v>
      </c>
      <c r="R120" s="1016"/>
    </row>
    <row r="121" spans="2:18" ht="15.75" customHeight="1" thickBot="1">
      <c r="B121" s="1121"/>
      <c r="C121" s="1068"/>
      <c r="D121" s="1068"/>
      <c r="E121" s="320" t="s">
        <v>20</v>
      </c>
      <c r="F121" s="454">
        <f>F128+F177+F205+F247</f>
        <v>0</v>
      </c>
      <c r="G121" s="454">
        <f>G128+G177+G205+G247</f>
        <v>0</v>
      </c>
      <c r="H121" s="454">
        <f>H128+H177+H205+H247</f>
        <v>0</v>
      </c>
      <c r="I121" s="454">
        <f>I128+I177+I205+I247</f>
        <v>0</v>
      </c>
      <c r="J121" s="570">
        <f>J128+J177+J205+J247</f>
        <v>0</v>
      </c>
      <c r="K121" s="570">
        <f>K128+K177+K205+K247</f>
        <v>0</v>
      </c>
      <c r="L121" s="348">
        <f>L128+L177+L205+L247</f>
        <v>0</v>
      </c>
      <c r="M121" s="348">
        <f>M128+M177+M205+M247</f>
        <v>0</v>
      </c>
      <c r="N121" s="348">
        <f t="shared" ref="N121:O121" si="48">N128+N177+N205+N247</f>
        <v>0</v>
      </c>
      <c r="O121" s="348">
        <f t="shared" si="48"/>
        <v>0</v>
      </c>
      <c r="P121" s="348">
        <f>P128+P177+P205+P247</f>
        <v>0</v>
      </c>
      <c r="Q121" s="348">
        <f>Q128+Q177+Q205+Q247</f>
        <v>0</v>
      </c>
      <c r="R121" s="1073"/>
    </row>
    <row r="122" spans="2:18" ht="15.75" customHeight="1">
      <c r="B122" s="1029" t="s">
        <v>111</v>
      </c>
      <c r="C122" s="1052" t="s">
        <v>100</v>
      </c>
      <c r="D122" s="1052" t="s">
        <v>88</v>
      </c>
      <c r="E122" s="292" t="s">
        <v>17</v>
      </c>
      <c r="F122" s="129">
        <f>F124+F125+F126+F127+F128</f>
        <v>7201.7000000000007</v>
      </c>
      <c r="G122" s="129">
        <f t="shared" ref="G122:Q122" si="49">G124+G125+G126+G127+G128</f>
        <v>8201.7000000000007</v>
      </c>
      <c r="H122" s="456">
        <f t="shared" si="49"/>
        <v>2552.80197</v>
      </c>
      <c r="I122" s="456">
        <f t="shared" si="49"/>
        <v>2205.1949999999997</v>
      </c>
      <c r="J122" s="575">
        <f t="shared" si="49"/>
        <v>6337.5234500000006</v>
      </c>
      <c r="K122" s="575">
        <f t="shared" si="49"/>
        <v>4370.982</v>
      </c>
      <c r="L122" s="704">
        <f t="shared" si="49"/>
        <v>9214.2454000000016</v>
      </c>
      <c r="M122" s="704">
        <f t="shared" si="49"/>
        <v>6170.7083399999992</v>
      </c>
      <c r="N122" s="699">
        <f t="shared" si="49"/>
        <v>9234.9035000000003</v>
      </c>
      <c r="O122" s="699">
        <f t="shared" si="49"/>
        <v>9088.0211500000005</v>
      </c>
      <c r="P122" s="129">
        <f t="shared" si="49"/>
        <v>12557.95535</v>
      </c>
      <c r="Q122" s="129">
        <f t="shared" si="49"/>
        <v>12557.95535</v>
      </c>
      <c r="R122" s="1082"/>
    </row>
    <row r="123" spans="2:18" ht="15.75" customHeight="1">
      <c r="B123" s="1027"/>
      <c r="C123" s="1053"/>
      <c r="D123" s="1053"/>
      <c r="E123" s="349" t="s">
        <v>18</v>
      </c>
      <c r="F123" s="130"/>
      <c r="G123" s="130"/>
      <c r="H123" s="457"/>
      <c r="I123" s="457"/>
      <c r="J123" s="584"/>
      <c r="K123" s="584"/>
      <c r="L123" s="705"/>
      <c r="M123" s="705"/>
      <c r="N123" s="130"/>
      <c r="O123" s="130"/>
      <c r="P123" s="130"/>
      <c r="Q123" s="130"/>
      <c r="R123" s="1076"/>
    </row>
    <row r="124" spans="2:18" ht="15.75" customHeight="1">
      <c r="B124" s="1027"/>
      <c r="C124" s="1053"/>
      <c r="D124" s="1053"/>
      <c r="E124" s="349" t="s">
        <v>28</v>
      </c>
      <c r="F124" s="130">
        <f t="shared" ref="F124:G124" si="50">F131+F138+F145+F152</f>
        <v>0</v>
      </c>
      <c r="G124" s="130">
        <f t="shared" si="50"/>
        <v>0</v>
      </c>
      <c r="H124" s="457">
        <f>H131+H138+H145+H152</f>
        <v>0</v>
      </c>
      <c r="I124" s="457">
        <f t="shared" ref="I124" si="51">I131+I138+I145+I152</f>
        <v>0</v>
      </c>
      <c r="J124" s="584">
        <f>J131+J138+J145+J152+J159</f>
        <v>0</v>
      </c>
      <c r="K124" s="584">
        <f>K131+K138+K145+K152+K159</f>
        <v>0</v>
      </c>
      <c r="L124" s="130">
        <f>L131+L138+L145+L152+L159+L166</f>
        <v>0</v>
      </c>
      <c r="M124" s="130">
        <f>M131+M138+M145+M152+M159+M166</f>
        <v>0</v>
      </c>
      <c r="N124" s="130">
        <f>N131+N138+N145+N152+N159+N166</f>
        <v>0</v>
      </c>
      <c r="O124" s="130">
        <f>O131+O138+O145+O152+O159+O166</f>
        <v>0</v>
      </c>
      <c r="P124" s="130">
        <f>P131+P138+P145+P152+P334+P159+P166</f>
        <v>0</v>
      </c>
      <c r="Q124" s="130">
        <f>Q131+Q138+Q145+Q152+Q334+Q159+Q166</f>
        <v>0</v>
      </c>
      <c r="R124" s="1076"/>
    </row>
    <row r="125" spans="2:18" ht="15.75" customHeight="1">
      <c r="B125" s="1027"/>
      <c r="C125" s="1053"/>
      <c r="D125" s="1053"/>
      <c r="E125" s="349" t="s">
        <v>19</v>
      </c>
      <c r="F125" s="130">
        <f t="shared" ref="F125:G125" si="52">F132+F139+F146+F153</f>
        <v>21.52</v>
      </c>
      <c r="G125" s="130">
        <f t="shared" si="52"/>
        <v>21.52</v>
      </c>
      <c r="H125" s="457">
        <f t="shared" ref="H125:H128" si="53">H132+H139+H146+H153</f>
        <v>16.094999999999999</v>
      </c>
      <c r="I125" s="457">
        <f t="shared" ref="I125" si="54">I132+I139+I146+I153</f>
        <v>16.094999999999999</v>
      </c>
      <c r="J125" s="584">
        <f t="shared" ref="J125:K128" si="55">J132+J139+J146+J153+J160</f>
        <v>42.781999999999996</v>
      </c>
      <c r="K125" s="584">
        <f t="shared" si="55"/>
        <v>42.781999999999996</v>
      </c>
      <c r="L125" s="130">
        <f t="shared" ref="L125:M128" si="56">L132+L139+L146+L153+L160+L167</f>
        <v>64.174000000000007</v>
      </c>
      <c r="M125" s="130">
        <f t="shared" si="56"/>
        <v>58.808340000000001</v>
      </c>
      <c r="N125" s="700">
        <f t="shared" ref="N125:O125" si="57">N132+N139+N146+N153+N160+N167</f>
        <v>85.37415</v>
      </c>
      <c r="O125" s="130">
        <f t="shared" si="57"/>
        <v>85.37415</v>
      </c>
      <c r="P125" s="130">
        <f>P132+P139+P146+P153+P335+P160+P167</f>
        <v>0</v>
      </c>
      <c r="Q125" s="130">
        <f>Q132+Q139+Q146+Q153+Q335+Q160+Q167</f>
        <v>0</v>
      </c>
      <c r="R125" s="1076"/>
    </row>
    <row r="126" spans="2:18" ht="15.75" customHeight="1">
      <c r="B126" s="1027"/>
      <c r="C126" s="1053"/>
      <c r="D126" s="1053"/>
      <c r="E126" s="349" t="s">
        <v>33</v>
      </c>
      <c r="F126" s="130">
        <f t="shared" ref="F126:G126" si="58">F133+F140+F147+F154</f>
        <v>0</v>
      </c>
      <c r="G126" s="130">
        <f t="shared" si="58"/>
        <v>0</v>
      </c>
      <c r="H126" s="457">
        <f t="shared" si="53"/>
        <v>0</v>
      </c>
      <c r="I126" s="457">
        <f t="shared" ref="I126" si="59">I133+I140+I147+I154</f>
        <v>0</v>
      </c>
      <c r="J126" s="584">
        <f t="shared" si="55"/>
        <v>0</v>
      </c>
      <c r="K126" s="584">
        <f t="shared" si="55"/>
        <v>0</v>
      </c>
      <c r="L126" s="130">
        <f t="shared" si="56"/>
        <v>0</v>
      </c>
      <c r="M126" s="130">
        <f t="shared" si="56"/>
        <v>0</v>
      </c>
      <c r="N126" s="130">
        <f t="shared" ref="N126:O126" si="60">N133+N140+N147+N154+N161+N168</f>
        <v>0</v>
      </c>
      <c r="O126" s="130">
        <f t="shared" si="60"/>
        <v>0</v>
      </c>
      <c r="P126" s="130">
        <f>P133+P140+P147+P154+P336+P161+P168</f>
        <v>0</v>
      </c>
      <c r="Q126" s="130">
        <f>Q133+Q140+Q147+Q154+Q336+Q161+Q168</f>
        <v>0</v>
      </c>
      <c r="R126" s="1076"/>
    </row>
    <row r="127" spans="2:18" ht="15.75" customHeight="1">
      <c r="B127" s="1027"/>
      <c r="C127" s="1053"/>
      <c r="D127" s="1053"/>
      <c r="E127" s="349" t="s">
        <v>67</v>
      </c>
      <c r="F127" s="130">
        <f t="shared" ref="F127:G127" si="61">F134+F141+F148+F155</f>
        <v>7180.18</v>
      </c>
      <c r="G127" s="130">
        <f t="shared" si="61"/>
        <v>8180.18</v>
      </c>
      <c r="H127" s="457">
        <f t="shared" si="53"/>
        <v>2536.7069700000002</v>
      </c>
      <c r="I127" s="457">
        <f t="shared" ref="I127" si="62">I134+I141+I148+I155</f>
        <v>2189.1</v>
      </c>
      <c r="J127" s="584">
        <f t="shared" si="55"/>
        <v>6294.7414500000004</v>
      </c>
      <c r="K127" s="584">
        <f t="shared" si="55"/>
        <v>4328.2</v>
      </c>
      <c r="L127" s="130">
        <f t="shared" si="56"/>
        <v>9150.0714000000007</v>
      </c>
      <c r="M127" s="130">
        <f t="shared" si="56"/>
        <v>6111.9</v>
      </c>
      <c r="N127" s="700">
        <f t="shared" ref="N127:O127" si="63">N134+N141+N148+N155+N162+N169</f>
        <v>9149.5293500000007</v>
      </c>
      <c r="O127" s="130">
        <f t="shared" si="63"/>
        <v>9002.6470000000008</v>
      </c>
      <c r="P127" s="130">
        <f>P134+P141+P148+P155+P337+P162+P169</f>
        <v>12557.95535</v>
      </c>
      <c r="Q127" s="130">
        <f>Q134+Q141+Q148+Q155+Q337+Q162+Q169</f>
        <v>12557.95535</v>
      </c>
      <c r="R127" s="1076"/>
    </row>
    <row r="128" spans="2:18" ht="15.75" customHeight="1" thickBot="1">
      <c r="B128" s="1028"/>
      <c r="C128" s="1054"/>
      <c r="D128" s="1054"/>
      <c r="E128" s="351" t="s">
        <v>20</v>
      </c>
      <c r="F128" s="130">
        <f t="shared" ref="F128:G128" si="64">F135+F142+F149+F156</f>
        <v>0</v>
      </c>
      <c r="G128" s="130">
        <f t="shared" si="64"/>
        <v>0</v>
      </c>
      <c r="H128" s="457">
        <f t="shared" si="53"/>
        <v>0</v>
      </c>
      <c r="I128" s="457">
        <f t="shared" ref="I128" si="65">I135+I142+I149+I156</f>
        <v>0</v>
      </c>
      <c r="J128" s="584">
        <f t="shared" si="55"/>
        <v>0</v>
      </c>
      <c r="K128" s="584">
        <f t="shared" si="55"/>
        <v>0</v>
      </c>
      <c r="L128" s="130">
        <f t="shared" si="56"/>
        <v>0</v>
      </c>
      <c r="M128" s="130">
        <f t="shared" si="56"/>
        <v>0</v>
      </c>
      <c r="N128" s="130">
        <f t="shared" ref="N128:O128" si="66">N135+N142+N149+N156+N163+N170</f>
        <v>0</v>
      </c>
      <c r="O128" s="130">
        <f t="shared" si="66"/>
        <v>0</v>
      </c>
      <c r="P128" s="130">
        <f>P135+P142+P149+P156+P338+P163+P170</f>
        <v>0</v>
      </c>
      <c r="Q128" s="130">
        <f>Q135+Q142+Q149+Q156+Q338+Q163+Q170</f>
        <v>0</v>
      </c>
      <c r="R128" s="1076"/>
    </row>
    <row r="129" spans="1:18" ht="15.75" customHeight="1">
      <c r="A129" s="279"/>
      <c r="B129" s="1024"/>
      <c r="C129" s="1060" t="s">
        <v>149</v>
      </c>
      <c r="D129" s="1049" t="s">
        <v>809</v>
      </c>
      <c r="E129" s="199" t="s">
        <v>17</v>
      </c>
      <c r="F129" s="136">
        <f>F131+F132+F133+F134</f>
        <v>594.91999999999996</v>
      </c>
      <c r="G129" s="136">
        <f t="shared" ref="G129:Q129" si="67">G131+G132+G133+G134</f>
        <v>1594.92</v>
      </c>
      <c r="H129" s="490">
        <f t="shared" si="67"/>
        <v>599.18631000000005</v>
      </c>
      <c r="I129" s="490">
        <f t="shared" si="67"/>
        <v>475.4</v>
      </c>
      <c r="J129" s="636">
        <f t="shared" si="67"/>
        <v>1581.96579</v>
      </c>
      <c r="K129" s="636">
        <f t="shared" si="67"/>
        <v>713.4</v>
      </c>
      <c r="L129" s="289">
        <f t="shared" si="67"/>
        <v>2311.7525300000002</v>
      </c>
      <c r="M129" s="289">
        <f t="shared" si="67"/>
        <v>1044.0999999999999</v>
      </c>
      <c r="N129" s="634">
        <f t="shared" si="67"/>
        <v>1634.09663</v>
      </c>
      <c r="O129" s="634">
        <f t="shared" si="67"/>
        <v>1611.607</v>
      </c>
      <c r="P129" s="136">
        <f t="shared" si="67"/>
        <v>3243.4966300000001</v>
      </c>
      <c r="Q129" s="136">
        <f t="shared" si="67"/>
        <v>3243.4966300000001</v>
      </c>
      <c r="R129" s="414"/>
    </row>
    <row r="130" spans="1:18" ht="15.75" customHeight="1">
      <c r="A130" s="279"/>
      <c r="B130" s="941"/>
      <c r="C130" s="1061"/>
      <c r="D130" s="1050"/>
      <c r="E130" s="200" t="s">
        <v>18</v>
      </c>
      <c r="F130" s="127"/>
      <c r="G130" s="127"/>
      <c r="H130" s="484"/>
      <c r="I130" s="484"/>
      <c r="J130" s="627"/>
      <c r="K130" s="627"/>
      <c r="L130" s="370"/>
      <c r="M130" s="370"/>
      <c r="N130" s="166"/>
      <c r="O130" s="166"/>
      <c r="P130" s="127"/>
      <c r="Q130" s="127"/>
      <c r="R130" s="415"/>
    </row>
    <row r="131" spans="1:18" ht="15.75" customHeight="1">
      <c r="A131" s="279"/>
      <c r="B131" s="941"/>
      <c r="C131" s="1061"/>
      <c r="D131" s="1050"/>
      <c r="E131" s="200" t="s">
        <v>28</v>
      </c>
      <c r="F131" s="127"/>
      <c r="G131" s="127"/>
      <c r="H131" s="484">
        <v>0</v>
      </c>
      <c r="I131" s="484">
        <v>0</v>
      </c>
      <c r="J131" s="627">
        <v>0</v>
      </c>
      <c r="K131" s="627">
        <v>0</v>
      </c>
      <c r="L131" s="627">
        <f>+L138+L145+L152+L159+L166</f>
        <v>0</v>
      </c>
      <c r="M131" s="627">
        <v>0</v>
      </c>
      <c r="N131" s="166">
        <v>0</v>
      </c>
      <c r="O131" s="166">
        <v>0</v>
      </c>
      <c r="P131" s="127">
        <v>0</v>
      </c>
      <c r="Q131" s="127">
        <v>0</v>
      </c>
      <c r="R131" s="415"/>
    </row>
    <row r="132" spans="1:18" ht="15.75" customHeight="1">
      <c r="A132" s="279"/>
      <c r="B132" s="941"/>
      <c r="C132" s="1061"/>
      <c r="D132" s="1050"/>
      <c r="E132" s="200" t="s">
        <v>19</v>
      </c>
      <c r="F132" s="127"/>
      <c r="G132" s="127"/>
      <c r="H132" s="484">
        <v>0</v>
      </c>
      <c r="I132" s="484">
        <v>0</v>
      </c>
      <c r="J132" s="627">
        <v>0</v>
      </c>
      <c r="K132" s="627">
        <v>0</v>
      </c>
      <c r="L132" s="627">
        <v>0</v>
      </c>
      <c r="M132" s="627">
        <v>0</v>
      </c>
      <c r="N132" s="166">
        <v>0</v>
      </c>
      <c r="O132" s="166">
        <v>0</v>
      </c>
      <c r="P132" s="127">
        <v>0</v>
      </c>
      <c r="Q132" s="127">
        <v>0</v>
      </c>
      <c r="R132" s="415"/>
    </row>
    <row r="133" spans="1:18" ht="15.75" customHeight="1">
      <c r="A133" s="279"/>
      <c r="B133" s="941"/>
      <c r="C133" s="1061"/>
      <c r="D133" s="1050"/>
      <c r="E133" s="200" t="s">
        <v>33</v>
      </c>
      <c r="F133" s="127"/>
      <c r="G133" s="127"/>
      <c r="H133" s="484"/>
      <c r="I133" s="484"/>
      <c r="J133" s="627"/>
      <c r="K133" s="627"/>
      <c r="L133" s="370"/>
      <c r="M133" s="370"/>
      <c r="N133" s="166"/>
      <c r="O133" s="166"/>
      <c r="P133" s="127"/>
      <c r="Q133" s="127"/>
      <c r="R133" s="415"/>
    </row>
    <row r="134" spans="1:18" ht="15.75" customHeight="1">
      <c r="A134" s="279"/>
      <c r="B134" s="941"/>
      <c r="C134" s="1061"/>
      <c r="D134" s="1050"/>
      <c r="E134" s="200" t="s">
        <v>67</v>
      </c>
      <c r="F134" s="127">
        <v>594.91999999999996</v>
      </c>
      <c r="G134" s="127">
        <v>1594.92</v>
      </c>
      <c r="H134" s="485">
        <v>599.18631000000005</v>
      </c>
      <c r="I134" s="485">
        <v>475.4</v>
      </c>
      <c r="J134" s="625">
        <v>1581.96579</v>
      </c>
      <c r="K134" s="625">
        <v>713.4</v>
      </c>
      <c r="L134" s="309">
        <v>2311.7525300000002</v>
      </c>
      <c r="M134" s="309">
        <v>1044.0999999999999</v>
      </c>
      <c r="N134" s="166">
        <v>1634.09663</v>
      </c>
      <c r="O134" s="166">
        <v>1611.607</v>
      </c>
      <c r="P134" s="139">
        <v>3243.4966300000001</v>
      </c>
      <c r="Q134" s="139">
        <v>3243.4966300000001</v>
      </c>
      <c r="R134" s="415"/>
    </row>
    <row r="135" spans="1:18" ht="15.75" customHeight="1" thickBot="1">
      <c r="A135" s="279"/>
      <c r="B135" s="941"/>
      <c r="C135" s="1061"/>
      <c r="D135" s="1050"/>
      <c r="E135" s="201" t="s">
        <v>20</v>
      </c>
      <c r="F135" s="133"/>
      <c r="G135" s="133"/>
      <c r="H135" s="489"/>
      <c r="I135" s="489"/>
      <c r="J135" s="628"/>
      <c r="K135" s="628"/>
      <c r="L135" s="739"/>
      <c r="M135" s="739"/>
      <c r="N135" s="767"/>
      <c r="O135" s="767"/>
      <c r="P135" s="133"/>
      <c r="Q135" s="133"/>
      <c r="R135" s="416"/>
    </row>
    <row r="136" spans="1:18" s="229" customFormat="1" ht="15.75" customHeight="1">
      <c r="A136" s="279"/>
      <c r="B136" s="916"/>
      <c r="C136" s="1106"/>
      <c r="D136" s="1106"/>
      <c r="E136" s="202" t="s">
        <v>17</v>
      </c>
      <c r="F136" s="134">
        <f t="shared" ref="F136:Q136" si="68">F138+F139+F140+F141+F142</f>
        <v>6516.09</v>
      </c>
      <c r="G136" s="134">
        <f t="shared" si="68"/>
        <v>6516.09</v>
      </c>
      <c r="H136" s="491">
        <f t="shared" si="68"/>
        <v>1881.5206599999999</v>
      </c>
      <c r="I136" s="491">
        <f t="shared" si="68"/>
        <v>1657.7</v>
      </c>
      <c r="J136" s="638">
        <f t="shared" si="68"/>
        <v>4656.7756600000002</v>
      </c>
      <c r="K136" s="638">
        <f t="shared" si="68"/>
        <v>3558.8</v>
      </c>
      <c r="L136" s="286">
        <f t="shared" si="68"/>
        <v>6752.5288700000001</v>
      </c>
      <c r="M136" s="286">
        <f t="shared" si="68"/>
        <v>5011.8</v>
      </c>
      <c r="N136" s="637">
        <f t="shared" si="68"/>
        <v>7429.6427199999998</v>
      </c>
      <c r="O136" s="637">
        <f t="shared" si="68"/>
        <v>7305.25</v>
      </c>
      <c r="P136" s="134">
        <f t="shared" si="68"/>
        <v>9314.4587200000005</v>
      </c>
      <c r="Q136" s="134">
        <f t="shared" si="68"/>
        <v>9314.4587200000005</v>
      </c>
      <c r="R136" s="417"/>
    </row>
    <row r="137" spans="1:18" s="229" customFormat="1" ht="15.75" customHeight="1">
      <c r="A137" s="279"/>
      <c r="B137" s="916"/>
      <c r="C137" s="1106"/>
      <c r="D137" s="1106"/>
      <c r="E137" s="200" t="s">
        <v>18</v>
      </c>
      <c r="F137" s="127"/>
      <c r="G137" s="127"/>
      <c r="H137" s="484"/>
      <c r="I137" s="484"/>
      <c r="J137" s="627"/>
      <c r="K137" s="627"/>
      <c r="L137" s="370"/>
      <c r="M137" s="370"/>
      <c r="N137" s="166"/>
      <c r="O137" s="166"/>
      <c r="P137" s="127"/>
      <c r="Q137" s="127"/>
      <c r="R137" s="415"/>
    </row>
    <row r="138" spans="1:18" s="229" customFormat="1" ht="15.75" customHeight="1">
      <c r="A138" s="279"/>
      <c r="B138" s="916"/>
      <c r="C138" s="1106"/>
      <c r="D138" s="1106"/>
      <c r="E138" s="200" t="s">
        <v>28</v>
      </c>
      <c r="F138" s="127"/>
      <c r="G138" s="127"/>
      <c r="H138" s="484">
        <v>0</v>
      </c>
      <c r="I138" s="484">
        <v>0</v>
      </c>
      <c r="J138" s="627">
        <v>0</v>
      </c>
      <c r="K138" s="627">
        <v>0</v>
      </c>
      <c r="L138" s="627">
        <v>0</v>
      </c>
      <c r="M138" s="627">
        <v>0</v>
      </c>
      <c r="N138" s="166">
        <v>0</v>
      </c>
      <c r="O138" s="166">
        <v>0</v>
      </c>
      <c r="P138" s="127">
        <v>0</v>
      </c>
      <c r="Q138" s="127">
        <v>0</v>
      </c>
      <c r="R138" s="415"/>
    </row>
    <row r="139" spans="1:18" s="229" customFormat="1" ht="15.75" customHeight="1">
      <c r="A139" s="279"/>
      <c r="B139" s="916"/>
      <c r="C139" s="1106"/>
      <c r="D139" s="1106"/>
      <c r="E139" s="200" t="s">
        <v>19</v>
      </c>
      <c r="F139" s="127"/>
      <c r="G139" s="127"/>
      <c r="H139" s="484">
        <v>0</v>
      </c>
      <c r="I139" s="484">
        <v>0</v>
      </c>
      <c r="J139" s="627">
        <v>0</v>
      </c>
      <c r="K139" s="627">
        <v>0</v>
      </c>
      <c r="L139" s="627">
        <v>0</v>
      </c>
      <c r="M139" s="627">
        <v>0</v>
      </c>
      <c r="N139" s="166">
        <v>0</v>
      </c>
      <c r="O139" s="166">
        <v>0</v>
      </c>
      <c r="P139" s="127">
        <v>0</v>
      </c>
      <c r="Q139" s="127">
        <v>0</v>
      </c>
      <c r="R139" s="415"/>
    </row>
    <row r="140" spans="1:18" s="229" customFormat="1" ht="15.75" customHeight="1">
      <c r="A140" s="279"/>
      <c r="B140" s="916"/>
      <c r="C140" s="1106"/>
      <c r="D140" s="1106"/>
      <c r="E140" s="200" t="s">
        <v>33</v>
      </c>
      <c r="F140" s="127"/>
      <c r="G140" s="127"/>
      <c r="H140" s="484"/>
      <c r="I140" s="484"/>
      <c r="J140" s="627"/>
      <c r="K140" s="627"/>
      <c r="L140" s="370"/>
      <c r="M140" s="370"/>
      <c r="N140" s="166"/>
      <c r="O140" s="166"/>
      <c r="P140" s="127"/>
      <c r="Q140" s="127"/>
      <c r="R140" s="415"/>
    </row>
    <row r="141" spans="1:18" s="229" customFormat="1" ht="15.75" customHeight="1">
      <c r="A141" s="279"/>
      <c r="B141" s="916"/>
      <c r="C141" s="1106"/>
      <c r="D141" s="1106"/>
      <c r="E141" s="200" t="s">
        <v>67</v>
      </c>
      <c r="F141" s="127">
        <v>6516.09</v>
      </c>
      <c r="G141" s="127">
        <v>6516.09</v>
      </c>
      <c r="H141" s="485">
        <v>1881.5206599999999</v>
      </c>
      <c r="I141" s="485">
        <v>1657.7</v>
      </c>
      <c r="J141" s="625">
        <v>4656.7756600000002</v>
      </c>
      <c r="K141" s="625">
        <v>3558.8</v>
      </c>
      <c r="L141" s="309">
        <v>6752.5288700000001</v>
      </c>
      <c r="M141" s="309">
        <v>5011.8</v>
      </c>
      <c r="N141" s="166">
        <v>7429.6427199999998</v>
      </c>
      <c r="O141" s="166">
        <v>7305.25</v>
      </c>
      <c r="P141" s="139">
        <v>9314.4587200000005</v>
      </c>
      <c r="Q141" s="139">
        <v>9314.4587200000005</v>
      </c>
      <c r="R141" s="415"/>
    </row>
    <row r="142" spans="1:18" s="229" customFormat="1" ht="15.75" customHeight="1" thickBot="1">
      <c r="A142" s="279"/>
      <c r="B142" s="916"/>
      <c r="C142" s="1106"/>
      <c r="D142" s="1106"/>
      <c r="E142" s="201" t="s">
        <v>20</v>
      </c>
      <c r="F142" s="133"/>
      <c r="G142" s="133"/>
      <c r="H142" s="486"/>
      <c r="I142" s="486"/>
      <c r="J142" s="628"/>
      <c r="K142" s="628"/>
      <c r="L142" s="739"/>
      <c r="M142" s="739"/>
      <c r="N142" s="767"/>
      <c r="O142" s="767"/>
      <c r="P142" s="133"/>
      <c r="Q142" s="133"/>
      <c r="R142" s="416"/>
    </row>
    <row r="143" spans="1:18" ht="15.75" customHeight="1">
      <c r="A143" s="356"/>
      <c r="B143" s="941"/>
      <c r="C143" s="1061" t="s">
        <v>145</v>
      </c>
      <c r="D143" s="1050" t="s">
        <v>283</v>
      </c>
      <c r="E143" s="199" t="s">
        <v>17</v>
      </c>
      <c r="F143" s="136">
        <f>F145+F146+F147+F148</f>
        <v>69.17</v>
      </c>
      <c r="G143" s="136">
        <f t="shared" ref="G143:Q143" si="69">G145+G146+G147+G148</f>
        <v>69.17</v>
      </c>
      <c r="H143" s="490">
        <f t="shared" si="69"/>
        <v>56</v>
      </c>
      <c r="I143" s="490">
        <f t="shared" si="69"/>
        <v>56</v>
      </c>
      <c r="J143" s="636">
        <f t="shared" si="69"/>
        <v>56</v>
      </c>
      <c r="K143" s="636">
        <f t="shared" si="69"/>
        <v>56</v>
      </c>
      <c r="L143" s="289">
        <f t="shared" si="69"/>
        <v>56</v>
      </c>
      <c r="M143" s="289">
        <f t="shared" si="69"/>
        <v>56</v>
      </c>
      <c r="N143" s="634">
        <f t="shared" si="69"/>
        <v>56</v>
      </c>
      <c r="O143" s="634">
        <f t="shared" si="69"/>
        <v>56</v>
      </c>
      <c r="P143" s="136">
        <f t="shared" si="69"/>
        <v>0</v>
      </c>
      <c r="Q143" s="136">
        <f t="shared" si="69"/>
        <v>0</v>
      </c>
      <c r="R143" s="412"/>
    </row>
    <row r="144" spans="1:18" ht="15.75" customHeight="1">
      <c r="A144" s="357"/>
      <c r="B144" s="941"/>
      <c r="C144" s="1061"/>
      <c r="D144" s="1050"/>
      <c r="E144" s="200" t="s">
        <v>18</v>
      </c>
      <c r="F144" s="127"/>
      <c r="G144" s="127"/>
      <c r="H144" s="484"/>
      <c r="I144" s="484"/>
      <c r="J144" s="627"/>
      <c r="K144" s="627"/>
      <c r="L144" s="370"/>
      <c r="M144" s="370"/>
      <c r="N144" s="166"/>
      <c r="O144" s="166"/>
      <c r="P144" s="139"/>
      <c r="Q144" s="139"/>
      <c r="R144" s="123"/>
    </row>
    <row r="145" spans="1:18" ht="15.75" customHeight="1">
      <c r="A145" s="357"/>
      <c r="B145" s="941"/>
      <c r="C145" s="1061"/>
      <c r="D145" s="1050"/>
      <c r="E145" s="200" t="s">
        <v>28</v>
      </c>
      <c r="F145" s="127"/>
      <c r="G145" s="127"/>
      <c r="H145" s="484">
        <v>0</v>
      </c>
      <c r="I145" s="484">
        <v>0</v>
      </c>
      <c r="J145" s="627">
        <v>0</v>
      </c>
      <c r="K145" s="627">
        <v>0</v>
      </c>
      <c r="L145" s="627">
        <v>0</v>
      </c>
      <c r="M145" s="627">
        <v>0</v>
      </c>
      <c r="N145" s="166">
        <v>0</v>
      </c>
      <c r="O145" s="166">
        <v>0</v>
      </c>
      <c r="P145" s="139">
        <v>0</v>
      </c>
      <c r="Q145" s="139">
        <v>0</v>
      </c>
      <c r="R145" s="123"/>
    </row>
    <row r="146" spans="1:18" ht="15.75" customHeight="1">
      <c r="A146" s="357"/>
      <c r="B146" s="941"/>
      <c r="C146" s="1061"/>
      <c r="D146" s="1050"/>
      <c r="E146" s="200" t="s">
        <v>19</v>
      </c>
      <c r="F146" s="127"/>
      <c r="G146" s="127"/>
      <c r="H146" s="484">
        <v>0</v>
      </c>
      <c r="I146" s="484">
        <v>0</v>
      </c>
      <c r="J146" s="627">
        <v>0</v>
      </c>
      <c r="K146" s="627">
        <v>0</v>
      </c>
      <c r="L146" s="627">
        <v>0</v>
      </c>
      <c r="M146" s="627">
        <v>0</v>
      </c>
      <c r="N146" s="166">
        <v>0</v>
      </c>
      <c r="O146" s="166">
        <v>0</v>
      </c>
      <c r="P146" s="139">
        <v>0</v>
      </c>
      <c r="Q146" s="139">
        <v>0</v>
      </c>
      <c r="R146" s="123"/>
    </row>
    <row r="147" spans="1:18" ht="15.75" customHeight="1">
      <c r="A147" s="357"/>
      <c r="B147" s="941"/>
      <c r="C147" s="1061"/>
      <c r="D147" s="1050"/>
      <c r="E147" s="200" t="s">
        <v>33</v>
      </c>
      <c r="F147" s="127"/>
      <c r="G147" s="127"/>
      <c r="H147" s="484"/>
      <c r="I147" s="484"/>
      <c r="J147" s="627"/>
      <c r="K147" s="627"/>
      <c r="L147" s="627"/>
      <c r="M147" s="627"/>
      <c r="N147" s="166"/>
      <c r="O147" s="166"/>
      <c r="P147" s="139"/>
      <c r="Q147" s="139"/>
      <c r="R147" s="123"/>
    </row>
    <row r="148" spans="1:18" ht="15.75" customHeight="1">
      <c r="A148" s="357"/>
      <c r="B148" s="941"/>
      <c r="C148" s="1061"/>
      <c r="D148" s="1050"/>
      <c r="E148" s="200" t="s">
        <v>67</v>
      </c>
      <c r="F148" s="127">
        <v>69.17</v>
      </c>
      <c r="G148" s="127">
        <v>69.17</v>
      </c>
      <c r="H148" s="485">
        <v>56</v>
      </c>
      <c r="I148" s="485">
        <v>56</v>
      </c>
      <c r="J148" s="625">
        <v>56</v>
      </c>
      <c r="K148" s="625">
        <v>56</v>
      </c>
      <c r="L148" s="625">
        <v>56</v>
      </c>
      <c r="M148" s="625">
        <v>56</v>
      </c>
      <c r="N148" s="166">
        <v>56</v>
      </c>
      <c r="O148" s="166">
        <v>56</v>
      </c>
      <c r="P148" s="139">
        <v>0</v>
      </c>
      <c r="Q148" s="139">
        <v>0</v>
      </c>
      <c r="R148" s="123"/>
    </row>
    <row r="149" spans="1:18" ht="15.75" customHeight="1" thickBot="1">
      <c r="A149" s="358"/>
      <c r="B149" s="1044"/>
      <c r="C149" s="1075"/>
      <c r="D149" s="1095"/>
      <c r="E149" s="203" t="s">
        <v>20</v>
      </c>
      <c r="F149" s="128"/>
      <c r="G149" s="128"/>
      <c r="H149" s="488"/>
      <c r="I149" s="488"/>
      <c r="J149" s="629"/>
      <c r="K149" s="629"/>
      <c r="L149" s="629"/>
      <c r="M149" s="629"/>
      <c r="N149" s="170"/>
      <c r="O149" s="170"/>
      <c r="P149" s="140"/>
      <c r="Q149" s="140"/>
      <c r="R149" s="26"/>
    </row>
    <row r="150" spans="1:18" s="340" customFormat="1" ht="15.75" customHeight="1">
      <c r="A150" s="359"/>
      <c r="B150" s="1032"/>
      <c r="C150" s="1056" t="s">
        <v>146</v>
      </c>
      <c r="D150" s="1046" t="s">
        <v>700</v>
      </c>
      <c r="E150" s="199" t="s">
        <v>17</v>
      </c>
      <c r="F150" s="136">
        <f>F152+F153+F154+F155+F156</f>
        <v>21.52</v>
      </c>
      <c r="G150" s="136">
        <f t="shared" ref="G150:Q150" si="70">G152+G153+G154+G155+G156</f>
        <v>21.52</v>
      </c>
      <c r="H150" s="490">
        <f t="shared" si="70"/>
        <v>16.094999999999999</v>
      </c>
      <c r="I150" s="490">
        <f t="shared" si="70"/>
        <v>16.094999999999999</v>
      </c>
      <c r="J150" s="636">
        <f t="shared" si="70"/>
        <v>32.192</v>
      </c>
      <c r="K150" s="636">
        <f t="shared" si="70"/>
        <v>32.192</v>
      </c>
      <c r="L150" s="289">
        <f t="shared" si="70"/>
        <v>48.289000000000001</v>
      </c>
      <c r="M150" s="289">
        <f t="shared" si="70"/>
        <v>42.923340000000003</v>
      </c>
      <c r="N150" s="634">
        <f t="shared" si="70"/>
        <v>63.939149999999998</v>
      </c>
      <c r="O150" s="634">
        <f t="shared" si="70"/>
        <v>63.939149999999998</v>
      </c>
      <c r="P150" s="136">
        <f t="shared" si="70"/>
        <v>0</v>
      </c>
      <c r="Q150" s="136">
        <f t="shared" si="70"/>
        <v>0</v>
      </c>
      <c r="R150" s="412"/>
    </row>
    <row r="151" spans="1:18" s="340" customFormat="1" ht="15.75" customHeight="1">
      <c r="A151" s="359"/>
      <c r="B151" s="1033"/>
      <c r="C151" s="1057"/>
      <c r="D151" s="1047"/>
      <c r="E151" s="200" t="s">
        <v>18</v>
      </c>
      <c r="F151" s="127"/>
      <c r="G151" s="127"/>
      <c r="H151" s="484"/>
      <c r="I151" s="484"/>
      <c r="J151" s="627"/>
      <c r="K151" s="627"/>
      <c r="L151" s="370"/>
      <c r="M151" s="370"/>
      <c r="N151" s="166"/>
      <c r="O151" s="166"/>
      <c r="P151" s="139"/>
      <c r="Q151" s="139"/>
      <c r="R151" s="123"/>
    </row>
    <row r="152" spans="1:18" s="340" customFormat="1" ht="15.75" customHeight="1">
      <c r="A152" s="359"/>
      <c r="B152" s="1033"/>
      <c r="C152" s="1057"/>
      <c r="D152" s="1047"/>
      <c r="E152" s="200" t="s">
        <v>28</v>
      </c>
      <c r="F152" s="127"/>
      <c r="G152" s="127"/>
      <c r="H152" s="484">
        <v>0</v>
      </c>
      <c r="I152" s="484">
        <v>0</v>
      </c>
      <c r="J152" s="627">
        <v>0</v>
      </c>
      <c r="K152" s="627">
        <v>0</v>
      </c>
      <c r="L152" s="627">
        <v>0</v>
      </c>
      <c r="M152" s="627">
        <v>0</v>
      </c>
      <c r="N152" s="166">
        <v>0</v>
      </c>
      <c r="O152" s="166">
        <v>0</v>
      </c>
      <c r="P152" s="139">
        <v>0</v>
      </c>
      <c r="Q152" s="139">
        <v>0</v>
      </c>
      <c r="R152" s="123"/>
    </row>
    <row r="153" spans="1:18" s="340" customFormat="1" ht="15.75" customHeight="1">
      <c r="A153" s="359"/>
      <c r="B153" s="1033"/>
      <c r="C153" s="1057"/>
      <c r="D153" s="1047"/>
      <c r="E153" s="200" t="s">
        <v>19</v>
      </c>
      <c r="F153" s="127">
        <v>21.52</v>
      </c>
      <c r="G153" s="127">
        <v>21.52</v>
      </c>
      <c r="H153" s="484">
        <v>16.094999999999999</v>
      </c>
      <c r="I153" s="484">
        <v>16.094999999999999</v>
      </c>
      <c r="J153" s="625">
        <v>32.192</v>
      </c>
      <c r="K153" s="625">
        <v>32.192</v>
      </c>
      <c r="L153" s="309">
        <v>48.289000000000001</v>
      </c>
      <c r="M153" s="309">
        <v>42.923340000000003</v>
      </c>
      <c r="N153" s="166">
        <v>63.939149999999998</v>
      </c>
      <c r="O153" s="166">
        <v>63.939149999999998</v>
      </c>
      <c r="P153" s="139">
        <v>0</v>
      </c>
      <c r="Q153" s="139">
        <v>0</v>
      </c>
      <c r="R153" s="123"/>
    </row>
    <row r="154" spans="1:18" s="340" customFormat="1" ht="15.75" customHeight="1">
      <c r="A154" s="359"/>
      <c r="B154" s="1033"/>
      <c r="C154" s="1057"/>
      <c r="D154" s="1047"/>
      <c r="E154" s="200" t="s">
        <v>33</v>
      </c>
      <c r="F154" s="127"/>
      <c r="G154" s="127"/>
      <c r="H154" s="484"/>
      <c r="I154" s="484"/>
      <c r="J154" s="627"/>
      <c r="K154" s="627"/>
      <c r="L154" s="370"/>
      <c r="M154" s="370"/>
      <c r="N154" s="166"/>
      <c r="O154" s="166"/>
      <c r="P154" s="139"/>
      <c r="Q154" s="139"/>
      <c r="R154" s="123"/>
    </row>
    <row r="155" spans="1:18" s="340" customFormat="1" ht="15.75" customHeight="1">
      <c r="A155" s="359"/>
      <c r="B155" s="1033"/>
      <c r="C155" s="1057"/>
      <c r="D155" s="1047"/>
      <c r="E155" s="200" t="s">
        <v>67</v>
      </c>
      <c r="F155" s="127"/>
      <c r="G155" s="127"/>
      <c r="H155" s="484">
        <v>0</v>
      </c>
      <c r="I155" s="484">
        <v>0</v>
      </c>
      <c r="J155" s="627">
        <v>0</v>
      </c>
      <c r="K155" s="627">
        <v>0</v>
      </c>
      <c r="L155" s="627">
        <v>0</v>
      </c>
      <c r="M155" s="627">
        <v>0</v>
      </c>
      <c r="N155" s="166">
        <v>0</v>
      </c>
      <c r="O155" s="166">
        <v>0</v>
      </c>
      <c r="P155" s="139">
        <v>0</v>
      </c>
      <c r="Q155" s="139">
        <v>0</v>
      </c>
      <c r="R155" s="123"/>
    </row>
    <row r="156" spans="1:18" s="340" customFormat="1" ht="15.75" customHeight="1" thickBot="1">
      <c r="A156" s="359"/>
      <c r="B156" s="1036"/>
      <c r="C156" s="1058"/>
      <c r="D156" s="1048"/>
      <c r="E156" s="201" t="s">
        <v>20</v>
      </c>
      <c r="F156" s="133"/>
      <c r="G156" s="133"/>
      <c r="H156" s="486"/>
      <c r="I156" s="486"/>
      <c r="J156" s="628"/>
      <c r="K156" s="628"/>
      <c r="L156" s="739"/>
      <c r="M156" s="739"/>
      <c r="N156" s="767"/>
      <c r="O156" s="767"/>
      <c r="P156" s="146"/>
      <c r="Q156" s="146"/>
      <c r="R156" s="413"/>
    </row>
    <row r="157" spans="1:18" s="513" customFormat="1" ht="15.75" customHeight="1">
      <c r="A157" s="359"/>
      <c r="B157" s="1032"/>
      <c r="C157" s="1056" t="s">
        <v>150</v>
      </c>
      <c r="D157" s="1046" t="s">
        <v>732</v>
      </c>
      <c r="E157" s="199" t="s">
        <v>17</v>
      </c>
      <c r="F157" s="136">
        <f>F159+F160+F161+F162+F163</f>
        <v>0</v>
      </c>
      <c r="G157" s="136">
        <f t="shared" ref="G157:Q157" si="71">G159+G160+G161+G162+G163</f>
        <v>0</v>
      </c>
      <c r="H157" s="490">
        <f t="shared" si="71"/>
        <v>0</v>
      </c>
      <c r="I157" s="490">
        <f t="shared" si="71"/>
        <v>0</v>
      </c>
      <c r="J157" s="636">
        <f t="shared" si="71"/>
        <v>10.59</v>
      </c>
      <c r="K157" s="636">
        <f t="shared" si="71"/>
        <v>10.59</v>
      </c>
      <c r="L157" s="289">
        <f t="shared" si="71"/>
        <v>15.885</v>
      </c>
      <c r="M157" s="289">
        <f t="shared" si="71"/>
        <v>15.885</v>
      </c>
      <c r="N157" s="634">
        <f t="shared" si="71"/>
        <v>21.434999999999999</v>
      </c>
      <c r="O157" s="634">
        <f t="shared" si="71"/>
        <v>21.434999999999999</v>
      </c>
      <c r="P157" s="136">
        <f t="shared" si="71"/>
        <v>0</v>
      </c>
      <c r="Q157" s="136">
        <f t="shared" si="71"/>
        <v>0</v>
      </c>
      <c r="R157" s="412"/>
    </row>
    <row r="158" spans="1:18" s="513" customFormat="1" ht="15.75" customHeight="1">
      <c r="A158" s="359"/>
      <c r="B158" s="1033"/>
      <c r="C158" s="1057"/>
      <c r="D158" s="1047"/>
      <c r="E158" s="200" t="s">
        <v>18</v>
      </c>
      <c r="F158" s="127"/>
      <c r="G158" s="127"/>
      <c r="H158" s="484"/>
      <c r="I158" s="484"/>
      <c r="J158" s="627"/>
      <c r="K158" s="627"/>
      <c r="L158" s="370"/>
      <c r="M158" s="370"/>
      <c r="N158" s="166"/>
      <c r="O158" s="166"/>
      <c r="P158" s="139"/>
      <c r="Q158" s="139"/>
      <c r="R158" s="123"/>
    </row>
    <row r="159" spans="1:18" s="513" customFormat="1" ht="15.75" customHeight="1">
      <c r="A159" s="359"/>
      <c r="B159" s="1033"/>
      <c r="C159" s="1057"/>
      <c r="D159" s="1047"/>
      <c r="E159" s="200" t="s">
        <v>28</v>
      </c>
      <c r="F159" s="127"/>
      <c r="G159" s="127"/>
      <c r="H159" s="484">
        <v>0</v>
      </c>
      <c r="I159" s="484">
        <v>0</v>
      </c>
      <c r="J159" s="627">
        <v>0</v>
      </c>
      <c r="K159" s="627">
        <v>0</v>
      </c>
      <c r="L159" s="627">
        <v>0</v>
      </c>
      <c r="M159" s="627">
        <v>0</v>
      </c>
      <c r="N159" s="166">
        <v>0</v>
      </c>
      <c r="O159" s="166">
        <v>0</v>
      </c>
      <c r="P159" s="139">
        <v>0</v>
      </c>
      <c r="Q159" s="139">
        <v>0</v>
      </c>
      <c r="R159" s="123"/>
    </row>
    <row r="160" spans="1:18" s="513" customFormat="1" ht="15.75" customHeight="1">
      <c r="A160" s="359"/>
      <c r="B160" s="1033"/>
      <c r="C160" s="1057"/>
      <c r="D160" s="1047"/>
      <c r="E160" s="200" t="s">
        <v>19</v>
      </c>
      <c r="F160" s="127">
        <v>0</v>
      </c>
      <c r="G160" s="127">
        <v>0</v>
      </c>
      <c r="H160" s="484">
        <v>0</v>
      </c>
      <c r="I160" s="484">
        <v>0</v>
      </c>
      <c r="J160" s="625">
        <v>10.59</v>
      </c>
      <c r="K160" s="625">
        <v>10.59</v>
      </c>
      <c r="L160" s="370">
        <v>15.885</v>
      </c>
      <c r="M160" s="370">
        <v>15.885</v>
      </c>
      <c r="N160" s="166">
        <v>21.434999999999999</v>
      </c>
      <c r="O160" s="166">
        <v>21.434999999999999</v>
      </c>
      <c r="P160" s="139">
        <v>0</v>
      </c>
      <c r="Q160" s="139">
        <v>0</v>
      </c>
      <c r="R160" s="123"/>
    </row>
    <row r="161" spans="1:18" s="513" customFormat="1" ht="15.75" customHeight="1">
      <c r="A161" s="359"/>
      <c r="B161" s="1033"/>
      <c r="C161" s="1057"/>
      <c r="D161" s="1047"/>
      <c r="E161" s="200" t="s">
        <v>33</v>
      </c>
      <c r="F161" s="127"/>
      <c r="G161" s="127"/>
      <c r="H161" s="484"/>
      <c r="I161" s="484"/>
      <c r="J161" s="627"/>
      <c r="K161" s="627"/>
      <c r="L161" s="370"/>
      <c r="M161" s="370"/>
      <c r="N161" s="166"/>
      <c r="O161" s="166"/>
      <c r="P161" s="139"/>
      <c r="Q161" s="139"/>
      <c r="R161" s="123"/>
    </row>
    <row r="162" spans="1:18" s="513" customFormat="1" ht="15.75" customHeight="1">
      <c r="A162" s="359"/>
      <c r="B162" s="1033"/>
      <c r="C162" s="1057"/>
      <c r="D162" s="1047"/>
      <c r="E162" s="200" t="s">
        <v>67</v>
      </c>
      <c r="F162" s="127"/>
      <c r="G162" s="127"/>
      <c r="H162" s="484">
        <v>0</v>
      </c>
      <c r="I162" s="484">
        <v>0</v>
      </c>
      <c r="J162" s="627">
        <v>0</v>
      </c>
      <c r="K162" s="627">
        <v>0</v>
      </c>
      <c r="L162" s="627">
        <v>0</v>
      </c>
      <c r="M162" s="627">
        <v>0</v>
      </c>
      <c r="N162" s="166">
        <v>0</v>
      </c>
      <c r="O162" s="166">
        <v>0</v>
      </c>
      <c r="P162" s="139">
        <v>0</v>
      </c>
      <c r="Q162" s="139">
        <v>0</v>
      </c>
      <c r="R162" s="123"/>
    </row>
    <row r="163" spans="1:18" s="513" customFormat="1" ht="15.75" customHeight="1" thickBot="1">
      <c r="A163" s="359"/>
      <c r="B163" s="1036"/>
      <c r="C163" s="1058"/>
      <c r="D163" s="1048"/>
      <c r="E163" s="201" t="s">
        <v>20</v>
      </c>
      <c r="F163" s="133"/>
      <c r="G163" s="133"/>
      <c r="H163" s="486"/>
      <c r="I163" s="486"/>
      <c r="J163" s="628"/>
      <c r="K163" s="628"/>
      <c r="L163" s="739"/>
      <c r="M163" s="739"/>
      <c r="N163" s="767"/>
      <c r="O163" s="767"/>
      <c r="P163" s="146"/>
      <c r="Q163" s="146"/>
      <c r="R163" s="413"/>
    </row>
    <row r="164" spans="1:18" s="698" customFormat="1" ht="15.75" customHeight="1">
      <c r="A164" s="359"/>
      <c r="B164" s="1032"/>
      <c r="C164" s="1056" t="s">
        <v>151</v>
      </c>
      <c r="D164" s="1046" t="s">
        <v>271</v>
      </c>
      <c r="E164" s="199" t="s">
        <v>17</v>
      </c>
      <c r="F164" s="136">
        <f>F166+F167+F168+F169+F170</f>
        <v>0</v>
      </c>
      <c r="G164" s="136">
        <f t="shared" ref="G164:Q164" si="72">G166+G167+G168+G169+G170</f>
        <v>0</v>
      </c>
      <c r="H164" s="490">
        <f t="shared" si="72"/>
        <v>0</v>
      </c>
      <c r="I164" s="490">
        <f t="shared" si="72"/>
        <v>0</v>
      </c>
      <c r="J164" s="636">
        <f t="shared" si="72"/>
        <v>10.59</v>
      </c>
      <c r="K164" s="636">
        <f t="shared" si="72"/>
        <v>10.59</v>
      </c>
      <c r="L164" s="289">
        <f t="shared" si="72"/>
        <v>29.79</v>
      </c>
      <c r="M164" s="289">
        <f t="shared" si="72"/>
        <v>0</v>
      </c>
      <c r="N164" s="634">
        <f t="shared" si="72"/>
        <v>29.79</v>
      </c>
      <c r="O164" s="634">
        <f t="shared" si="72"/>
        <v>29.79</v>
      </c>
      <c r="P164" s="136">
        <f t="shared" si="72"/>
        <v>0</v>
      </c>
      <c r="Q164" s="136">
        <f t="shared" si="72"/>
        <v>0</v>
      </c>
      <c r="R164" s="412"/>
    </row>
    <row r="165" spans="1:18" s="698" customFormat="1" ht="15.75" customHeight="1">
      <c r="A165" s="359"/>
      <c r="B165" s="1033"/>
      <c r="C165" s="1057"/>
      <c r="D165" s="1047"/>
      <c r="E165" s="200" t="s">
        <v>18</v>
      </c>
      <c r="F165" s="127"/>
      <c r="G165" s="127"/>
      <c r="H165" s="484"/>
      <c r="I165" s="484"/>
      <c r="J165" s="627"/>
      <c r="K165" s="627"/>
      <c r="L165" s="370"/>
      <c r="M165" s="370"/>
      <c r="N165" s="166"/>
      <c r="O165" s="166"/>
      <c r="P165" s="139"/>
      <c r="Q165" s="139"/>
      <c r="R165" s="123"/>
    </row>
    <row r="166" spans="1:18" s="698" customFormat="1" ht="15.75" customHeight="1">
      <c r="A166" s="359"/>
      <c r="B166" s="1033"/>
      <c r="C166" s="1057"/>
      <c r="D166" s="1047"/>
      <c r="E166" s="200" t="s">
        <v>28</v>
      </c>
      <c r="F166" s="127"/>
      <c r="G166" s="127"/>
      <c r="H166" s="484">
        <v>0</v>
      </c>
      <c r="I166" s="484">
        <v>0</v>
      </c>
      <c r="J166" s="627">
        <v>0</v>
      </c>
      <c r="K166" s="627">
        <v>0</v>
      </c>
      <c r="L166" s="627">
        <v>0</v>
      </c>
      <c r="M166" s="627">
        <v>0</v>
      </c>
      <c r="N166" s="166">
        <v>0</v>
      </c>
      <c r="O166" s="166">
        <v>0</v>
      </c>
      <c r="P166" s="139">
        <v>0</v>
      </c>
      <c r="Q166" s="139">
        <v>0</v>
      </c>
      <c r="R166" s="123"/>
    </row>
    <row r="167" spans="1:18" s="698" customFormat="1" ht="15.75" customHeight="1">
      <c r="A167" s="359"/>
      <c r="B167" s="1033"/>
      <c r="C167" s="1057"/>
      <c r="D167" s="1047"/>
      <c r="E167" s="200" t="s">
        <v>19</v>
      </c>
      <c r="F167" s="127">
        <v>0</v>
      </c>
      <c r="G167" s="127">
        <v>0</v>
      </c>
      <c r="H167" s="484">
        <v>0</v>
      </c>
      <c r="I167" s="484">
        <v>0</v>
      </c>
      <c r="J167" s="625">
        <v>10.59</v>
      </c>
      <c r="K167" s="625">
        <v>10.59</v>
      </c>
      <c r="L167" s="370">
        <v>0</v>
      </c>
      <c r="M167" s="370">
        <v>0</v>
      </c>
      <c r="N167" s="166">
        <v>0</v>
      </c>
      <c r="O167" s="166">
        <v>0</v>
      </c>
      <c r="P167" s="139">
        <v>0</v>
      </c>
      <c r="Q167" s="139">
        <v>0</v>
      </c>
      <c r="R167" s="123"/>
    </row>
    <row r="168" spans="1:18" s="698" customFormat="1" ht="15.75" customHeight="1">
      <c r="A168" s="359"/>
      <c r="B168" s="1033"/>
      <c r="C168" s="1057"/>
      <c r="D168" s="1047"/>
      <c r="E168" s="200" t="s">
        <v>33</v>
      </c>
      <c r="F168" s="127"/>
      <c r="G168" s="127"/>
      <c r="H168" s="484"/>
      <c r="I168" s="484"/>
      <c r="J168" s="627"/>
      <c r="K168" s="627"/>
      <c r="L168" s="370"/>
      <c r="M168" s="370"/>
      <c r="N168" s="166"/>
      <c r="O168" s="166"/>
      <c r="P168" s="139"/>
      <c r="Q168" s="139"/>
      <c r="R168" s="123"/>
    </row>
    <row r="169" spans="1:18" s="698" customFormat="1" ht="15.75" customHeight="1">
      <c r="A169" s="359"/>
      <c r="B169" s="1033"/>
      <c r="C169" s="1057"/>
      <c r="D169" s="1047"/>
      <c r="E169" s="200" t="s">
        <v>67</v>
      </c>
      <c r="F169" s="127"/>
      <c r="G169" s="127"/>
      <c r="H169" s="484">
        <v>0</v>
      </c>
      <c r="I169" s="484">
        <v>0</v>
      </c>
      <c r="J169" s="627">
        <v>0</v>
      </c>
      <c r="K169" s="627">
        <v>0</v>
      </c>
      <c r="L169" s="625">
        <v>29.79</v>
      </c>
      <c r="M169" s="309">
        <v>0</v>
      </c>
      <c r="N169" s="166">
        <v>29.79</v>
      </c>
      <c r="O169" s="166">
        <v>29.79</v>
      </c>
      <c r="P169" s="139">
        <v>0</v>
      </c>
      <c r="Q169" s="139">
        <v>0</v>
      </c>
      <c r="R169" s="123"/>
    </row>
    <row r="170" spans="1:18" s="698" customFormat="1" ht="15.75" customHeight="1" thickBot="1">
      <c r="A170" s="359"/>
      <c r="B170" s="1036"/>
      <c r="C170" s="1058"/>
      <c r="D170" s="1048"/>
      <c r="E170" s="201" t="s">
        <v>20</v>
      </c>
      <c r="F170" s="133"/>
      <c r="G170" s="133"/>
      <c r="H170" s="486"/>
      <c r="I170" s="486"/>
      <c r="J170" s="628"/>
      <c r="K170" s="628"/>
      <c r="L170" s="739"/>
      <c r="M170" s="739"/>
      <c r="N170" s="767"/>
      <c r="O170" s="767"/>
      <c r="P170" s="146"/>
      <c r="Q170" s="146"/>
      <c r="R170" s="413"/>
    </row>
    <row r="171" spans="1:18" s="513" customFormat="1" ht="15.75" customHeight="1">
      <c r="B171" s="1082" t="s">
        <v>112</v>
      </c>
      <c r="C171" s="1077" t="s">
        <v>92</v>
      </c>
      <c r="D171" s="1077" t="s">
        <v>136</v>
      </c>
      <c r="E171" s="272" t="s">
        <v>17</v>
      </c>
      <c r="F171" s="137">
        <f>F173+F174+F175+F176+F177</f>
        <v>68.97</v>
      </c>
      <c r="G171" s="137">
        <f t="shared" ref="G171:Q171" si="73">G173+G174+G175+G176+G177</f>
        <v>68.97</v>
      </c>
      <c r="H171" s="460">
        <f t="shared" si="73"/>
        <v>17.422499999999999</v>
      </c>
      <c r="I171" s="460">
        <f t="shared" si="73"/>
        <v>0</v>
      </c>
      <c r="J171" s="589">
        <f t="shared" si="73"/>
        <v>36.845750000000002</v>
      </c>
      <c r="K171" s="589">
        <f t="shared" si="73"/>
        <v>0</v>
      </c>
      <c r="L171" s="589">
        <f t="shared" si="73"/>
        <v>54.527000000000001</v>
      </c>
      <c r="M171" s="589">
        <f t="shared" si="73"/>
        <v>0</v>
      </c>
      <c r="N171" s="137">
        <f t="shared" si="73"/>
        <v>51.72</v>
      </c>
      <c r="O171" s="137">
        <f t="shared" si="73"/>
        <v>51.72</v>
      </c>
      <c r="P171" s="137">
        <f t="shared" si="73"/>
        <v>150</v>
      </c>
      <c r="Q171" s="137">
        <f t="shared" si="73"/>
        <v>150</v>
      </c>
      <c r="R171" s="1082"/>
    </row>
    <row r="172" spans="1:18" s="513" customFormat="1" ht="15.75" customHeight="1">
      <c r="B172" s="1076"/>
      <c r="C172" s="1074"/>
      <c r="D172" s="1074"/>
      <c r="E172" s="349" t="s">
        <v>18</v>
      </c>
      <c r="F172" s="70"/>
      <c r="G172" s="70"/>
      <c r="H172" s="461"/>
      <c r="I172" s="461"/>
      <c r="J172" s="585"/>
      <c r="K172" s="585"/>
      <c r="L172" s="70"/>
      <c r="M172" s="70"/>
      <c r="N172" s="70"/>
      <c r="O172" s="70"/>
      <c r="P172" s="70"/>
      <c r="Q172" s="70"/>
      <c r="R172" s="1076"/>
    </row>
    <row r="173" spans="1:18" s="513" customFormat="1" ht="15.75" customHeight="1">
      <c r="B173" s="1076"/>
      <c r="C173" s="1074"/>
      <c r="D173" s="1074"/>
      <c r="E173" s="349" t="s">
        <v>28</v>
      </c>
      <c r="F173" s="461">
        <f>F180</f>
        <v>0</v>
      </c>
      <c r="G173" s="461">
        <f t="shared" ref="G173:Q173" si="74">G180</f>
        <v>0</v>
      </c>
      <c r="H173" s="461">
        <f t="shared" si="74"/>
        <v>0</v>
      </c>
      <c r="I173" s="461">
        <f t="shared" si="74"/>
        <v>0</v>
      </c>
      <c r="J173" s="461">
        <f t="shared" si="74"/>
        <v>0</v>
      </c>
      <c r="K173" s="461">
        <f t="shared" si="74"/>
        <v>0</v>
      </c>
      <c r="L173" s="461">
        <f t="shared" si="74"/>
        <v>0</v>
      </c>
      <c r="M173" s="461">
        <f t="shared" si="74"/>
        <v>0</v>
      </c>
      <c r="N173" s="461">
        <f t="shared" si="74"/>
        <v>0</v>
      </c>
      <c r="O173" s="461">
        <f t="shared" si="74"/>
        <v>0</v>
      </c>
      <c r="P173" s="461">
        <f t="shared" si="74"/>
        <v>0</v>
      </c>
      <c r="Q173" s="461">
        <f t="shared" si="74"/>
        <v>0</v>
      </c>
      <c r="R173" s="1076"/>
    </row>
    <row r="174" spans="1:18" s="513" customFormat="1" ht="15.75" customHeight="1">
      <c r="B174" s="1076"/>
      <c r="C174" s="1074"/>
      <c r="D174" s="1074"/>
      <c r="E174" s="349" t="s">
        <v>19</v>
      </c>
      <c r="F174" s="461">
        <f t="shared" ref="F174:Q177" si="75">F181</f>
        <v>0</v>
      </c>
      <c r="G174" s="461">
        <f t="shared" si="75"/>
        <v>0</v>
      </c>
      <c r="H174" s="461">
        <f t="shared" si="75"/>
        <v>0</v>
      </c>
      <c r="I174" s="461">
        <f t="shared" si="75"/>
        <v>0</v>
      </c>
      <c r="J174" s="461">
        <f t="shared" si="75"/>
        <v>0</v>
      </c>
      <c r="K174" s="461">
        <f t="shared" si="75"/>
        <v>0</v>
      </c>
      <c r="L174" s="461">
        <f t="shared" si="75"/>
        <v>0</v>
      </c>
      <c r="M174" s="461">
        <f t="shared" si="75"/>
        <v>0</v>
      </c>
      <c r="N174" s="461">
        <f t="shared" si="75"/>
        <v>0</v>
      </c>
      <c r="O174" s="461">
        <f t="shared" si="75"/>
        <v>0</v>
      </c>
      <c r="P174" s="461">
        <f t="shared" si="75"/>
        <v>0</v>
      </c>
      <c r="Q174" s="461">
        <f t="shared" si="75"/>
        <v>0</v>
      </c>
      <c r="R174" s="1076"/>
    </row>
    <row r="175" spans="1:18" s="513" customFormat="1" ht="15.75" customHeight="1">
      <c r="B175" s="1076"/>
      <c r="C175" s="1074"/>
      <c r="D175" s="1074"/>
      <c r="E175" s="349" t="s">
        <v>33</v>
      </c>
      <c r="F175" s="461">
        <f t="shared" si="75"/>
        <v>0</v>
      </c>
      <c r="G175" s="461">
        <f t="shared" si="75"/>
        <v>0</v>
      </c>
      <c r="H175" s="461">
        <f t="shared" si="75"/>
        <v>0</v>
      </c>
      <c r="I175" s="461">
        <f t="shared" si="75"/>
        <v>0</v>
      </c>
      <c r="J175" s="461">
        <f t="shared" si="75"/>
        <v>0</v>
      </c>
      <c r="K175" s="461">
        <f t="shared" si="75"/>
        <v>0</v>
      </c>
      <c r="L175" s="461">
        <f t="shared" si="75"/>
        <v>0</v>
      </c>
      <c r="M175" s="461">
        <f t="shared" si="75"/>
        <v>0</v>
      </c>
      <c r="N175" s="461">
        <f t="shared" si="75"/>
        <v>0</v>
      </c>
      <c r="O175" s="461">
        <f t="shared" si="75"/>
        <v>0</v>
      </c>
      <c r="P175" s="461">
        <f t="shared" si="75"/>
        <v>0</v>
      </c>
      <c r="Q175" s="461">
        <f t="shared" si="75"/>
        <v>0</v>
      </c>
      <c r="R175" s="1076"/>
    </row>
    <row r="176" spans="1:18" s="513" customFormat="1" ht="15.75" customHeight="1">
      <c r="B176" s="1076"/>
      <c r="C176" s="1074"/>
      <c r="D176" s="1074"/>
      <c r="E176" s="349" t="s">
        <v>67</v>
      </c>
      <c r="F176" s="461">
        <f t="shared" si="75"/>
        <v>68.97</v>
      </c>
      <c r="G176" s="461">
        <f t="shared" si="75"/>
        <v>68.97</v>
      </c>
      <c r="H176" s="461">
        <f t="shared" si="75"/>
        <v>17.422499999999999</v>
      </c>
      <c r="I176" s="461">
        <f t="shared" si="75"/>
        <v>0</v>
      </c>
      <c r="J176" s="461">
        <f t="shared" si="75"/>
        <v>36.845750000000002</v>
      </c>
      <c r="K176" s="461">
        <f t="shared" si="75"/>
        <v>0</v>
      </c>
      <c r="L176" s="461">
        <f t="shared" si="75"/>
        <v>54.527000000000001</v>
      </c>
      <c r="M176" s="461">
        <f t="shared" si="75"/>
        <v>0</v>
      </c>
      <c r="N176" s="461">
        <f t="shared" si="75"/>
        <v>51.72</v>
      </c>
      <c r="O176" s="461">
        <f t="shared" si="75"/>
        <v>51.72</v>
      </c>
      <c r="P176" s="461">
        <f>P183+P190+P197</f>
        <v>150</v>
      </c>
      <c r="Q176" s="461">
        <f>Q183+Q190+Q197</f>
        <v>150</v>
      </c>
      <c r="R176" s="1076"/>
    </row>
    <row r="177" spans="2:18" s="513" customFormat="1" ht="15.75" customHeight="1" thickBot="1">
      <c r="B177" s="1083"/>
      <c r="C177" s="1078"/>
      <c r="D177" s="1078"/>
      <c r="E177" s="350" t="s">
        <v>20</v>
      </c>
      <c r="F177" s="461">
        <f t="shared" si="75"/>
        <v>0</v>
      </c>
      <c r="G177" s="461">
        <f t="shared" si="75"/>
        <v>0</v>
      </c>
      <c r="H177" s="461">
        <f t="shared" si="75"/>
        <v>0</v>
      </c>
      <c r="I177" s="461">
        <f t="shared" si="75"/>
        <v>0</v>
      </c>
      <c r="J177" s="461">
        <f t="shared" si="75"/>
        <v>0</v>
      </c>
      <c r="K177" s="461">
        <f t="shared" si="75"/>
        <v>0</v>
      </c>
      <c r="L177" s="461">
        <f t="shared" si="75"/>
        <v>0</v>
      </c>
      <c r="M177" s="461">
        <f t="shared" si="75"/>
        <v>0</v>
      </c>
      <c r="N177" s="461">
        <f t="shared" si="75"/>
        <v>0</v>
      </c>
      <c r="O177" s="461">
        <f t="shared" si="75"/>
        <v>0</v>
      </c>
      <c r="P177" s="461">
        <f t="shared" si="75"/>
        <v>0</v>
      </c>
      <c r="Q177" s="461">
        <f t="shared" si="75"/>
        <v>0</v>
      </c>
      <c r="R177" s="1083"/>
    </row>
    <row r="178" spans="2:18" s="119" customFormat="1" ht="15.75" customHeight="1">
      <c r="B178" s="1034"/>
      <c r="C178" s="1057"/>
      <c r="D178" s="1047" t="s">
        <v>481</v>
      </c>
      <c r="E178" s="341" t="s">
        <v>17</v>
      </c>
      <c r="F178" s="136">
        <f>F180+F181+F182+F183</f>
        <v>68.97</v>
      </c>
      <c r="G178" s="136">
        <f t="shared" ref="G178:Q178" si="76">G180+G181+G182+G183</f>
        <v>68.97</v>
      </c>
      <c r="H178" s="490">
        <f t="shared" si="76"/>
        <v>17.422499999999999</v>
      </c>
      <c r="I178" s="490">
        <f t="shared" si="76"/>
        <v>0</v>
      </c>
      <c r="J178" s="640">
        <f t="shared" si="76"/>
        <v>36.845750000000002</v>
      </c>
      <c r="K178" s="640">
        <f t="shared" si="76"/>
        <v>0</v>
      </c>
      <c r="L178" s="289">
        <f t="shared" si="76"/>
        <v>54.527000000000001</v>
      </c>
      <c r="M178" s="289">
        <f t="shared" si="76"/>
        <v>0</v>
      </c>
      <c r="N178" s="634">
        <f t="shared" si="76"/>
        <v>51.72</v>
      </c>
      <c r="O178" s="634">
        <f t="shared" si="76"/>
        <v>51.72</v>
      </c>
      <c r="P178" s="136">
        <f t="shared" si="76"/>
        <v>20</v>
      </c>
      <c r="Q178" s="136">
        <f t="shared" si="76"/>
        <v>20</v>
      </c>
      <c r="R178" s="412"/>
    </row>
    <row r="179" spans="2:18" s="119" customFormat="1" ht="15.75" customHeight="1">
      <c r="B179" s="1034"/>
      <c r="C179" s="1057"/>
      <c r="D179" s="1047"/>
      <c r="E179" s="342" t="s">
        <v>18</v>
      </c>
      <c r="F179" s="127"/>
      <c r="G179" s="127"/>
      <c r="H179" s="484"/>
      <c r="I179" s="484"/>
      <c r="J179" s="627"/>
      <c r="K179" s="627"/>
      <c r="L179" s="370"/>
      <c r="M179" s="370"/>
      <c r="N179" s="166"/>
      <c r="O179" s="166"/>
      <c r="P179" s="139"/>
      <c r="Q179" s="139"/>
      <c r="R179" s="123"/>
    </row>
    <row r="180" spans="2:18" s="119" customFormat="1" ht="15.75" customHeight="1">
      <c r="B180" s="1034"/>
      <c r="C180" s="1057"/>
      <c r="D180" s="1047"/>
      <c r="E180" s="342" t="s">
        <v>28</v>
      </c>
      <c r="F180" s="127"/>
      <c r="G180" s="127"/>
      <c r="H180" s="484">
        <v>0</v>
      </c>
      <c r="I180" s="484">
        <v>0</v>
      </c>
      <c r="J180" s="627">
        <v>0</v>
      </c>
      <c r="K180" s="627">
        <v>0</v>
      </c>
      <c r="L180" s="627">
        <v>0</v>
      </c>
      <c r="M180" s="627">
        <v>0</v>
      </c>
      <c r="N180" s="166">
        <v>0</v>
      </c>
      <c r="O180" s="166">
        <v>0</v>
      </c>
      <c r="P180" s="139">
        <v>0</v>
      </c>
      <c r="Q180" s="139">
        <v>0</v>
      </c>
      <c r="R180" s="123"/>
    </row>
    <row r="181" spans="2:18" s="119" customFormat="1" ht="15.75" customHeight="1">
      <c r="B181" s="1034"/>
      <c r="C181" s="1057"/>
      <c r="D181" s="1047"/>
      <c r="E181" s="342" t="s">
        <v>19</v>
      </c>
      <c r="F181" s="127"/>
      <c r="G181" s="127"/>
      <c r="H181" s="484">
        <v>0</v>
      </c>
      <c r="I181" s="484">
        <v>0</v>
      </c>
      <c r="J181" s="627">
        <v>0</v>
      </c>
      <c r="K181" s="627">
        <v>0</v>
      </c>
      <c r="L181" s="627">
        <v>0</v>
      </c>
      <c r="M181" s="627">
        <v>0</v>
      </c>
      <c r="N181" s="166">
        <v>0</v>
      </c>
      <c r="O181" s="166">
        <v>0</v>
      </c>
      <c r="P181" s="139">
        <v>0</v>
      </c>
      <c r="Q181" s="139">
        <v>0</v>
      </c>
      <c r="R181" s="123"/>
    </row>
    <row r="182" spans="2:18" s="119" customFormat="1" ht="15.75" customHeight="1">
      <c r="B182" s="1034"/>
      <c r="C182" s="1057"/>
      <c r="D182" s="1047"/>
      <c r="E182" s="342" t="s">
        <v>33</v>
      </c>
      <c r="F182" s="127"/>
      <c r="G182" s="127"/>
      <c r="H182" s="484"/>
      <c r="I182" s="484"/>
      <c r="J182" s="627"/>
      <c r="K182" s="627"/>
      <c r="L182" s="627"/>
      <c r="M182" s="627"/>
      <c r="N182" s="166"/>
      <c r="O182" s="166"/>
      <c r="P182" s="139"/>
      <c r="Q182" s="139"/>
      <c r="R182" s="123"/>
    </row>
    <row r="183" spans="2:18" s="119" customFormat="1" ht="15.75" customHeight="1">
      <c r="B183" s="1034"/>
      <c r="C183" s="1057"/>
      <c r="D183" s="1047"/>
      <c r="E183" s="342" t="s">
        <v>67</v>
      </c>
      <c r="F183" s="127">
        <v>68.97</v>
      </c>
      <c r="G183" s="127">
        <v>68.97</v>
      </c>
      <c r="H183" s="485">
        <v>17.422499999999999</v>
      </c>
      <c r="I183" s="485">
        <v>0</v>
      </c>
      <c r="J183" s="701">
        <v>36.845750000000002</v>
      </c>
      <c r="K183" s="701">
        <v>0</v>
      </c>
      <c r="L183" s="309">
        <v>54.527000000000001</v>
      </c>
      <c r="M183" s="309">
        <v>0</v>
      </c>
      <c r="N183" s="166">
        <v>51.72</v>
      </c>
      <c r="O183" s="166">
        <v>51.72</v>
      </c>
      <c r="P183" s="139">
        <v>20</v>
      </c>
      <c r="Q183" s="139">
        <v>20</v>
      </c>
      <c r="R183" s="123"/>
    </row>
    <row r="184" spans="2:18" s="119" customFormat="1" ht="15.75" customHeight="1" thickBot="1">
      <c r="B184" s="1035"/>
      <c r="C184" s="1057"/>
      <c r="D184" s="1047"/>
      <c r="E184" s="343" t="s">
        <v>20</v>
      </c>
      <c r="F184" s="133"/>
      <c r="G184" s="133"/>
      <c r="H184" s="486"/>
      <c r="I184" s="486"/>
      <c r="J184" s="628"/>
      <c r="K184" s="628"/>
      <c r="L184" s="739"/>
      <c r="M184" s="739"/>
      <c r="N184" s="767"/>
      <c r="O184" s="767"/>
      <c r="P184" s="146"/>
      <c r="Q184" s="146"/>
      <c r="R184" s="413"/>
    </row>
    <row r="185" spans="2:18" s="869" customFormat="1" ht="15.75" customHeight="1">
      <c r="B185" s="1034"/>
      <c r="C185" s="1057"/>
      <c r="D185" s="1047" t="s">
        <v>481</v>
      </c>
      <c r="E185" s="341" t="s">
        <v>17</v>
      </c>
      <c r="F185" s="136">
        <f>F187+F188+F189+F190</f>
        <v>0</v>
      </c>
      <c r="G185" s="136">
        <f t="shared" ref="G185:Q185" si="77">G187+G188+G189+G190</f>
        <v>0</v>
      </c>
      <c r="H185" s="490">
        <f t="shared" si="77"/>
        <v>0</v>
      </c>
      <c r="I185" s="490">
        <f t="shared" si="77"/>
        <v>0</v>
      </c>
      <c r="J185" s="640">
        <f t="shared" si="77"/>
        <v>0</v>
      </c>
      <c r="K185" s="640">
        <f t="shared" si="77"/>
        <v>0</v>
      </c>
      <c r="L185" s="289">
        <f t="shared" si="77"/>
        <v>0</v>
      </c>
      <c r="M185" s="289">
        <f t="shared" si="77"/>
        <v>0</v>
      </c>
      <c r="N185" s="634">
        <f t="shared" si="77"/>
        <v>0</v>
      </c>
      <c r="O185" s="634">
        <f t="shared" si="77"/>
        <v>0</v>
      </c>
      <c r="P185" s="136">
        <f t="shared" si="77"/>
        <v>43.75</v>
      </c>
      <c r="Q185" s="136">
        <f t="shared" si="77"/>
        <v>43.75</v>
      </c>
      <c r="R185" s="412"/>
    </row>
    <row r="186" spans="2:18" s="869" customFormat="1" ht="15.75" customHeight="1">
      <c r="B186" s="1034"/>
      <c r="C186" s="1057"/>
      <c r="D186" s="1047"/>
      <c r="E186" s="342" t="s">
        <v>18</v>
      </c>
      <c r="F186" s="127"/>
      <c r="G186" s="127"/>
      <c r="H186" s="484"/>
      <c r="I186" s="484"/>
      <c r="J186" s="627"/>
      <c r="K186" s="627"/>
      <c r="L186" s="370"/>
      <c r="M186" s="370"/>
      <c r="N186" s="166"/>
      <c r="O186" s="166"/>
      <c r="P186" s="139"/>
      <c r="Q186" s="139"/>
      <c r="R186" s="123"/>
    </row>
    <row r="187" spans="2:18" s="869" customFormat="1" ht="15.75" customHeight="1">
      <c r="B187" s="1034"/>
      <c r="C187" s="1057"/>
      <c r="D187" s="1047"/>
      <c r="E187" s="342" t="s">
        <v>28</v>
      </c>
      <c r="F187" s="127"/>
      <c r="G187" s="127"/>
      <c r="H187" s="484">
        <v>0</v>
      </c>
      <c r="I187" s="484">
        <v>0</v>
      </c>
      <c r="J187" s="627">
        <v>0</v>
      </c>
      <c r="K187" s="627">
        <v>0</v>
      </c>
      <c r="L187" s="627">
        <v>0</v>
      </c>
      <c r="M187" s="627">
        <v>0</v>
      </c>
      <c r="N187" s="166">
        <v>0</v>
      </c>
      <c r="O187" s="166">
        <v>0</v>
      </c>
      <c r="P187" s="139">
        <v>0</v>
      </c>
      <c r="Q187" s="139">
        <v>0</v>
      </c>
      <c r="R187" s="123"/>
    </row>
    <row r="188" spans="2:18" s="869" customFormat="1" ht="15.75" customHeight="1">
      <c r="B188" s="1034"/>
      <c r="C188" s="1057"/>
      <c r="D188" s="1047"/>
      <c r="E188" s="342" t="s">
        <v>19</v>
      </c>
      <c r="F188" s="127"/>
      <c r="G188" s="127"/>
      <c r="H188" s="484">
        <v>0</v>
      </c>
      <c r="I188" s="484">
        <v>0</v>
      </c>
      <c r="J188" s="627">
        <v>0</v>
      </c>
      <c r="K188" s="627">
        <v>0</v>
      </c>
      <c r="L188" s="627">
        <v>0</v>
      </c>
      <c r="M188" s="627">
        <v>0</v>
      </c>
      <c r="N188" s="166">
        <v>0</v>
      </c>
      <c r="O188" s="166">
        <v>0</v>
      </c>
      <c r="P188" s="139">
        <v>0</v>
      </c>
      <c r="Q188" s="139">
        <v>0</v>
      </c>
      <c r="R188" s="123"/>
    </row>
    <row r="189" spans="2:18" s="869" customFormat="1" ht="15.75" customHeight="1">
      <c r="B189" s="1034"/>
      <c r="C189" s="1057"/>
      <c r="D189" s="1047"/>
      <c r="E189" s="342" t="s">
        <v>33</v>
      </c>
      <c r="F189" s="127"/>
      <c r="G189" s="127"/>
      <c r="H189" s="484"/>
      <c r="I189" s="484"/>
      <c r="J189" s="627"/>
      <c r="K189" s="627"/>
      <c r="L189" s="627"/>
      <c r="M189" s="627"/>
      <c r="N189" s="166"/>
      <c r="O189" s="166"/>
      <c r="P189" s="139"/>
      <c r="Q189" s="139"/>
      <c r="R189" s="123"/>
    </row>
    <row r="190" spans="2:18" s="869" customFormat="1" ht="15.75" customHeight="1">
      <c r="B190" s="1034"/>
      <c r="C190" s="1057"/>
      <c r="D190" s="1047"/>
      <c r="E190" s="342" t="s">
        <v>67</v>
      </c>
      <c r="F190" s="127"/>
      <c r="G190" s="127"/>
      <c r="H190" s="485">
        <v>0</v>
      </c>
      <c r="I190" s="485">
        <v>0</v>
      </c>
      <c r="J190" s="701">
        <v>0</v>
      </c>
      <c r="K190" s="701">
        <v>0</v>
      </c>
      <c r="L190" s="309">
        <v>0</v>
      </c>
      <c r="M190" s="309">
        <v>0</v>
      </c>
      <c r="N190" s="166">
        <v>0</v>
      </c>
      <c r="O190" s="166">
        <v>0</v>
      </c>
      <c r="P190" s="139">
        <v>43.75</v>
      </c>
      <c r="Q190" s="139">
        <v>43.75</v>
      </c>
      <c r="R190" s="123"/>
    </row>
    <row r="191" spans="2:18" s="869" customFormat="1" ht="15.75" customHeight="1" thickBot="1">
      <c r="B191" s="1035"/>
      <c r="C191" s="1057"/>
      <c r="D191" s="1047"/>
      <c r="E191" s="343" t="s">
        <v>20</v>
      </c>
      <c r="F191" s="133"/>
      <c r="G191" s="133"/>
      <c r="H191" s="486"/>
      <c r="I191" s="486"/>
      <c r="J191" s="628"/>
      <c r="K191" s="628"/>
      <c r="L191" s="739"/>
      <c r="M191" s="739"/>
      <c r="N191" s="767"/>
      <c r="O191" s="767"/>
      <c r="P191" s="146"/>
      <c r="Q191" s="146"/>
      <c r="R191" s="413"/>
    </row>
    <row r="192" spans="2:18" s="869" customFormat="1" ht="15.75" customHeight="1">
      <c r="B192" s="1034"/>
      <c r="C192" s="1057"/>
      <c r="D192" s="1047" t="s">
        <v>481</v>
      </c>
      <c r="E192" s="341" t="s">
        <v>17</v>
      </c>
      <c r="F192" s="136">
        <f>F194+F195+F196+F197</f>
        <v>0</v>
      </c>
      <c r="G192" s="136">
        <f t="shared" ref="G192:Q192" si="78">G194+G195+G196+G197</f>
        <v>0</v>
      </c>
      <c r="H192" s="490">
        <f t="shared" si="78"/>
        <v>0</v>
      </c>
      <c r="I192" s="490">
        <f t="shared" si="78"/>
        <v>0</v>
      </c>
      <c r="J192" s="640">
        <f t="shared" si="78"/>
        <v>0</v>
      </c>
      <c r="K192" s="640">
        <f t="shared" si="78"/>
        <v>0</v>
      </c>
      <c r="L192" s="289">
        <f t="shared" si="78"/>
        <v>0</v>
      </c>
      <c r="M192" s="289">
        <f t="shared" si="78"/>
        <v>0</v>
      </c>
      <c r="N192" s="634">
        <f t="shared" si="78"/>
        <v>0</v>
      </c>
      <c r="O192" s="634">
        <f t="shared" si="78"/>
        <v>0</v>
      </c>
      <c r="P192" s="136">
        <f t="shared" si="78"/>
        <v>86.25</v>
      </c>
      <c r="Q192" s="136">
        <f t="shared" si="78"/>
        <v>86.25</v>
      </c>
      <c r="R192" s="412"/>
    </row>
    <row r="193" spans="1:18" s="869" customFormat="1" ht="15.75" customHeight="1">
      <c r="B193" s="1034"/>
      <c r="C193" s="1057"/>
      <c r="D193" s="1047"/>
      <c r="E193" s="342" t="s">
        <v>18</v>
      </c>
      <c r="F193" s="127"/>
      <c r="G193" s="127"/>
      <c r="H193" s="484"/>
      <c r="I193" s="484"/>
      <c r="J193" s="627"/>
      <c r="K193" s="627"/>
      <c r="L193" s="370"/>
      <c r="M193" s="370"/>
      <c r="N193" s="166"/>
      <c r="O193" s="166"/>
      <c r="P193" s="139"/>
      <c r="Q193" s="139"/>
      <c r="R193" s="123"/>
    </row>
    <row r="194" spans="1:18" s="869" customFormat="1" ht="15.75" customHeight="1">
      <c r="B194" s="1034"/>
      <c r="C194" s="1057"/>
      <c r="D194" s="1047"/>
      <c r="E194" s="342" t="s">
        <v>28</v>
      </c>
      <c r="F194" s="127"/>
      <c r="G194" s="127"/>
      <c r="H194" s="484">
        <v>0</v>
      </c>
      <c r="I194" s="484">
        <v>0</v>
      </c>
      <c r="J194" s="627">
        <v>0</v>
      </c>
      <c r="K194" s="627">
        <v>0</v>
      </c>
      <c r="L194" s="627">
        <v>0</v>
      </c>
      <c r="M194" s="627">
        <v>0</v>
      </c>
      <c r="N194" s="166">
        <v>0</v>
      </c>
      <c r="O194" s="166">
        <v>0</v>
      </c>
      <c r="P194" s="139">
        <v>0</v>
      </c>
      <c r="Q194" s="139">
        <v>0</v>
      </c>
      <c r="R194" s="123"/>
    </row>
    <row r="195" spans="1:18" s="869" customFormat="1" ht="15.75" customHeight="1">
      <c r="B195" s="1034"/>
      <c r="C195" s="1057"/>
      <c r="D195" s="1047"/>
      <c r="E195" s="342" t="s">
        <v>19</v>
      </c>
      <c r="F195" s="127"/>
      <c r="G195" s="127"/>
      <c r="H195" s="484">
        <v>0</v>
      </c>
      <c r="I195" s="484">
        <v>0</v>
      </c>
      <c r="J195" s="627">
        <v>0</v>
      </c>
      <c r="K195" s="627">
        <v>0</v>
      </c>
      <c r="L195" s="627">
        <v>0</v>
      </c>
      <c r="M195" s="627">
        <v>0</v>
      </c>
      <c r="N195" s="166">
        <v>0</v>
      </c>
      <c r="O195" s="166">
        <v>0</v>
      </c>
      <c r="P195" s="139">
        <v>0</v>
      </c>
      <c r="Q195" s="139">
        <v>0</v>
      </c>
      <c r="R195" s="123"/>
    </row>
    <row r="196" spans="1:18" s="869" customFormat="1" ht="15.75" customHeight="1">
      <c r="B196" s="1034"/>
      <c r="C196" s="1057"/>
      <c r="D196" s="1047"/>
      <c r="E196" s="342" t="s">
        <v>33</v>
      </c>
      <c r="F196" s="127"/>
      <c r="G196" s="127"/>
      <c r="H196" s="484"/>
      <c r="I196" s="484"/>
      <c r="J196" s="627"/>
      <c r="K196" s="627"/>
      <c r="L196" s="627"/>
      <c r="M196" s="627"/>
      <c r="N196" s="166"/>
      <c r="O196" s="166"/>
      <c r="P196" s="139"/>
      <c r="Q196" s="139"/>
      <c r="R196" s="123"/>
    </row>
    <row r="197" spans="1:18" s="869" customFormat="1" ht="15.75" customHeight="1">
      <c r="B197" s="1034"/>
      <c r="C197" s="1057"/>
      <c r="D197" s="1047"/>
      <c r="E197" s="342" t="s">
        <v>67</v>
      </c>
      <c r="F197" s="127"/>
      <c r="G197" s="127"/>
      <c r="H197" s="485">
        <v>0</v>
      </c>
      <c r="I197" s="485">
        <v>0</v>
      </c>
      <c r="J197" s="701">
        <v>0</v>
      </c>
      <c r="K197" s="701">
        <v>0</v>
      </c>
      <c r="L197" s="309">
        <v>0</v>
      </c>
      <c r="M197" s="309">
        <v>0</v>
      </c>
      <c r="N197" s="166">
        <v>0</v>
      </c>
      <c r="O197" s="166">
        <v>0</v>
      </c>
      <c r="P197" s="139">
        <v>86.25</v>
      </c>
      <c r="Q197" s="139">
        <v>86.25</v>
      </c>
      <c r="R197" s="123"/>
    </row>
    <row r="198" spans="1:18" s="869" customFormat="1" ht="15.75" customHeight="1" thickBot="1">
      <c r="B198" s="1035"/>
      <c r="C198" s="1057"/>
      <c r="D198" s="1047"/>
      <c r="E198" s="343" t="s">
        <v>20</v>
      </c>
      <c r="F198" s="133"/>
      <c r="G198" s="133"/>
      <c r="H198" s="486"/>
      <c r="I198" s="486"/>
      <c r="J198" s="628"/>
      <c r="K198" s="628"/>
      <c r="L198" s="739"/>
      <c r="M198" s="739"/>
      <c r="N198" s="767"/>
      <c r="O198" s="767"/>
      <c r="P198" s="146"/>
      <c r="Q198" s="146"/>
      <c r="R198" s="413"/>
    </row>
    <row r="199" spans="1:18" s="869" customFormat="1" ht="15.75" customHeight="1">
      <c r="A199" s="29"/>
      <c r="B199" s="1082" t="s">
        <v>113</v>
      </c>
      <c r="C199" s="1077" t="s">
        <v>117</v>
      </c>
      <c r="D199" s="1077" t="s">
        <v>719</v>
      </c>
      <c r="E199" s="292" t="s">
        <v>17</v>
      </c>
      <c r="F199" s="129">
        <f>SUM(F201:F205)</f>
        <v>1167.04</v>
      </c>
      <c r="G199" s="129">
        <f t="shared" ref="G199:Q199" si="79">SUM(G201:G205)</f>
        <v>1167.04</v>
      </c>
      <c r="H199" s="456">
        <f t="shared" si="79"/>
        <v>264.87323000000004</v>
      </c>
      <c r="I199" s="456">
        <f t="shared" si="79"/>
        <v>156.12</v>
      </c>
      <c r="J199" s="575">
        <f t="shared" si="79"/>
        <v>714.26207999999997</v>
      </c>
      <c r="K199" s="575">
        <f t="shared" si="79"/>
        <v>394.46402999999998</v>
      </c>
      <c r="L199" s="699">
        <f t="shared" si="79"/>
        <v>1009.2941499999999</v>
      </c>
      <c r="M199" s="699">
        <f t="shared" si="79"/>
        <v>652.94403</v>
      </c>
      <c r="N199" s="699">
        <f t="shared" si="79"/>
        <v>1315.50963</v>
      </c>
      <c r="O199" s="699">
        <f t="shared" si="79"/>
        <v>1300.05638</v>
      </c>
      <c r="P199" s="129">
        <f t="shared" si="79"/>
        <v>1311.2536300000002</v>
      </c>
      <c r="Q199" s="129">
        <f t="shared" si="79"/>
        <v>1311.2536300000002</v>
      </c>
      <c r="R199" s="1082"/>
    </row>
    <row r="200" spans="1:18" s="869" customFormat="1" ht="15.75" customHeight="1">
      <c r="A200" s="29"/>
      <c r="B200" s="1076"/>
      <c r="C200" s="1074"/>
      <c r="D200" s="1074"/>
      <c r="E200" s="349" t="s">
        <v>18</v>
      </c>
      <c r="F200" s="130"/>
      <c r="G200" s="130"/>
      <c r="H200" s="457"/>
      <c r="I200" s="457"/>
      <c r="J200" s="584"/>
      <c r="K200" s="584"/>
      <c r="L200" s="130"/>
      <c r="M200" s="130"/>
      <c r="N200" s="130"/>
      <c r="O200" s="130"/>
      <c r="P200" s="130"/>
      <c r="Q200" s="130"/>
      <c r="R200" s="1076"/>
    </row>
    <row r="201" spans="1:18" s="869" customFormat="1" ht="15.75" customHeight="1">
      <c r="A201" s="29"/>
      <c r="B201" s="1076"/>
      <c r="C201" s="1074"/>
      <c r="D201" s="1074"/>
      <c r="E201" s="349" t="s">
        <v>28</v>
      </c>
      <c r="F201" s="457">
        <f t="shared" ref="F201:G201" si="80">F208+F215</f>
        <v>0</v>
      </c>
      <c r="G201" s="457">
        <f t="shared" si="80"/>
        <v>0</v>
      </c>
      <c r="H201" s="457">
        <f t="shared" ref="H201:I201" si="81">H208+H215</f>
        <v>0</v>
      </c>
      <c r="I201" s="457">
        <f t="shared" si="81"/>
        <v>0</v>
      </c>
      <c r="J201" s="584">
        <f>J208+J215+J222+J229</f>
        <v>0</v>
      </c>
      <c r="K201" s="584">
        <f>K208+K215+K222+K229</f>
        <v>0</v>
      </c>
      <c r="L201" s="130">
        <f>L208+L215+L222+L229</f>
        <v>0</v>
      </c>
      <c r="M201" s="130">
        <f>M208+M215+M222+M229</f>
        <v>0</v>
      </c>
      <c r="N201" s="130">
        <f>N208+N215+N222+N229+N236</f>
        <v>0</v>
      </c>
      <c r="O201" s="130">
        <f t="shared" ref="O201:Q201" si="82">O208+O215+O222+O229+O236</f>
        <v>0</v>
      </c>
      <c r="P201" s="130">
        <f t="shared" si="82"/>
        <v>0</v>
      </c>
      <c r="Q201" s="130">
        <f t="shared" si="82"/>
        <v>0</v>
      </c>
      <c r="R201" s="1076"/>
    </row>
    <row r="202" spans="1:18" s="869" customFormat="1" ht="15.75" customHeight="1">
      <c r="A202" s="29"/>
      <c r="B202" s="1076"/>
      <c r="C202" s="1074"/>
      <c r="D202" s="1074"/>
      <c r="E202" s="349" t="s">
        <v>19</v>
      </c>
      <c r="F202" s="457">
        <f t="shared" ref="F202:G202" si="83">F209+F216</f>
        <v>0</v>
      </c>
      <c r="G202" s="457">
        <f t="shared" si="83"/>
        <v>0</v>
      </c>
      <c r="H202" s="457">
        <f t="shared" ref="H202:M205" si="84">H209+H216</f>
        <v>0</v>
      </c>
      <c r="I202" s="457">
        <f t="shared" si="84"/>
        <v>0</v>
      </c>
      <c r="J202" s="584">
        <f t="shared" ref="J202:L205" si="85">J209+J216+J223+J230</f>
        <v>0</v>
      </c>
      <c r="K202" s="584">
        <f t="shared" si="85"/>
        <v>0</v>
      </c>
      <c r="L202" s="130">
        <f t="shared" si="85"/>
        <v>0</v>
      </c>
      <c r="M202" s="130">
        <f t="shared" ref="M202" si="86">M209+M216+M223+M230</f>
        <v>0</v>
      </c>
      <c r="N202" s="130">
        <f t="shared" ref="N202:Q205" si="87">N209+N216+N223+N230+N237</f>
        <v>0</v>
      </c>
      <c r="O202" s="130">
        <f t="shared" si="87"/>
        <v>0</v>
      </c>
      <c r="P202" s="130">
        <f t="shared" si="87"/>
        <v>0</v>
      </c>
      <c r="Q202" s="130">
        <f t="shared" si="87"/>
        <v>0</v>
      </c>
      <c r="R202" s="1076"/>
    </row>
    <row r="203" spans="1:18" s="869" customFormat="1" ht="15.75" customHeight="1">
      <c r="A203" s="29"/>
      <c r="B203" s="1076"/>
      <c r="C203" s="1074"/>
      <c r="D203" s="1074"/>
      <c r="E203" s="349" t="s">
        <v>33</v>
      </c>
      <c r="F203" s="457">
        <f t="shared" ref="F203:G203" si="88">F210+F217</f>
        <v>0</v>
      </c>
      <c r="G203" s="457">
        <f t="shared" si="88"/>
        <v>0</v>
      </c>
      <c r="H203" s="457">
        <f t="shared" si="84"/>
        <v>0</v>
      </c>
      <c r="I203" s="457">
        <f t="shared" si="84"/>
        <v>0</v>
      </c>
      <c r="J203" s="584">
        <f t="shared" si="85"/>
        <v>0</v>
      </c>
      <c r="K203" s="584">
        <f t="shared" si="85"/>
        <v>0</v>
      </c>
      <c r="L203" s="130">
        <f t="shared" si="85"/>
        <v>0</v>
      </c>
      <c r="M203" s="130">
        <f t="shared" ref="M203" si="89">M210+M217+M224+M231</f>
        <v>0</v>
      </c>
      <c r="N203" s="130">
        <f t="shared" si="87"/>
        <v>0</v>
      </c>
      <c r="O203" s="130">
        <f t="shared" si="87"/>
        <v>0</v>
      </c>
      <c r="P203" s="130">
        <f t="shared" si="87"/>
        <v>0</v>
      </c>
      <c r="Q203" s="130">
        <f t="shared" si="87"/>
        <v>0</v>
      </c>
      <c r="R203" s="1076"/>
    </row>
    <row r="204" spans="1:18" s="869" customFormat="1" ht="15.75" customHeight="1">
      <c r="A204" s="29"/>
      <c r="B204" s="1076"/>
      <c r="C204" s="1074"/>
      <c r="D204" s="1074"/>
      <c r="E204" s="349" t="s">
        <v>67</v>
      </c>
      <c r="F204" s="457">
        <f t="shared" ref="F204:G204" si="90">F211+F218</f>
        <v>1167.04</v>
      </c>
      <c r="G204" s="457">
        <f t="shared" si="90"/>
        <v>1167.04</v>
      </c>
      <c r="H204" s="457">
        <f t="shared" si="84"/>
        <v>264.87323000000004</v>
      </c>
      <c r="I204" s="457">
        <f t="shared" si="84"/>
        <v>156.12</v>
      </c>
      <c r="J204" s="584">
        <f t="shared" si="85"/>
        <v>714.26207999999997</v>
      </c>
      <c r="K204" s="584">
        <f t="shared" si="85"/>
        <v>394.46402999999998</v>
      </c>
      <c r="L204" s="130">
        <f t="shared" si="85"/>
        <v>1009.2941499999999</v>
      </c>
      <c r="M204" s="130">
        <f t="shared" ref="M204" si="91">M211+M218+M225+M232</f>
        <v>652.94403</v>
      </c>
      <c r="N204" s="130">
        <f t="shared" si="87"/>
        <v>1315.50963</v>
      </c>
      <c r="O204" s="130">
        <f t="shared" si="87"/>
        <v>1300.05638</v>
      </c>
      <c r="P204" s="130">
        <f t="shared" si="87"/>
        <v>1311.2536300000002</v>
      </c>
      <c r="Q204" s="130">
        <f t="shared" si="87"/>
        <v>1311.2536300000002</v>
      </c>
      <c r="R204" s="1076"/>
    </row>
    <row r="205" spans="1:18" s="869" customFormat="1" ht="15.75" customHeight="1" thickBot="1">
      <c r="A205" s="29"/>
      <c r="B205" s="1083"/>
      <c r="C205" s="1078"/>
      <c r="D205" s="1078"/>
      <c r="E205" s="350" t="s">
        <v>20</v>
      </c>
      <c r="F205" s="457">
        <f t="shared" ref="F205:G205" si="92">F212+F219</f>
        <v>0</v>
      </c>
      <c r="G205" s="457">
        <f t="shared" si="92"/>
        <v>0</v>
      </c>
      <c r="H205" s="457">
        <f t="shared" si="84"/>
        <v>0</v>
      </c>
      <c r="I205" s="457">
        <f t="shared" si="84"/>
        <v>0</v>
      </c>
      <c r="J205" s="584">
        <f t="shared" si="85"/>
        <v>0</v>
      </c>
      <c r="K205" s="584">
        <f t="shared" si="85"/>
        <v>0</v>
      </c>
      <c r="L205" s="130">
        <f t="shared" si="84"/>
        <v>0</v>
      </c>
      <c r="M205" s="130">
        <f t="shared" si="84"/>
        <v>0</v>
      </c>
      <c r="N205" s="130">
        <f t="shared" si="87"/>
        <v>0</v>
      </c>
      <c r="O205" s="130">
        <f t="shared" si="87"/>
        <v>0</v>
      </c>
      <c r="P205" s="130">
        <f t="shared" si="87"/>
        <v>0</v>
      </c>
      <c r="Q205" s="130">
        <f t="shared" si="87"/>
        <v>0</v>
      </c>
      <c r="R205" s="1083"/>
    </row>
    <row r="206" spans="1:18" s="194" customFormat="1" ht="15.75" customHeight="1">
      <c r="B206" s="1045"/>
      <c r="C206" s="1059" t="s">
        <v>149</v>
      </c>
      <c r="D206" s="1096" t="s">
        <v>769</v>
      </c>
      <c r="E206" s="293" t="s">
        <v>17</v>
      </c>
      <c r="F206" s="176">
        <f>F208+F209+F210+F211+F212</f>
        <v>450.09</v>
      </c>
      <c r="G206" s="176">
        <f t="shared" ref="G206:Q206" si="93">G208+G209+G210+G211+G212</f>
        <v>450.09</v>
      </c>
      <c r="H206" s="501">
        <f t="shared" si="93"/>
        <v>163.87323000000001</v>
      </c>
      <c r="I206" s="501">
        <f t="shared" si="93"/>
        <v>92.5</v>
      </c>
      <c r="J206" s="646">
        <f t="shared" si="93"/>
        <v>409.26208000000003</v>
      </c>
      <c r="K206" s="646">
        <f t="shared" si="93"/>
        <v>270.06200000000001</v>
      </c>
      <c r="L206" s="772">
        <f t="shared" si="93"/>
        <v>591.79414999999995</v>
      </c>
      <c r="M206" s="772">
        <f t="shared" si="93"/>
        <v>420.11200000000002</v>
      </c>
      <c r="N206" s="180">
        <f t="shared" si="93"/>
        <v>660.83262999999999</v>
      </c>
      <c r="O206" s="180">
        <f t="shared" si="93"/>
        <v>646.61199999999997</v>
      </c>
      <c r="P206" s="176">
        <f t="shared" si="93"/>
        <v>811.25363000000004</v>
      </c>
      <c r="Q206" s="176">
        <f t="shared" si="93"/>
        <v>811.25363000000004</v>
      </c>
      <c r="R206" s="410"/>
    </row>
    <row r="207" spans="1:18" s="194" customFormat="1" ht="15.75" customHeight="1">
      <c r="B207" s="941"/>
      <c r="C207" s="1061"/>
      <c r="D207" s="1050"/>
      <c r="E207" s="342" t="s">
        <v>18</v>
      </c>
      <c r="F207" s="174"/>
      <c r="G207" s="174"/>
      <c r="H207" s="484"/>
      <c r="I207" s="484"/>
      <c r="J207" s="627"/>
      <c r="K207" s="627"/>
      <c r="L207" s="370"/>
      <c r="M207" s="370"/>
      <c r="N207" s="349"/>
      <c r="O207" s="349"/>
      <c r="P207" s="344"/>
      <c r="Q207" s="344"/>
      <c r="R207" s="403"/>
    </row>
    <row r="208" spans="1:18" s="194" customFormat="1" ht="15.75" customHeight="1">
      <c r="B208" s="941"/>
      <c r="C208" s="1061"/>
      <c r="D208" s="1050"/>
      <c r="E208" s="342" t="s">
        <v>28</v>
      </c>
      <c r="F208" s="174"/>
      <c r="G208" s="174"/>
      <c r="H208" s="484">
        <v>0</v>
      </c>
      <c r="I208" s="484">
        <v>0</v>
      </c>
      <c r="J208" s="627">
        <v>0</v>
      </c>
      <c r="K208" s="627">
        <v>0</v>
      </c>
      <c r="L208" s="627">
        <v>0</v>
      </c>
      <c r="M208" s="627">
        <v>0</v>
      </c>
      <c r="N208" s="349">
        <v>0</v>
      </c>
      <c r="O208" s="349">
        <v>0</v>
      </c>
      <c r="P208" s="344">
        <v>0</v>
      </c>
      <c r="Q208" s="344">
        <v>0</v>
      </c>
      <c r="R208" s="403"/>
    </row>
    <row r="209" spans="2:18" s="194" customFormat="1" ht="15.75" customHeight="1">
      <c r="B209" s="941"/>
      <c r="C209" s="1061"/>
      <c r="D209" s="1050"/>
      <c r="E209" s="342" t="s">
        <v>19</v>
      </c>
      <c r="F209" s="174"/>
      <c r="G209" s="174"/>
      <c r="H209" s="484">
        <v>0</v>
      </c>
      <c r="I209" s="484">
        <v>0</v>
      </c>
      <c r="J209" s="627">
        <v>0</v>
      </c>
      <c r="K209" s="627">
        <v>0</v>
      </c>
      <c r="L209" s="627">
        <v>0</v>
      </c>
      <c r="M209" s="627">
        <v>0</v>
      </c>
      <c r="N209" s="349">
        <v>0</v>
      </c>
      <c r="O209" s="349">
        <v>0</v>
      </c>
      <c r="P209" s="344">
        <v>0</v>
      </c>
      <c r="Q209" s="344">
        <v>0</v>
      </c>
      <c r="R209" s="403"/>
    </row>
    <row r="210" spans="2:18" s="194" customFormat="1" ht="15.75" customHeight="1">
      <c r="B210" s="941"/>
      <c r="C210" s="1061"/>
      <c r="D210" s="1050"/>
      <c r="E210" s="342" t="s">
        <v>33</v>
      </c>
      <c r="F210" s="174"/>
      <c r="G210" s="174"/>
      <c r="H210" s="484"/>
      <c r="I210" s="484"/>
      <c r="J210" s="627"/>
      <c r="K210" s="627"/>
      <c r="L210" s="370"/>
      <c r="M210" s="370"/>
      <c r="N210" s="349"/>
      <c r="O210" s="349"/>
      <c r="P210" s="344"/>
      <c r="Q210" s="344"/>
      <c r="R210" s="403"/>
    </row>
    <row r="211" spans="2:18" s="194" customFormat="1" ht="15.75" customHeight="1">
      <c r="B211" s="941"/>
      <c r="C211" s="1061"/>
      <c r="D211" s="1050"/>
      <c r="E211" s="342" t="s">
        <v>67</v>
      </c>
      <c r="F211" s="174">
        <v>450.09</v>
      </c>
      <c r="G211" s="174">
        <v>450.09</v>
      </c>
      <c r="H211" s="485">
        <v>163.87323000000001</v>
      </c>
      <c r="I211" s="485">
        <v>92.5</v>
      </c>
      <c r="J211" s="625">
        <v>409.26208000000003</v>
      </c>
      <c r="K211" s="625">
        <v>270.06200000000001</v>
      </c>
      <c r="L211" s="309">
        <v>591.79414999999995</v>
      </c>
      <c r="M211" s="309">
        <v>420.11200000000002</v>
      </c>
      <c r="N211" s="166">
        <v>660.83262999999999</v>
      </c>
      <c r="O211" s="166">
        <v>646.61199999999997</v>
      </c>
      <c r="P211" s="127">
        <v>811.25363000000004</v>
      </c>
      <c r="Q211" s="127">
        <v>811.25363000000004</v>
      </c>
      <c r="R211" s="403"/>
    </row>
    <row r="212" spans="2:18" s="194" customFormat="1" ht="15.75" customHeight="1" thickBot="1">
      <c r="B212" s="1025"/>
      <c r="C212" s="1062"/>
      <c r="D212" s="1051"/>
      <c r="E212" s="343" t="s">
        <v>20</v>
      </c>
      <c r="F212" s="175"/>
      <c r="G212" s="175"/>
      <c r="H212" s="486"/>
      <c r="I212" s="486"/>
      <c r="J212" s="628"/>
      <c r="K212" s="628"/>
      <c r="L212" s="739"/>
      <c r="M212" s="739"/>
      <c r="N212" s="350"/>
      <c r="O212" s="350"/>
      <c r="P212" s="345"/>
      <c r="Q212" s="345"/>
      <c r="R212" s="409"/>
    </row>
    <row r="213" spans="2:18" ht="15.75" customHeight="1">
      <c r="B213" s="1032"/>
      <c r="C213" s="1056" t="s">
        <v>145</v>
      </c>
      <c r="D213" s="1047" t="s">
        <v>147</v>
      </c>
      <c r="E213" s="293" t="s">
        <v>17</v>
      </c>
      <c r="F213" s="134">
        <f>F215+F216+F217+F218</f>
        <v>716.95</v>
      </c>
      <c r="G213" s="134">
        <f t="shared" ref="G213:Q213" si="94">G215+G216+G217+G218</f>
        <v>716.95</v>
      </c>
      <c r="H213" s="491">
        <f t="shared" si="94"/>
        <v>101</v>
      </c>
      <c r="I213" s="491">
        <f t="shared" si="94"/>
        <v>63.62</v>
      </c>
      <c r="J213" s="638">
        <f t="shared" si="94"/>
        <v>201.5</v>
      </c>
      <c r="K213" s="638">
        <f t="shared" si="94"/>
        <v>124.40203</v>
      </c>
      <c r="L213" s="286">
        <f t="shared" si="94"/>
        <v>314</v>
      </c>
      <c r="M213" s="286">
        <f t="shared" si="94"/>
        <v>129.33203</v>
      </c>
      <c r="N213" s="637">
        <f t="shared" si="94"/>
        <v>432.77699999999999</v>
      </c>
      <c r="O213" s="637">
        <f t="shared" si="94"/>
        <v>431.54437999999999</v>
      </c>
      <c r="P213" s="134">
        <f t="shared" si="94"/>
        <v>500</v>
      </c>
      <c r="Q213" s="134">
        <f t="shared" si="94"/>
        <v>500</v>
      </c>
      <c r="R213" s="122"/>
    </row>
    <row r="214" spans="2:18" ht="15.75" customHeight="1">
      <c r="B214" s="1033"/>
      <c r="C214" s="1057"/>
      <c r="D214" s="1047"/>
      <c r="E214" s="342" t="s">
        <v>18</v>
      </c>
      <c r="F214" s="127"/>
      <c r="G214" s="127"/>
      <c r="H214" s="484"/>
      <c r="I214" s="484"/>
      <c r="J214" s="627"/>
      <c r="K214" s="627"/>
      <c r="L214" s="370"/>
      <c r="M214" s="370"/>
      <c r="N214" s="166"/>
      <c r="O214" s="166"/>
      <c r="P214" s="127"/>
      <c r="Q214" s="139"/>
      <c r="R214" s="123"/>
    </row>
    <row r="215" spans="2:18" ht="15.75" customHeight="1">
      <c r="B215" s="1033"/>
      <c r="C215" s="1057"/>
      <c r="D215" s="1047"/>
      <c r="E215" s="342" t="s">
        <v>28</v>
      </c>
      <c r="F215" s="127"/>
      <c r="G215" s="127"/>
      <c r="H215" s="484">
        <v>0</v>
      </c>
      <c r="I215" s="484">
        <v>0</v>
      </c>
      <c r="J215" s="627">
        <v>0</v>
      </c>
      <c r="K215" s="627">
        <v>0</v>
      </c>
      <c r="L215" s="627">
        <v>0</v>
      </c>
      <c r="M215" s="627">
        <v>0</v>
      </c>
      <c r="N215" s="166">
        <v>0</v>
      </c>
      <c r="O215" s="166">
        <v>0</v>
      </c>
      <c r="P215" s="127">
        <v>0</v>
      </c>
      <c r="Q215" s="139">
        <v>0</v>
      </c>
      <c r="R215" s="123"/>
    </row>
    <row r="216" spans="2:18" ht="15.75" customHeight="1">
      <c r="B216" s="1033"/>
      <c r="C216" s="1057"/>
      <c r="D216" s="1047"/>
      <c r="E216" s="342" t="s">
        <v>19</v>
      </c>
      <c r="F216" s="127"/>
      <c r="G216" s="127"/>
      <c r="H216" s="484">
        <v>0</v>
      </c>
      <c r="I216" s="484">
        <v>0</v>
      </c>
      <c r="J216" s="627">
        <v>0</v>
      </c>
      <c r="K216" s="627">
        <v>0</v>
      </c>
      <c r="L216" s="627">
        <v>0</v>
      </c>
      <c r="M216" s="627">
        <v>0</v>
      </c>
      <c r="N216" s="166">
        <v>0</v>
      </c>
      <c r="O216" s="166">
        <v>0</v>
      </c>
      <c r="P216" s="127">
        <v>0</v>
      </c>
      <c r="Q216" s="139">
        <v>0</v>
      </c>
      <c r="R216" s="123"/>
    </row>
    <row r="217" spans="2:18" ht="15.75" customHeight="1">
      <c r="B217" s="1033"/>
      <c r="C217" s="1057"/>
      <c r="D217" s="1047"/>
      <c r="E217" s="342" t="s">
        <v>33</v>
      </c>
      <c r="F217" s="127"/>
      <c r="G217" s="127"/>
      <c r="H217" s="484"/>
      <c r="I217" s="484"/>
      <c r="J217" s="627"/>
      <c r="K217" s="627"/>
      <c r="L217" s="370"/>
      <c r="M217" s="370"/>
      <c r="N217" s="166"/>
      <c r="O217" s="166"/>
      <c r="P217" s="127"/>
      <c r="Q217" s="139"/>
      <c r="R217" s="123"/>
    </row>
    <row r="218" spans="2:18" ht="15.75" customHeight="1">
      <c r="B218" s="1033"/>
      <c r="C218" s="1057"/>
      <c r="D218" s="1047"/>
      <c r="E218" s="342" t="s">
        <v>67</v>
      </c>
      <c r="F218" s="127">
        <v>716.95</v>
      </c>
      <c r="G218" s="127">
        <v>716.95</v>
      </c>
      <c r="H218" s="485">
        <v>101</v>
      </c>
      <c r="I218" s="485">
        <v>63.62</v>
      </c>
      <c r="J218" s="625">
        <v>201.5</v>
      </c>
      <c r="K218" s="625">
        <v>124.40203</v>
      </c>
      <c r="L218" s="309">
        <v>314</v>
      </c>
      <c r="M218" s="309">
        <v>129.33203</v>
      </c>
      <c r="N218" s="166">
        <v>432.77699999999999</v>
      </c>
      <c r="O218" s="166">
        <v>431.54437999999999</v>
      </c>
      <c r="P218" s="139">
        <v>500</v>
      </c>
      <c r="Q218" s="139">
        <v>500</v>
      </c>
      <c r="R218" s="123"/>
    </row>
    <row r="219" spans="2:18" ht="15.75" customHeight="1" thickBot="1">
      <c r="B219" s="1033"/>
      <c r="C219" s="1057"/>
      <c r="D219" s="1048"/>
      <c r="E219" s="343" t="s">
        <v>20</v>
      </c>
      <c r="F219" s="133"/>
      <c r="G219" s="133"/>
      <c r="H219" s="486"/>
      <c r="I219" s="486"/>
      <c r="J219" s="628"/>
      <c r="K219" s="628"/>
      <c r="L219" s="739"/>
      <c r="M219" s="739"/>
      <c r="N219" s="767"/>
      <c r="O219" s="767"/>
      <c r="P219" s="133"/>
      <c r="Q219" s="146"/>
      <c r="R219" s="413"/>
    </row>
    <row r="220" spans="2:18" s="513" customFormat="1" ht="15.75" customHeight="1">
      <c r="B220" s="1045"/>
      <c r="C220" s="1057"/>
      <c r="D220" s="1096" t="s">
        <v>147</v>
      </c>
      <c r="E220" s="293" t="s">
        <v>17</v>
      </c>
      <c r="F220" s="176">
        <f>F222+F223+F224+F225+F226</f>
        <v>0</v>
      </c>
      <c r="G220" s="176">
        <f t="shared" ref="G220:Q220" si="95">G222+G223+G224+G225+G226</f>
        <v>0</v>
      </c>
      <c r="H220" s="501">
        <f t="shared" si="95"/>
        <v>0</v>
      </c>
      <c r="I220" s="501">
        <f t="shared" si="95"/>
        <v>0</v>
      </c>
      <c r="J220" s="646">
        <f t="shared" si="95"/>
        <v>67</v>
      </c>
      <c r="K220" s="646">
        <f t="shared" si="95"/>
        <v>0</v>
      </c>
      <c r="L220" s="772">
        <f t="shared" si="95"/>
        <v>67</v>
      </c>
      <c r="M220" s="772">
        <f t="shared" si="95"/>
        <v>67</v>
      </c>
      <c r="N220" s="180">
        <f t="shared" si="95"/>
        <v>77</v>
      </c>
      <c r="O220" s="180">
        <f t="shared" si="95"/>
        <v>77</v>
      </c>
      <c r="P220" s="176">
        <f t="shared" si="95"/>
        <v>0</v>
      </c>
      <c r="Q220" s="176">
        <f t="shared" si="95"/>
        <v>0</v>
      </c>
      <c r="R220" s="410"/>
    </row>
    <row r="221" spans="2:18" s="513" customFormat="1" ht="15.75" customHeight="1">
      <c r="B221" s="941"/>
      <c r="C221" s="1057"/>
      <c r="D221" s="1050"/>
      <c r="E221" s="342" t="s">
        <v>18</v>
      </c>
      <c r="F221" s="174"/>
      <c r="G221" s="174"/>
      <c r="H221" s="484"/>
      <c r="I221" s="484"/>
      <c r="J221" s="627"/>
      <c r="K221" s="627"/>
      <c r="L221" s="627"/>
      <c r="M221" s="627"/>
      <c r="N221" s="349"/>
      <c r="O221" s="349"/>
      <c r="P221" s="344"/>
      <c r="Q221" s="344"/>
      <c r="R221" s="517"/>
    </row>
    <row r="222" spans="2:18" s="513" customFormat="1" ht="15.75" customHeight="1">
      <c r="B222" s="941"/>
      <c r="C222" s="1057"/>
      <c r="D222" s="1050"/>
      <c r="E222" s="342" t="s">
        <v>28</v>
      </c>
      <c r="F222" s="174"/>
      <c r="G222" s="174"/>
      <c r="H222" s="484">
        <v>0</v>
      </c>
      <c r="I222" s="484">
        <v>0</v>
      </c>
      <c r="J222" s="627">
        <v>0</v>
      </c>
      <c r="K222" s="627">
        <v>0</v>
      </c>
      <c r="L222" s="627">
        <v>0</v>
      </c>
      <c r="M222" s="627">
        <v>0</v>
      </c>
      <c r="N222" s="349">
        <v>0</v>
      </c>
      <c r="O222" s="349">
        <v>0</v>
      </c>
      <c r="P222" s="344">
        <v>0</v>
      </c>
      <c r="Q222" s="344">
        <v>0</v>
      </c>
      <c r="R222" s="517"/>
    </row>
    <row r="223" spans="2:18" s="513" customFormat="1" ht="15.75" customHeight="1">
      <c r="B223" s="941"/>
      <c r="C223" s="1057"/>
      <c r="D223" s="1050"/>
      <c r="E223" s="342" t="s">
        <v>19</v>
      </c>
      <c r="F223" s="174"/>
      <c r="G223" s="174"/>
      <c r="H223" s="484">
        <v>0</v>
      </c>
      <c r="I223" s="484">
        <v>0</v>
      </c>
      <c r="J223" s="627">
        <v>0</v>
      </c>
      <c r="K223" s="627">
        <v>0</v>
      </c>
      <c r="L223" s="627">
        <v>0</v>
      </c>
      <c r="M223" s="627">
        <v>0</v>
      </c>
      <c r="N223" s="349">
        <v>0</v>
      </c>
      <c r="O223" s="349">
        <v>0</v>
      </c>
      <c r="P223" s="344">
        <v>0</v>
      </c>
      <c r="Q223" s="344">
        <v>0</v>
      </c>
      <c r="R223" s="517"/>
    </row>
    <row r="224" spans="2:18" s="513" customFormat="1" ht="15.75" customHeight="1">
      <c r="B224" s="941"/>
      <c r="C224" s="1057"/>
      <c r="D224" s="1050"/>
      <c r="E224" s="342" t="s">
        <v>33</v>
      </c>
      <c r="F224" s="174"/>
      <c r="G224" s="174"/>
      <c r="H224" s="484"/>
      <c r="I224" s="484"/>
      <c r="J224" s="627"/>
      <c r="K224" s="627"/>
      <c r="L224" s="627"/>
      <c r="M224" s="627"/>
      <c r="N224" s="349"/>
      <c r="O224" s="349"/>
      <c r="P224" s="344"/>
      <c r="Q224" s="344"/>
      <c r="R224" s="517"/>
    </row>
    <row r="225" spans="2:18" s="513" customFormat="1" ht="15.75" customHeight="1">
      <c r="B225" s="941"/>
      <c r="C225" s="1057"/>
      <c r="D225" s="1050"/>
      <c r="E225" s="342" t="s">
        <v>67</v>
      </c>
      <c r="F225" s="174">
        <v>0</v>
      </c>
      <c r="G225" s="174">
        <v>0</v>
      </c>
      <c r="H225" s="485">
        <v>0</v>
      </c>
      <c r="I225" s="485">
        <v>0</v>
      </c>
      <c r="J225" s="625">
        <v>67</v>
      </c>
      <c r="K225" s="625">
        <v>0</v>
      </c>
      <c r="L225" s="370">
        <v>67</v>
      </c>
      <c r="M225" s="370">
        <v>67</v>
      </c>
      <c r="N225" s="166">
        <v>77</v>
      </c>
      <c r="O225" s="166">
        <v>77</v>
      </c>
      <c r="P225" s="139">
        <v>0</v>
      </c>
      <c r="Q225" s="139">
        <v>0</v>
      </c>
      <c r="R225" s="517"/>
    </row>
    <row r="226" spans="2:18" s="513" customFormat="1" ht="15.75" customHeight="1" thickBot="1">
      <c r="B226" s="1025"/>
      <c r="C226" s="1057"/>
      <c r="D226" s="1051"/>
      <c r="E226" s="343" t="s">
        <v>20</v>
      </c>
      <c r="F226" s="175"/>
      <c r="G226" s="175"/>
      <c r="H226" s="486"/>
      <c r="I226" s="486"/>
      <c r="J226" s="628"/>
      <c r="K226" s="628"/>
      <c r="L226" s="776"/>
      <c r="M226" s="776"/>
      <c r="N226" s="350"/>
      <c r="O226" s="350"/>
      <c r="P226" s="345"/>
      <c r="Q226" s="345"/>
      <c r="R226" s="409"/>
    </row>
    <row r="227" spans="2:18" s="513" customFormat="1" ht="15.75" customHeight="1">
      <c r="B227" s="1032"/>
      <c r="C227" s="1057"/>
      <c r="D227" s="1047" t="s">
        <v>147</v>
      </c>
      <c r="E227" s="293" t="s">
        <v>17</v>
      </c>
      <c r="F227" s="134">
        <f>F229+F230+F231+F232</f>
        <v>0</v>
      </c>
      <c r="G227" s="134">
        <f t="shared" ref="G227:Q227" si="96">G229+G230+G231+G232</f>
        <v>0</v>
      </c>
      <c r="H227" s="491">
        <f t="shared" si="96"/>
        <v>0</v>
      </c>
      <c r="I227" s="491">
        <f t="shared" si="96"/>
        <v>0</v>
      </c>
      <c r="J227" s="638">
        <f t="shared" si="96"/>
        <v>36.5</v>
      </c>
      <c r="K227" s="638">
        <f t="shared" si="96"/>
        <v>0</v>
      </c>
      <c r="L227" s="286">
        <f t="shared" si="96"/>
        <v>36.5</v>
      </c>
      <c r="M227" s="286">
        <f t="shared" si="96"/>
        <v>36.5</v>
      </c>
      <c r="N227" s="637">
        <f t="shared" si="96"/>
        <v>133.5</v>
      </c>
      <c r="O227" s="637">
        <f t="shared" si="96"/>
        <v>133.5</v>
      </c>
      <c r="P227" s="134">
        <f t="shared" si="96"/>
        <v>0</v>
      </c>
      <c r="Q227" s="134">
        <f t="shared" si="96"/>
        <v>0</v>
      </c>
      <c r="R227" s="122"/>
    </row>
    <row r="228" spans="2:18" s="513" customFormat="1" ht="15.75" customHeight="1">
      <c r="B228" s="1033"/>
      <c r="C228" s="1057"/>
      <c r="D228" s="1047"/>
      <c r="E228" s="342" t="s">
        <v>18</v>
      </c>
      <c r="F228" s="127"/>
      <c r="G228" s="127"/>
      <c r="H228" s="484"/>
      <c r="I228" s="484"/>
      <c r="J228" s="627"/>
      <c r="K228" s="627"/>
      <c r="L228" s="370"/>
      <c r="M228" s="370"/>
      <c r="N228" s="166"/>
      <c r="O228" s="166"/>
      <c r="P228" s="127"/>
      <c r="Q228" s="139"/>
      <c r="R228" s="123"/>
    </row>
    <row r="229" spans="2:18" s="513" customFormat="1" ht="15.75" customHeight="1">
      <c r="B229" s="1033"/>
      <c r="C229" s="1057"/>
      <c r="D229" s="1047"/>
      <c r="E229" s="342" t="s">
        <v>28</v>
      </c>
      <c r="F229" s="127"/>
      <c r="G229" s="127"/>
      <c r="H229" s="484">
        <v>0</v>
      </c>
      <c r="I229" s="484">
        <v>0</v>
      </c>
      <c r="J229" s="627">
        <v>0</v>
      </c>
      <c r="K229" s="627">
        <v>0</v>
      </c>
      <c r="L229" s="627">
        <v>0</v>
      </c>
      <c r="M229" s="627">
        <v>0</v>
      </c>
      <c r="N229" s="166">
        <v>0</v>
      </c>
      <c r="O229" s="166">
        <v>0</v>
      </c>
      <c r="P229" s="127">
        <v>0</v>
      </c>
      <c r="Q229" s="139">
        <v>0</v>
      </c>
      <c r="R229" s="123"/>
    </row>
    <row r="230" spans="2:18" s="513" customFormat="1" ht="15.75" customHeight="1">
      <c r="B230" s="1033"/>
      <c r="C230" s="1057"/>
      <c r="D230" s="1047"/>
      <c r="E230" s="342" t="s">
        <v>19</v>
      </c>
      <c r="F230" s="127"/>
      <c r="G230" s="127"/>
      <c r="H230" s="484">
        <v>0</v>
      </c>
      <c r="I230" s="484">
        <v>0</v>
      </c>
      <c r="J230" s="627">
        <v>0</v>
      </c>
      <c r="K230" s="627">
        <v>0</v>
      </c>
      <c r="L230" s="627">
        <v>0</v>
      </c>
      <c r="M230" s="627">
        <v>0</v>
      </c>
      <c r="N230" s="166">
        <v>0</v>
      </c>
      <c r="O230" s="166">
        <v>0</v>
      </c>
      <c r="P230" s="127">
        <v>0</v>
      </c>
      <c r="Q230" s="139">
        <v>0</v>
      </c>
      <c r="R230" s="123"/>
    </row>
    <row r="231" spans="2:18" s="513" customFormat="1" ht="15.75" customHeight="1">
      <c r="B231" s="1033"/>
      <c r="C231" s="1057"/>
      <c r="D231" s="1047"/>
      <c r="E231" s="342" t="s">
        <v>33</v>
      </c>
      <c r="F231" s="127"/>
      <c r="G231" s="127"/>
      <c r="H231" s="484"/>
      <c r="I231" s="484"/>
      <c r="J231" s="627"/>
      <c r="K231" s="627"/>
      <c r="L231" s="370"/>
      <c r="M231" s="370"/>
      <c r="N231" s="166"/>
      <c r="O231" s="166"/>
      <c r="P231" s="127"/>
      <c r="Q231" s="139"/>
      <c r="R231" s="123"/>
    </row>
    <row r="232" spans="2:18" s="513" customFormat="1" ht="15.75" customHeight="1">
      <c r="B232" s="1033"/>
      <c r="C232" s="1057"/>
      <c r="D232" s="1047"/>
      <c r="E232" s="342" t="s">
        <v>67</v>
      </c>
      <c r="F232" s="127">
        <v>0</v>
      </c>
      <c r="G232" s="127">
        <v>0</v>
      </c>
      <c r="H232" s="485">
        <v>0</v>
      </c>
      <c r="I232" s="485">
        <v>0</v>
      </c>
      <c r="J232" s="625">
        <v>36.5</v>
      </c>
      <c r="K232" s="625">
        <v>0</v>
      </c>
      <c r="L232" s="625">
        <v>36.5</v>
      </c>
      <c r="M232" s="625">
        <v>36.5</v>
      </c>
      <c r="N232" s="166">
        <v>133.5</v>
      </c>
      <c r="O232" s="166">
        <v>133.5</v>
      </c>
      <c r="P232" s="139"/>
      <c r="Q232" s="139"/>
      <c r="R232" s="123"/>
    </row>
    <row r="233" spans="2:18" s="513" customFormat="1" ht="15.75" customHeight="1" thickBot="1">
      <c r="B233" s="1033"/>
      <c r="C233" s="1058"/>
      <c r="D233" s="1048"/>
      <c r="E233" s="343" t="s">
        <v>20</v>
      </c>
      <c r="F233" s="133"/>
      <c r="G233" s="133"/>
      <c r="H233" s="486"/>
      <c r="I233" s="486"/>
      <c r="J233" s="628"/>
      <c r="K233" s="628"/>
      <c r="L233" s="739"/>
      <c r="M233" s="739"/>
      <c r="N233" s="767"/>
      <c r="O233" s="767"/>
      <c r="P233" s="133"/>
      <c r="Q233" s="146"/>
      <c r="R233" s="413"/>
    </row>
    <row r="234" spans="2:18" s="735" customFormat="1" ht="15.75" customHeight="1">
      <c r="B234" s="1032"/>
      <c r="C234" s="737"/>
      <c r="D234" s="1047" t="s">
        <v>147</v>
      </c>
      <c r="E234" s="293" t="s">
        <v>17</v>
      </c>
      <c r="F234" s="134">
        <f>F236+F237+F238+F239</f>
        <v>0</v>
      </c>
      <c r="G234" s="134">
        <f t="shared" ref="G234:Q234" si="97">G236+G237+G238+G239</f>
        <v>0</v>
      </c>
      <c r="H234" s="491">
        <f t="shared" si="97"/>
        <v>0</v>
      </c>
      <c r="I234" s="491">
        <f t="shared" si="97"/>
        <v>0</v>
      </c>
      <c r="J234" s="638">
        <f t="shared" si="97"/>
        <v>0</v>
      </c>
      <c r="K234" s="638">
        <f t="shared" si="97"/>
        <v>0</v>
      </c>
      <c r="L234" s="286">
        <f t="shared" si="97"/>
        <v>0</v>
      </c>
      <c r="M234" s="286">
        <f t="shared" si="97"/>
        <v>0</v>
      </c>
      <c r="N234" s="637">
        <f t="shared" si="97"/>
        <v>11.4</v>
      </c>
      <c r="O234" s="637">
        <f t="shared" si="97"/>
        <v>11.4</v>
      </c>
      <c r="P234" s="134">
        <f t="shared" si="97"/>
        <v>0</v>
      </c>
      <c r="Q234" s="134">
        <f t="shared" si="97"/>
        <v>0</v>
      </c>
      <c r="R234" s="122"/>
    </row>
    <row r="235" spans="2:18" s="735" customFormat="1" ht="15.75" customHeight="1">
      <c r="B235" s="1033"/>
      <c r="C235" s="737"/>
      <c r="D235" s="1047"/>
      <c r="E235" s="342" t="s">
        <v>18</v>
      </c>
      <c r="F235" s="127"/>
      <c r="G235" s="127"/>
      <c r="H235" s="484"/>
      <c r="I235" s="484"/>
      <c r="J235" s="627"/>
      <c r="K235" s="627"/>
      <c r="L235" s="370"/>
      <c r="M235" s="370"/>
      <c r="N235" s="166"/>
      <c r="O235" s="166"/>
      <c r="P235" s="127"/>
      <c r="Q235" s="139"/>
      <c r="R235" s="123"/>
    </row>
    <row r="236" spans="2:18" s="735" customFormat="1" ht="15.75" customHeight="1">
      <c r="B236" s="1033"/>
      <c r="C236" s="737"/>
      <c r="D236" s="1047"/>
      <c r="E236" s="342" t="s">
        <v>28</v>
      </c>
      <c r="F236" s="127"/>
      <c r="G236" s="127"/>
      <c r="H236" s="484">
        <v>0</v>
      </c>
      <c r="I236" s="484">
        <v>0</v>
      </c>
      <c r="J236" s="627">
        <v>0</v>
      </c>
      <c r="K236" s="627">
        <v>0</v>
      </c>
      <c r="L236" s="627">
        <v>0</v>
      </c>
      <c r="M236" s="627">
        <v>0</v>
      </c>
      <c r="N236" s="166">
        <v>0</v>
      </c>
      <c r="O236" s="166">
        <v>0</v>
      </c>
      <c r="P236" s="127">
        <v>0</v>
      </c>
      <c r="Q236" s="139">
        <v>0</v>
      </c>
      <c r="R236" s="123"/>
    </row>
    <row r="237" spans="2:18" s="735" customFormat="1" ht="15.75" customHeight="1">
      <c r="B237" s="1033"/>
      <c r="C237" s="737"/>
      <c r="D237" s="1047"/>
      <c r="E237" s="342" t="s">
        <v>19</v>
      </c>
      <c r="F237" s="127"/>
      <c r="G237" s="127"/>
      <c r="H237" s="484">
        <v>0</v>
      </c>
      <c r="I237" s="484">
        <v>0</v>
      </c>
      <c r="J237" s="627">
        <v>0</v>
      </c>
      <c r="K237" s="627">
        <v>0</v>
      </c>
      <c r="L237" s="627">
        <v>0</v>
      </c>
      <c r="M237" s="627">
        <v>0</v>
      </c>
      <c r="N237" s="166">
        <v>0</v>
      </c>
      <c r="O237" s="166">
        <v>0</v>
      </c>
      <c r="P237" s="127">
        <v>0</v>
      </c>
      <c r="Q237" s="139">
        <v>0</v>
      </c>
      <c r="R237" s="123"/>
    </row>
    <row r="238" spans="2:18" s="735" customFormat="1" ht="15.75" customHeight="1">
      <c r="B238" s="1033"/>
      <c r="C238" s="737"/>
      <c r="D238" s="1047"/>
      <c r="E238" s="342" t="s">
        <v>33</v>
      </c>
      <c r="F238" s="127"/>
      <c r="G238" s="127"/>
      <c r="H238" s="484"/>
      <c r="I238" s="484"/>
      <c r="J238" s="627"/>
      <c r="K238" s="627"/>
      <c r="L238" s="370"/>
      <c r="M238" s="370"/>
      <c r="N238" s="166"/>
      <c r="O238" s="166"/>
      <c r="P238" s="127"/>
      <c r="Q238" s="139"/>
      <c r="R238" s="123"/>
    </row>
    <row r="239" spans="2:18" s="735" customFormat="1" ht="15.75" customHeight="1">
      <c r="B239" s="1033"/>
      <c r="C239" s="737"/>
      <c r="D239" s="1047"/>
      <c r="E239" s="342" t="s">
        <v>67</v>
      </c>
      <c r="F239" s="127">
        <v>0</v>
      </c>
      <c r="G239" s="127">
        <v>0</v>
      </c>
      <c r="H239" s="485">
        <v>0</v>
      </c>
      <c r="I239" s="485">
        <v>0</v>
      </c>
      <c r="J239" s="625">
        <v>0</v>
      </c>
      <c r="K239" s="625">
        <v>0</v>
      </c>
      <c r="L239" s="625">
        <v>0</v>
      </c>
      <c r="M239" s="625">
        <v>0</v>
      </c>
      <c r="N239" s="166">
        <v>11.4</v>
      </c>
      <c r="O239" s="166">
        <v>11.4</v>
      </c>
      <c r="P239" s="139">
        <v>0</v>
      </c>
      <c r="Q239" s="139">
        <v>0</v>
      </c>
      <c r="R239" s="123"/>
    </row>
    <row r="240" spans="2:18" s="735" customFormat="1" ht="15.75" customHeight="1" thickBot="1">
      <c r="B240" s="1033"/>
      <c r="C240" s="737"/>
      <c r="D240" s="1048"/>
      <c r="E240" s="343" t="s">
        <v>20</v>
      </c>
      <c r="F240" s="133"/>
      <c r="G240" s="133"/>
      <c r="H240" s="486"/>
      <c r="I240" s="486"/>
      <c r="J240" s="628"/>
      <c r="K240" s="628"/>
      <c r="L240" s="739"/>
      <c r="M240" s="739"/>
      <c r="N240" s="767"/>
      <c r="O240" s="767"/>
      <c r="P240" s="133"/>
      <c r="Q240" s="146"/>
      <c r="R240" s="413"/>
    </row>
    <row r="241" spans="2:18" ht="15.75" customHeight="1">
      <c r="B241" s="1082" t="s">
        <v>114</v>
      </c>
      <c r="C241" s="1077" t="s">
        <v>119</v>
      </c>
      <c r="D241" s="1077" t="s">
        <v>148</v>
      </c>
      <c r="E241" s="292" t="s">
        <v>17</v>
      </c>
      <c r="F241" s="129">
        <v>35354.11</v>
      </c>
      <c r="G241" s="129">
        <v>35339.629999999997</v>
      </c>
      <c r="H241" s="456">
        <f>H243+H244+H246</f>
        <v>7494.8676700000005</v>
      </c>
      <c r="I241" s="456">
        <f t="shared" ref="I241:Q241" si="98">I243+I244+I246</f>
        <v>6925.0560000000005</v>
      </c>
      <c r="J241" s="575">
        <f>J243+J244+J246</f>
        <v>24359.470089999999</v>
      </c>
      <c r="K241" s="575">
        <f>K243+K244+K246</f>
        <v>20675.169150000005</v>
      </c>
      <c r="L241" s="699">
        <f t="shared" ref="L241:M241" si="99">L243+L244+L246</f>
        <v>32695.683309999997</v>
      </c>
      <c r="M241" s="699">
        <f t="shared" si="99"/>
        <v>27788.676709999996</v>
      </c>
      <c r="N241" s="699">
        <f t="shared" ref="N241:O241" si="100">N243+N244+N246</f>
        <v>38797.004619999992</v>
      </c>
      <c r="O241" s="699">
        <f t="shared" si="100"/>
        <v>38207.880940000003</v>
      </c>
      <c r="P241" s="129">
        <f t="shared" si="98"/>
        <v>33921.756589999997</v>
      </c>
      <c r="Q241" s="129">
        <f t="shared" si="98"/>
        <v>33921.756589999997</v>
      </c>
      <c r="R241" s="1082"/>
    </row>
    <row r="242" spans="2:18" ht="15.75" customHeight="1">
      <c r="B242" s="1076"/>
      <c r="C242" s="1074"/>
      <c r="D242" s="1074"/>
      <c r="E242" s="349" t="s">
        <v>18</v>
      </c>
      <c r="F242" s="349"/>
      <c r="G242" s="349"/>
      <c r="H242" s="450"/>
      <c r="I242" s="450"/>
      <c r="J242" s="576"/>
      <c r="K242" s="576"/>
      <c r="L242" s="349"/>
      <c r="M242" s="349"/>
      <c r="N242" s="349"/>
      <c r="O242" s="349"/>
      <c r="P242" s="349"/>
      <c r="Q242" s="349"/>
      <c r="R242" s="1076"/>
    </row>
    <row r="243" spans="2:18" ht="15.75" customHeight="1">
      <c r="B243" s="1076"/>
      <c r="C243" s="1074"/>
      <c r="D243" s="1074"/>
      <c r="E243" s="349" t="s">
        <v>28</v>
      </c>
      <c r="F243" s="457">
        <f t="shared" ref="F243:G243" si="101">F250+F257+F264+F271+F278+F285+F292+F299+F306+F313+F320+F327</f>
        <v>0</v>
      </c>
      <c r="G243" s="457">
        <f t="shared" si="101"/>
        <v>0</v>
      </c>
      <c r="H243" s="457">
        <f>H250+H257+H264+H271+H278+H285+H292+H299+H306+H313+H320+H327</f>
        <v>0</v>
      </c>
      <c r="I243" s="457">
        <f t="shared" ref="I243" si="102">I250+I257+I264+I271+I278+I285+I292+I299+I306+I313+I320+I327</f>
        <v>0</v>
      </c>
      <c r="J243" s="573">
        <f>J250+J257+J264+J271+J278+J285+J292+J299+J306+J313+J320+J327+J334</f>
        <v>2341.5366199999999</v>
      </c>
      <c r="K243" s="573">
        <f>K250+K257+K264+K271+K278+K285+K292+K299+K306+K313+K320+K327+K334</f>
        <v>0</v>
      </c>
      <c r="L243" s="457">
        <f>L250+L257+L264+L271+L278+L285+L292+L299+L306+L313+L320+L327+L334</f>
        <v>2341.5366199999999</v>
      </c>
      <c r="M243" s="457">
        <f>M250+M257+M264+M271+M278+M285+M292+M299+M306+M313+M320+M327+M334</f>
        <v>2259.6</v>
      </c>
      <c r="N243" s="850">
        <f>N250+N257+N264+N271+N278+N285+N292+N299+N306+N313+N320+N327+N334+N341</f>
        <v>2341.5366199999999</v>
      </c>
      <c r="O243" s="457">
        <f>O250+O257+O264+O271+O278+O285+O292+O299+O306+O313+O320+O327+O334+O341</f>
        <v>2341.5366199999999</v>
      </c>
      <c r="P243" s="457">
        <f t="shared" ref="P243:Q243" si="103">P250+P257+P264+P271+P278+P285+P292+P299+P306+P313+P320+P327+P334</f>
        <v>0</v>
      </c>
      <c r="Q243" s="457">
        <f t="shared" si="103"/>
        <v>0</v>
      </c>
      <c r="R243" s="1076"/>
    </row>
    <row r="244" spans="2:18" ht="15.75" customHeight="1">
      <c r="B244" s="1076"/>
      <c r="C244" s="1074"/>
      <c r="D244" s="1074"/>
      <c r="E244" s="349" t="s">
        <v>19</v>
      </c>
      <c r="F244" s="457">
        <f t="shared" ref="F244:G244" si="104">F251+F258+F265+F272+F279+F286+F293+F300+F307+F314+F321+F328</f>
        <v>828.16</v>
      </c>
      <c r="G244" s="457">
        <f t="shared" si="104"/>
        <v>828.16</v>
      </c>
      <c r="H244" s="457">
        <f t="shared" ref="H244:M247" si="105">H251+H258+H265+H272+H279+H286+H293+H300+H307+H314+H321+H328</f>
        <v>633.07300000000009</v>
      </c>
      <c r="I244" s="457">
        <f t="shared" si="105"/>
        <v>478.77</v>
      </c>
      <c r="J244" s="573">
        <f t="shared" ref="J244:L247" si="106">J251+J258+J265+J272+J279+J286+J293+J300+J307+J314+J321+J328+J335</f>
        <v>2323.4993800000002</v>
      </c>
      <c r="K244" s="573">
        <f t="shared" si="106"/>
        <v>1387.636</v>
      </c>
      <c r="L244" s="457">
        <f t="shared" si="106"/>
        <v>3017.3173800000004</v>
      </c>
      <c r="M244" s="457">
        <f t="shared" ref="M244" si="107">M251+M258+M265+M272+M279+M286+M293+M300+M307+M314+M321+M328+M335</f>
        <v>2851.5630000000001</v>
      </c>
      <c r="N244" s="850">
        <f t="shared" ref="N244:O247" si="108">N251+N258+N265+N272+N279+N286+N293+N300+N307+N314+N321+N328+N335+N342</f>
        <v>3675.76541</v>
      </c>
      <c r="O244" s="457">
        <f t="shared" si="108"/>
        <v>3675.76541</v>
      </c>
      <c r="P244" s="457">
        <f t="shared" ref="P244:Q244" si="109">P251+P258+P265+P272+P279+P286+P293+P300+P307+P314+P321+P328+P335</f>
        <v>0</v>
      </c>
      <c r="Q244" s="457">
        <f t="shared" si="109"/>
        <v>0</v>
      </c>
      <c r="R244" s="1076"/>
    </row>
    <row r="245" spans="2:18" ht="15.75" customHeight="1">
      <c r="B245" s="1076"/>
      <c r="C245" s="1074"/>
      <c r="D245" s="1074"/>
      <c r="E245" s="349" t="s">
        <v>33</v>
      </c>
      <c r="F245" s="457">
        <f t="shared" ref="F245:G245" si="110">F252+F259+F266+F273+F280+F287+F294+F301+F308+F315+F322+F329</f>
        <v>0</v>
      </c>
      <c r="G245" s="457">
        <f t="shared" si="110"/>
        <v>0</v>
      </c>
      <c r="H245" s="457">
        <f t="shared" si="105"/>
        <v>0</v>
      </c>
      <c r="I245" s="457">
        <f t="shared" si="105"/>
        <v>0</v>
      </c>
      <c r="J245" s="573">
        <f t="shared" si="106"/>
        <v>0</v>
      </c>
      <c r="K245" s="573">
        <f t="shared" si="106"/>
        <v>0</v>
      </c>
      <c r="L245" s="457">
        <f t="shared" si="106"/>
        <v>0</v>
      </c>
      <c r="M245" s="457">
        <f t="shared" ref="M245" si="111">M252+M259+M266+M273+M280+M287+M294+M301+M308+M315+M322+M329+M336</f>
        <v>0</v>
      </c>
      <c r="N245" s="457">
        <f t="shared" si="108"/>
        <v>0</v>
      </c>
      <c r="O245" s="457">
        <f t="shared" si="108"/>
        <v>0</v>
      </c>
      <c r="P245" s="457">
        <f t="shared" ref="P245:Q245" si="112">P252+P259+P266+P273+P280+P287+P294+P301+P308+P315+P322+P329+P336</f>
        <v>0</v>
      </c>
      <c r="Q245" s="457">
        <f t="shared" si="112"/>
        <v>0</v>
      </c>
      <c r="R245" s="1076"/>
    </row>
    <row r="246" spans="2:18" ht="15.75" customHeight="1">
      <c r="B246" s="1076"/>
      <c r="C246" s="1074"/>
      <c r="D246" s="1074"/>
      <c r="E246" s="349" t="s">
        <v>67</v>
      </c>
      <c r="F246" s="457">
        <f t="shared" ref="F246:G246" si="113">F253+F260+F267+F274+F281+F288+F295+F302+F309+F316+F323+F330</f>
        <v>32141.129999999997</v>
      </c>
      <c r="G246" s="457">
        <f t="shared" si="113"/>
        <v>30441.079999999998</v>
      </c>
      <c r="H246" s="457">
        <f t="shared" si="105"/>
        <v>6861.7946700000002</v>
      </c>
      <c r="I246" s="457">
        <f t="shared" si="105"/>
        <v>6446.2860000000001</v>
      </c>
      <c r="J246" s="573">
        <f t="shared" si="106"/>
        <v>19694.434089999999</v>
      </c>
      <c r="K246" s="573">
        <f t="shared" si="106"/>
        <v>19287.533150000007</v>
      </c>
      <c r="L246" s="457">
        <f t="shared" si="106"/>
        <v>27336.829309999997</v>
      </c>
      <c r="M246" s="457">
        <f t="shared" ref="M246" si="114">M253+M260+M267+M274+M281+M288+M295+M302+M309+M316+M323+M330+M337</f>
        <v>22677.513709999996</v>
      </c>
      <c r="N246" s="850">
        <f t="shared" si="108"/>
        <v>32779.702589999994</v>
      </c>
      <c r="O246" s="457">
        <f t="shared" si="108"/>
        <v>32190.57891</v>
      </c>
      <c r="P246" s="457">
        <f t="shared" ref="P246:Q246" si="115">P253+P260+P267+P274+P281+P288+P295+P302+P309+P316+P323+P330+P337</f>
        <v>33921.756589999997</v>
      </c>
      <c r="Q246" s="457">
        <f t="shared" si="115"/>
        <v>33921.756589999997</v>
      </c>
      <c r="R246" s="1076"/>
    </row>
    <row r="247" spans="2:18" ht="15.75" customHeight="1" thickBot="1">
      <c r="B247" s="1083"/>
      <c r="C247" s="1078"/>
      <c r="D247" s="1078"/>
      <c r="E247" s="350" t="s">
        <v>20</v>
      </c>
      <c r="F247" s="457">
        <f t="shared" ref="F247:G247" si="116">F254+F261+F268+F275+F282+F289+F296+F303+F310+F317+F324+F331</f>
        <v>0</v>
      </c>
      <c r="G247" s="457">
        <f t="shared" si="116"/>
        <v>0</v>
      </c>
      <c r="H247" s="457">
        <f t="shared" si="105"/>
        <v>0</v>
      </c>
      <c r="I247" s="457">
        <f t="shared" si="105"/>
        <v>0</v>
      </c>
      <c r="J247" s="573">
        <f t="shared" si="106"/>
        <v>0</v>
      </c>
      <c r="K247" s="573">
        <f t="shared" si="106"/>
        <v>0</v>
      </c>
      <c r="L247" s="457">
        <f t="shared" si="105"/>
        <v>0</v>
      </c>
      <c r="M247" s="457">
        <f t="shared" si="105"/>
        <v>0</v>
      </c>
      <c r="N247" s="457">
        <f t="shared" si="108"/>
        <v>0</v>
      </c>
      <c r="O247" s="457">
        <f t="shared" si="108"/>
        <v>0</v>
      </c>
      <c r="P247" s="457">
        <f t="shared" ref="P247:Q247" si="117">P254+P261+P268+P275+P282+P289+P296+P303+P310+P317+P324+P331+P338</f>
        <v>0</v>
      </c>
      <c r="Q247" s="457">
        <f t="shared" si="117"/>
        <v>0</v>
      </c>
      <c r="R247" s="1083"/>
    </row>
    <row r="248" spans="2:18" s="194" customFormat="1" ht="15.75" customHeight="1">
      <c r="B248" s="1032"/>
      <c r="C248" s="1056" t="s">
        <v>149</v>
      </c>
      <c r="D248" s="1046" t="s">
        <v>546</v>
      </c>
      <c r="E248" s="341" t="s">
        <v>17</v>
      </c>
      <c r="F248" s="136">
        <f>F250+F251+F252+F253</f>
        <v>28389.35</v>
      </c>
      <c r="G248" s="136">
        <f t="shared" ref="G248:Q248" si="118">G250+G251+G252+G253</f>
        <v>28389.35</v>
      </c>
      <c r="H248" s="490">
        <f t="shared" si="118"/>
        <v>6335.5431099999996</v>
      </c>
      <c r="I248" s="490">
        <f t="shared" si="118"/>
        <v>5998.5</v>
      </c>
      <c r="J248" s="636">
        <f t="shared" si="118"/>
        <v>18059.028770000001</v>
      </c>
      <c r="K248" s="636">
        <f t="shared" si="118"/>
        <v>18056.400000000001</v>
      </c>
      <c r="L248" s="289">
        <f t="shared" si="118"/>
        <v>25124.983469999999</v>
      </c>
      <c r="M248" s="289">
        <f t="shared" si="118"/>
        <v>20772.57</v>
      </c>
      <c r="N248" s="634">
        <f t="shared" si="118"/>
        <v>29867.029109999999</v>
      </c>
      <c r="O248" s="634">
        <f t="shared" si="118"/>
        <v>29325.562000000002</v>
      </c>
      <c r="P248" s="136">
        <f t="shared" si="118"/>
        <v>31404.243109999999</v>
      </c>
      <c r="Q248" s="136">
        <f t="shared" si="118"/>
        <v>31404.243109999999</v>
      </c>
      <c r="R248" s="412"/>
    </row>
    <row r="249" spans="2:18" s="194" customFormat="1" ht="15.75" customHeight="1">
      <c r="B249" s="1033"/>
      <c r="C249" s="1057"/>
      <c r="D249" s="1047"/>
      <c r="E249" s="342" t="s">
        <v>18</v>
      </c>
      <c r="F249" s="127"/>
      <c r="G249" s="127"/>
      <c r="H249" s="484"/>
      <c r="I249" s="484"/>
      <c r="J249" s="627"/>
      <c r="K249" s="627"/>
      <c r="L249" s="370"/>
      <c r="M249" s="370"/>
      <c r="N249" s="166"/>
      <c r="O249" s="166"/>
      <c r="P249" s="139"/>
      <c r="Q249" s="139"/>
      <c r="R249" s="123"/>
    </row>
    <row r="250" spans="2:18" s="194" customFormat="1" ht="15.75" customHeight="1">
      <c r="B250" s="1033"/>
      <c r="C250" s="1057"/>
      <c r="D250" s="1047"/>
      <c r="E250" s="342" t="s">
        <v>28</v>
      </c>
      <c r="F250" s="127"/>
      <c r="G250" s="127"/>
      <c r="H250" s="484">
        <v>0</v>
      </c>
      <c r="I250" s="484">
        <v>0</v>
      </c>
      <c r="J250" s="627">
        <v>0</v>
      </c>
      <c r="K250" s="627">
        <v>0</v>
      </c>
      <c r="L250" s="627">
        <v>0</v>
      </c>
      <c r="M250" s="627">
        <v>0</v>
      </c>
      <c r="N250" s="166">
        <v>0</v>
      </c>
      <c r="O250" s="166">
        <v>0</v>
      </c>
      <c r="P250" s="139">
        <v>0</v>
      </c>
      <c r="Q250" s="139">
        <v>0</v>
      </c>
      <c r="R250" s="123"/>
    </row>
    <row r="251" spans="2:18" s="194" customFormat="1" ht="15.75" customHeight="1">
      <c r="B251" s="1033"/>
      <c r="C251" s="1057"/>
      <c r="D251" s="1047"/>
      <c r="E251" s="342" t="s">
        <v>19</v>
      </c>
      <c r="F251" s="127"/>
      <c r="G251" s="127"/>
      <c r="H251" s="484">
        <v>0</v>
      </c>
      <c r="I251" s="484">
        <v>0</v>
      </c>
      <c r="J251" s="627">
        <v>0</v>
      </c>
      <c r="K251" s="627">
        <v>0</v>
      </c>
      <c r="L251" s="627">
        <v>0</v>
      </c>
      <c r="M251" s="627">
        <v>0</v>
      </c>
      <c r="N251" s="166">
        <v>0</v>
      </c>
      <c r="O251" s="166">
        <v>0</v>
      </c>
      <c r="P251" s="139">
        <v>0</v>
      </c>
      <c r="Q251" s="139">
        <v>0</v>
      </c>
      <c r="R251" s="123"/>
    </row>
    <row r="252" spans="2:18" s="194" customFormat="1" ht="15.75" customHeight="1">
      <c r="B252" s="1033"/>
      <c r="C252" s="1057"/>
      <c r="D252" s="1047"/>
      <c r="E252" s="342" t="s">
        <v>33</v>
      </c>
      <c r="F252" s="127"/>
      <c r="G252" s="127"/>
      <c r="H252" s="484"/>
      <c r="I252" s="484"/>
      <c r="J252" s="627"/>
      <c r="K252" s="627"/>
      <c r="L252" s="370"/>
      <c r="M252" s="370"/>
      <c r="N252" s="166"/>
      <c r="O252" s="166"/>
      <c r="P252" s="139"/>
      <c r="Q252" s="139"/>
      <c r="R252" s="123"/>
    </row>
    <row r="253" spans="2:18" s="194" customFormat="1" ht="15.75" customHeight="1">
      <c r="B253" s="1033"/>
      <c r="C253" s="1057"/>
      <c r="D253" s="1047"/>
      <c r="E253" s="342" t="s">
        <v>67</v>
      </c>
      <c r="F253" s="259">
        <v>28389.35</v>
      </c>
      <c r="G253" s="259">
        <v>28389.35</v>
      </c>
      <c r="H253" s="485">
        <v>6335.5431099999996</v>
      </c>
      <c r="I253" s="500">
        <v>5998.5</v>
      </c>
      <c r="J253" s="625">
        <v>18059.028770000001</v>
      </c>
      <c r="K253" s="658">
        <v>18056.400000000001</v>
      </c>
      <c r="L253" s="309">
        <v>25124.983469999999</v>
      </c>
      <c r="M253" s="309">
        <v>20772.57</v>
      </c>
      <c r="N253" s="785">
        <v>29867.029109999999</v>
      </c>
      <c r="O253" s="785">
        <v>29325.562000000002</v>
      </c>
      <c r="P253" s="127">
        <v>31404.243109999999</v>
      </c>
      <c r="Q253" s="127">
        <v>31404.243109999999</v>
      </c>
      <c r="R253" s="123"/>
    </row>
    <row r="254" spans="2:18" s="194" customFormat="1" ht="15.75" customHeight="1" thickBot="1">
      <c r="B254" s="1033"/>
      <c r="C254" s="1057"/>
      <c r="D254" s="1047"/>
      <c r="E254" s="343" t="s">
        <v>20</v>
      </c>
      <c r="F254" s="133"/>
      <c r="G254" s="133"/>
      <c r="H254" s="486"/>
      <c r="I254" s="486"/>
      <c r="J254" s="628"/>
      <c r="K254" s="628"/>
      <c r="L254" s="739"/>
      <c r="M254" s="739"/>
      <c r="N254" s="767"/>
      <c r="O254" s="767"/>
      <c r="P254" s="146"/>
      <c r="Q254" s="146"/>
      <c r="R254" s="413"/>
    </row>
    <row r="255" spans="2:18" ht="15.75" customHeight="1">
      <c r="B255" s="1033"/>
      <c r="C255" s="1057"/>
      <c r="D255" s="1047"/>
      <c r="E255" s="202" t="s">
        <v>17</v>
      </c>
      <c r="F255" s="134">
        <f>F257+F258+F259+F260+F261</f>
        <v>34.9</v>
      </c>
      <c r="G255" s="134">
        <f t="shared" ref="G255:Q255" si="119">G257+G258+G259+G260+G261</f>
        <v>34.9</v>
      </c>
      <c r="H255" s="491">
        <f t="shared" si="119"/>
        <v>8.1140000000000008</v>
      </c>
      <c r="I255" s="491">
        <f t="shared" si="119"/>
        <v>8.11</v>
      </c>
      <c r="J255" s="638">
        <f t="shared" si="119"/>
        <v>256.61399999999998</v>
      </c>
      <c r="K255" s="638">
        <f t="shared" si="119"/>
        <v>256.61399999999998</v>
      </c>
      <c r="L255" s="286">
        <f t="shared" si="119"/>
        <v>266.61399999999998</v>
      </c>
      <c r="M255" s="286">
        <f t="shared" si="119"/>
        <v>266.61399999999998</v>
      </c>
      <c r="N255" s="637">
        <f t="shared" si="119"/>
        <v>297.41399999999999</v>
      </c>
      <c r="O255" s="637">
        <f t="shared" si="119"/>
        <v>297.41399999999999</v>
      </c>
      <c r="P255" s="134">
        <f t="shared" si="119"/>
        <v>0</v>
      </c>
      <c r="Q255" s="134">
        <f t="shared" si="119"/>
        <v>0</v>
      </c>
      <c r="R255" s="122"/>
    </row>
    <row r="256" spans="2:18" ht="15.75" customHeight="1">
      <c r="B256" s="1033"/>
      <c r="C256" s="1057"/>
      <c r="D256" s="1047"/>
      <c r="E256" s="200" t="s">
        <v>18</v>
      </c>
      <c r="F256" s="127"/>
      <c r="G256" s="127"/>
      <c r="H256" s="484"/>
      <c r="I256" s="484"/>
      <c r="J256" s="627"/>
      <c r="K256" s="627"/>
      <c r="L256" s="370"/>
      <c r="M256" s="370"/>
      <c r="N256" s="166"/>
      <c r="O256" s="166"/>
      <c r="P256" s="139"/>
      <c r="Q256" s="139"/>
      <c r="R256" s="123"/>
    </row>
    <row r="257" spans="2:18" ht="15.75" customHeight="1">
      <c r="B257" s="1033"/>
      <c r="C257" s="1057"/>
      <c r="D257" s="1047"/>
      <c r="E257" s="200" t="s">
        <v>28</v>
      </c>
      <c r="F257" s="127"/>
      <c r="G257" s="127"/>
      <c r="H257" s="484">
        <v>0</v>
      </c>
      <c r="I257" s="484">
        <v>0</v>
      </c>
      <c r="J257" s="627">
        <v>0</v>
      </c>
      <c r="K257" s="627">
        <v>0</v>
      </c>
      <c r="L257" s="627">
        <v>0</v>
      </c>
      <c r="M257" s="627">
        <v>0</v>
      </c>
      <c r="N257" s="166">
        <v>0</v>
      </c>
      <c r="O257" s="166">
        <v>0</v>
      </c>
      <c r="P257" s="139">
        <v>0</v>
      </c>
      <c r="Q257" s="139">
        <v>0</v>
      </c>
      <c r="R257" s="123"/>
    </row>
    <row r="258" spans="2:18" ht="15.75" customHeight="1">
      <c r="B258" s="1033"/>
      <c r="C258" s="1057"/>
      <c r="D258" s="1047"/>
      <c r="E258" s="200" t="s">
        <v>19</v>
      </c>
      <c r="F258" s="127"/>
      <c r="G258" s="127"/>
      <c r="H258" s="484">
        <v>0</v>
      </c>
      <c r="I258" s="484">
        <v>0</v>
      </c>
      <c r="J258" s="627">
        <v>0</v>
      </c>
      <c r="K258" s="627">
        <v>0</v>
      </c>
      <c r="L258" s="627">
        <v>0</v>
      </c>
      <c r="M258" s="627">
        <v>0</v>
      </c>
      <c r="N258" s="166">
        <v>0</v>
      </c>
      <c r="O258" s="166">
        <v>0</v>
      </c>
      <c r="P258" s="139">
        <v>0</v>
      </c>
      <c r="Q258" s="139">
        <v>0</v>
      </c>
      <c r="R258" s="123"/>
    </row>
    <row r="259" spans="2:18" ht="15.75" customHeight="1">
      <c r="B259" s="1033"/>
      <c r="C259" s="1057"/>
      <c r="D259" s="1047"/>
      <c r="E259" s="200" t="s">
        <v>33</v>
      </c>
      <c r="F259" s="127"/>
      <c r="G259" s="127"/>
      <c r="H259" s="484"/>
      <c r="I259" s="484"/>
      <c r="J259" s="627"/>
      <c r="K259" s="627"/>
      <c r="L259" s="370"/>
      <c r="M259" s="370"/>
      <c r="N259" s="166"/>
      <c r="O259" s="166"/>
      <c r="P259" s="139"/>
      <c r="Q259" s="139"/>
      <c r="R259" s="123"/>
    </row>
    <row r="260" spans="2:18" ht="15.75" customHeight="1">
      <c r="B260" s="1033"/>
      <c r="C260" s="1057"/>
      <c r="D260" s="1047"/>
      <c r="E260" s="200" t="s">
        <v>67</v>
      </c>
      <c r="F260" s="127">
        <v>34.9</v>
      </c>
      <c r="G260" s="127">
        <v>34.9</v>
      </c>
      <c r="H260" s="485">
        <v>8.1140000000000008</v>
      </c>
      <c r="I260" s="485">
        <v>8.11</v>
      </c>
      <c r="J260" s="625">
        <v>256.61399999999998</v>
      </c>
      <c r="K260" s="658">
        <v>256.61399999999998</v>
      </c>
      <c r="L260" s="309">
        <v>266.61399999999998</v>
      </c>
      <c r="M260" s="309">
        <v>266.61399999999998</v>
      </c>
      <c r="N260" s="166">
        <v>297.41399999999999</v>
      </c>
      <c r="O260" s="166">
        <v>297.41399999999999</v>
      </c>
      <c r="P260" s="139">
        <v>0</v>
      </c>
      <c r="Q260" s="139">
        <v>0</v>
      </c>
      <c r="R260" s="123"/>
    </row>
    <row r="261" spans="2:18" ht="15.75" customHeight="1" thickBot="1">
      <c r="B261" s="1033"/>
      <c r="C261" s="1057"/>
      <c r="D261" s="1047"/>
      <c r="E261" s="203" t="s">
        <v>20</v>
      </c>
      <c r="F261" s="128"/>
      <c r="G261" s="128"/>
      <c r="H261" s="488"/>
      <c r="I261" s="488"/>
      <c r="J261" s="629"/>
      <c r="K261" s="629"/>
      <c r="L261" s="277"/>
      <c r="M261" s="277"/>
      <c r="N261" s="170"/>
      <c r="O261" s="170"/>
      <c r="P261" s="140"/>
      <c r="Q261" s="140"/>
      <c r="R261" s="26"/>
    </row>
    <row r="262" spans="2:18" ht="15.75" customHeight="1">
      <c r="B262" s="1040"/>
      <c r="C262" s="1037" t="s">
        <v>145</v>
      </c>
      <c r="D262" s="1046" t="s">
        <v>640</v>
      </c>
      <c r="E262" s="199" t="s">
        <v>17</v>
      </c>
      <c r="F262" s="136">
        <f>F264+F266+F265+F267</f>
        <v>828.16</v>
      </c>
      <c r="G262" s="136">
        <f t="shared" ref="G262:Q262" si="120">G264+G266+G265+G267</f>
        <v>828.16</v>
      </c>
      <c r="H262" s="490">
        <f t="shared" si="120"/>
        <v>478.77300000000002</v>
      </c>
      <c r="I262" s="490">
        <f t="shared" si="120"/>
        <v>478.77</v>
      </c>
      <c r="J262" s="636">
        <f t="shared" si="120"/>
        <v>957.54600000000005</v>
      </c>
      <c r="K262" s="636">
        <f t="shared" si="120"/>
        <v>957.54600000000005</v>
      </c>
      <c r="L262" s="289">
        <f t="shared" si="120"/>
        <v>1436.319</v>
      </c>
      <c r="M262" s="289">
        <f t="shared" si="120"/>
        <v>1276.7280000000001</v>
      </c>
      <c r="N262" s="634">
        <f t="shared" si="120"/>
        <v>1897.2810300000001</v>
      </c>
      <c r="O262" s="634">
        <f t="shared" si="120"/>
        <v>1897.2810300000001</v>
      </c>
      <c r="P262" s="136">
        <f t="shared" si="120"/>
        <v>0</v>
      </c>
      <c r="Q262" s="136">
        <f t="shared" si="120"/>
        <v>0</v>
      </c>
      <c r="R262" s="412"/>
    </row>
    <row r="263" spans="2:18" ht="15.75" customHeight="1">
      <c r="B263" s="1034"/>
      <c r="C263" s="1038"/>
      <c r="D263" s="1047"/>
      <c r="E263" s="200" t="s">
        <v>18</v>
      </c>
      <c r="F263" s="127"/>
      <c r="G263" s="127"/>
      <c r="H263" s="484"/>
      <c r="I263" s="484"/>
      <c r="J263" s="627"/>
      <c r="K263" s="627"/>
      <c r="L263" s="370"/>
      <c r="M263" s="370"/>
      <c r="N263" s="166"/>
      <c r="O263" s="166"/>
      <c r="P263" s="139"/>
      <c r="Q263" s="139"/>
      <c r="R263" s="123"/>
    </row>
    <row r="264" spans="2:18" ht="15.75" customHeight="1">
      <c r="B264" s="1034"/>
      <c r="C264" s="1038"/>
      <c r="D264" s="1047"/>
      <c r="E264" s="200" t="s">
        <v>28</v>
      </c>
      <c r="F264" s="127"/>
      <c r="G264" s="127"/>
      <c r="H264" s="484">
        <v>0</v>
      </c>
      <c r="I264" s="484">
        <v>0</v>
      </c>
      <c r="J264" s="627">
        <v>0</v>
      </c>
      <c r="K264" s="627">
        <v>0</v>
      </c>
      <c r="L264" s="627">
        <v>0</v>
      </c>
      <c r="M264" s="627">
        <v>0</v>
      </c>
      <c r="N264" s="166">
        <v>0</v>
      </c>
      <c r="O264" s="166">
        <v>0</v>
      </c>
      <c r="P264" s="139">
        <v>0</v>
      </c>
      <c r="Q264" s="139">
        <v>0</v>
      </c>
      <c r="R264" s="123"/>
    </row>
    <row r="265" spans="2:18" ht="15.75" customHeight="1">
      <c r="B265" s="1034"/>
      <c r="C265" s="1038"/>
      <c r="D265" s="1047"/>
      <c r="E265" s="200" t="s">
        <v>19</v>
      </c>
      <c r="F265" s="127">
        <v>828.16</v>
      </c>
      <c r="G265" s="127">
        <v>828.16</v>
      </c>
      <c r="H265" s="485">
        <v>478.77300000000002</v>
      </c>
      <c r="I265" s="485">
        <v>478.77</v>
      </c>
      <c r="J265" s="625">
        <v>957.54600000000005</v>
      </c>
      <c r="K265" s="658">
        <v>957.54600000000005</v>
      </c>
      <c r="L265" s="309">
        <v>1436.319</v>
      </c>
      <c r="M265" s="309">
        <v>1276.7280000000001</v>
      </c>
      <c r="N265" s="166">
        <v>1897.2810300000001</v>
      </c>
      <c r="O265" s="166">
        <v>1897.2810300000001</v>
      </c>
      <c r="P265" s="139">
        <v>0</v>
      </c>
      <c r="Q265" s="139">
        <v>0</v>
      </c>
      <c r="R265" s="123"/>
    </row>
    <row r="266" spans="2:18" ht="15.75" customHeight="1">
      <c r="B266" s="1034"/>
      <c r="C266" s="1038"/>
      <c r="D266" s="1047"/>
      <c r="E266" s="200" t="s">
        <v>33</v>
      </c>
      <c r="F266" s="127"/>
      <c r="G266" s="127"/>
      <c r="H266" s="484"/>
      <c r="I266" s="484"/>
      <c r="J266" s="627"/>
      <c r="K266" s="627"/>
      <c r="L266" s="370"/>
      <c r="M266" s="370"/>
      <c r="N266" s="166"/>
      <c r="O266" s="166"/>
      <c r="P266" s="139"/>
      <c r="Q266" s="139"/>
      <c r="R266" s="123"/>
    </row>
    <row r="267" spans="2:18" ht="15.75" customHeight="1">
      <c r="B267" s="1034"/>
      <c r="C267" s="1038"/>
      <c r="D267" s="1047"/>
      <c r="E267" s="200" t="s">
        <v>67</v>
      </c>
      <c r="F267" s="127">
        <v>0</v>
      </c>
      <c r="G267" s="127">
        <v>0</v>
      </c>
      <c r="H267" s="485">
        <v>0</v>
      </c>
      <c r="I267" s="485">
        <v>0</v>
      </c>
      <c r="J267" s="625">
        <v>0</v>
      </c>
      <c r="K267" s="658">
        <v>0</v>
      </c>
      <c r="L267" s="658">
        <v>0</v>
      </c>
      <c r="M267" s="658">
        <v>0</v>
      </c>
      <c r="N267" s="166">
        <v>0</v>
      </c>
      <c r="O267" s="166">
        <v>0</v>
      </c>
      <c r="P267" s="139">
        <v>0</v>
      </c>
      <c r="Q267" s="139"/>
      <c r="R267" s="123"/>
    </row>
    <row r="268" spans="2:18" ht="15.75" customHeight="1" thickBot="1">
      <c r="B268" s="1035"/>
      <c r="C268" s="1039"/>
      <c r="D268" s="1048"/>
      <c r="E268" s="201" t="s">
        <v>20</v>
      </c>
      <c r="F268" s="133"/>
      <c r="G268" s="133"/>
      <c r="H268" s="486"/>
      <c r="I268" s="486"/>
      <c r="J268" s="628"/>
      <c r="K268" s="628"/>
      <c r="L268" s="739"/>
      <c r="M268" s="739"/>
      <c r="N268" s="767"/>
      <c r="O268" s="767"/>
      <c r="P268" s="146"/>
      <c r="Q268" s="146"/>
      <c r="R268" s="413"/>
    </row>
    <row r="269" spans="2:18" s="92" customFormat="1" ht="15.75" customHeight="1">
      <c r="B269" s="1040"/>
      <c r="C269" s="1037" t="s">
        <v>146</v>
      </c>
      <c r="D269" s="1046" t="s">
        <v>141</v>
      </c>
      <c r="E269" s="199" t="s">
        <v>17</v>
      </c>
      <c r="F269" s="136">
        <f>F271+F273+F272+F274</f>
        <v>0.78</v>
      </c>
      <c r="G269" s="136">
        <f t="shared" ref="G269:Q269" si="121">G271+G273+G272+G274</f>
        <v>0.78</v>
      </c>
      <c r="H269" s="490">
        <f t="shared" si="121"/>
        <v>0.15756000000000001</v>
      </c>
      <c r="I269" s="490">
        <f t="shared" si="121"/>
        <v>0.13</v>
      </c>
      <c r="J269" s="636">
        <f t="shared" si="121"/>
        <v>0.39389999999999997</v>
      </c>
      <c r="K269" s="636">
        <f t="shared" si="121"/>
        <v>0.32500000000000001</v>
      </c>
      <c r="L269" s="289">
        <f t="shared" si="121"/>
        <v>0.56940000000000002</v>
      </c>
      <c r="M269" s="289">
        <f t="shared" si="121"/>
        <v>0.52</v>
      </c>
      <c r="N269" s="634">
        <f t="shared" si="121"/>
        <v>0.78</v>
      </c>
      <c r="O269" s="634">
        <f t="shared" si="121"/>
        <v>0.65</v>
      </c>
      <c r="P269" s="136">
        <f t="shared" si="121"/>
        <v>0.78</v>
      </c>
      <c r="Q269" s="136">
        <f t="shared" si="121"/>
        <v>0.78</v>
      </c>
      <c r="R269" s="412"/>
    </row>
    <row r="270" spans="2:18" s="92" customFormat="1" ht="15.75" customHeight="1">
      <c r="B270" s="1034"/>
      <c r="C270" s="1038"/>
      <c r="D270" s="1047"/>
      <c r="E270" s="200" t="s">
        <v>18</v>
      </c>
      <c r="F270" s="127"/>
      <c r="G270" s="127"/>
      <c r="H270" s="484"/>
      <c r="I270" s="484"/>
      <c r="J270" s="627"/>
      <c r="K270" s="627"/>
      <c r="L270" s="370"/>
      <c r="M270" s="370"/>
      <c r="N270" s="166"/>
      <c r="O270" s="166"/>
      <c r="P270" s="139"/>
      <c r="Q270" s="139"/>
      <c r="R270" s="123"/>
    </row>
    <row r="271" spans="2:18" s="92" customFormat="1" ht="15.75" customHeight="1">
      <c r="B271" s="1034"/>
      <c r="C271" s="1038"/>
      <c r="D271" s="1047"/>
      <c r="E271" s="200" t="s">
        <v>28</v>
      </c>
      <c r="F271" s="127"/>
      <c r="G271" s="127"/>
      <c r="H271" s="484">
        <v>0</v>
      </c>
      <c r="I271" s="484">
        <v>0</v>
      </c>
      <c r="J271" s="627">
        <v>0</v>
      </c>
      <c r="K271" s="627">
        <v>0</v>
      </c>
      <c r="L271" s="627">
        <v>0</v>
      </c>
      <c r="M271" s="627">
        <v>0</v>
      </c>
      <c r="N271" s="166">
        <v>0</v>
      </c>
      <c r="O271" s="166">
        <v>0</v>
      </c>
      <c r="P271" s="139">
        <v>0</v>
      </c>
      <c r="Q271" s="139">
        <v>0</v>
      </c>
      <c r="R271" s="123"/>
    </row>
    <row r="272" spans="2:18" s="92" customFormat="1" ht="15.75" customHeight="1">
      <c r="B272" s="1034"/>
      <c r="C272" s="1038"/>
      <c r="D272" s="1047"/>
      <c r="E272" s="200" t="s">
        <v>19</v>
      </c>
      <c r="F272" s="127"/>
      <c r="G272" s="127"/>
      <c r="H272" s="484">
        <v>0</v>
      </c>
      <c r="I272" s="484">
        <v>0</v>
      </c>
      <c r="J272" s="627">
        <v>0</v>
      </c>
      <c r="K272" s="627">
        <v>0</v>
      </c>
      <c r="L272" s="627">
        <v>0</v>
      </c>
      <c r="M272" s="627">
        <v>0</v>
      </c>
      <c r="N272" s="166">
        <v>0</v>
      </c>
      <c r="O272" s="166">
        <v>0</v>
      </c>
      <c r="P272" s="139">
        <v>0</v>
      </c>
      <c r="Q272" s="139">
        <v>0</v>
      </c>
      <c r="R272" s="123"/>
    </row>
    <row r="273" spans="2:18" s="92" customFormat="1" ht="15.75" customHeight="1">
      <c r="B273" s="1034"/>
      <c r="C273" s="1038"/>
      <c r="D273" s="1047"/>
      <c r="E273" s="200" t="s">
        <v>33</v>
      </c>
      <c r="F273" s="127"/>
      <c r="G273" s="127"/>
      <c r="H273" s="484"/>
      <c r="I273" s="484"/>
      <c r="J273" s="627"/>
      <c r="K273" s="627"/>
      <c r="L273" s="370"/>
      <c r="M273" s="370"/>
      <c r="N273" s="166"/>
      <c r="O273" s="166"/>
      <c r="P273" s="139"/>
      <c r="Q273" s="139"/>
      <c r="R273" s="123"/>
    </row>
    <row r="274" spans="2:18" s="92" customFormat="1" ht="15.75" customHeight="1">
      <c r="B274" s="1034"/>
      <c r="C274" s="1038"/>
      <c r="D274" s="1047"/>
      <c r="E274" s="200" t="s">
        <v>67</v>
      </c>
      <c r="F274" s="167">
        <v>0.78</v>
      </c>
      <c r="G274" s="127">
        <v>0.78</v>
      </c>
      <c r="H274" s="485">
        <v>0.15756000000000001</v>
      </c>
      <c r="I274" s="485">
        <v>0.13</v>
      </c>
      <c r="J274" s="625">
        <v>0.39389999999999997</v>
      </c>
      <c r="K274" s="658">
        <v>0.32500000000000001</v>
      </c>
      <c r="L274" s="309">
        <v>0.56940000000000002</v>
      </c>
      <c r="M274" s="309">
        <v>0.52</v>
      </c>
      <c r="N274" s="188">
        <v>0.78</v>
      </c>
      <c r="O274" s="166">
        <v>0.65</v>
      </c>
      <c r="P274" s="139">
        <v>0.78</v>
      </c>
      <c r="Q274" s="139">
        <v>0.78</v>
      </c>
      <c r="R274" s="123"/>
    </row>
    <row r="275" spans="2:18" s="92" customFormat="1" ht="15.75" customHeight="1" thickBot="1">
      <c r="B275" s="1034"/>
      <c r="C275" s="1038"/>
      <c r="D275" s="1047"/>
      <c r="E275" s="201" t="s">
        <v>20</v>
      </c>
      <c r="F275" s="133"/>
      <c r="G275" s="133"/>
      <c r="H275" s="486"/>
      <c r="I275" s="486"/>
      <c r="J275" s="628"/>
      <c r="K275" s="628"/>
      <c r="L275" s="739"/>
      <c r="M275" s="739"/>
      <c r="N275" s="767"/>
      <c r="O275" s="767"/>
      <c r="P275" s="146"/>
      <c r="Q275" s="146"/>
      <c r="R275" s="413"/>
    </row>
    <row r="276" spans="2:18" s="340" customFormat="1" ht="15.75" customHeight="1">
      <c r="B276" s="1034"/>
      <c r="C276" s="1038"/>
      <c r="D276" s="1047"/>
      <c r="E276" s="199" t="s">
        <v>17</v>
      </c>
      <c r="F276" s="136">
        <f>F278+F280+F279+F281</f>
        <v>1334.8</v>
      </c>
      <c r="G276" s="136">
        <f t="shared" ref="G276:Q276" si="122">G278+G280+G279+G281</f>
        <v>1334.8</v>
      </c>
      <c r="H276" s="490">
        <f t="shared" si="122"/>
        <v>358.34</v>
      </c>
      <c r="I276" s="490">
        <f t="shared" si="122"/>
        <v>343.47</v>
      </c>
      <c r="J276" s="636">
        <f t="shared" si="122"/>
        <v>925.85657000000003</v>
      </c>
      <c r="K276" s="636">
        <f t="shared" si="122"/>
        <v>747.65534000000002</v>
      </c>
      <c r="L276" s="289">
        <f t="shared" si="122"/>
        <v>1325.0005799999999</v>
      </c>
      <c r="M276" s="289">
        <f t="shared" si="122"/>
        <v>1185.3793800000001</v>
      </c>
      <c r="N276" s="634">
        <f t="shared" si="122"/>
        <v>1694.9734000000001</v>
      </c>
      <c r="O276" s="634">
        <f t="shared" si="122"/>
        <v>1693.40398</v>
      </c>
      <c r="P276" s="136">
        <f t="shared" si="122"/>
        <v>1773.9734000000001</v>
      </c>
      <c r="Q276" s="136">
        <f t="shared" si="122"/>
        <v>1773.9734000000001</v>
      </c>
      <c r="R276" s="412"/>
    </row>
    <row r="277" spans="2:18" s="340" customFormat="1" ht="15.75" customHeight="1">
      <c r="B277" s="1034"/>
      <c r="C277" s="1038"/>
      <c r="D277" s="1047"/>
      <c r="E277" s="200" t="s">
        <v>18</v>
      </c>
      <c r="F277" s="127"/>
      <c r="G277" s="127"/>
      <c r="H277" s="484"/>
      <c r="I277" s="484"/>
      <c r="J277" s="627"/>
      <c r="K277" s="627"/>
      <c r="L277" s="370"/>
      <c r="M277" s="370"/>
      <c r="N277" s="166"/>
      <c r="O277" s="166"/>
      <c r="P277" s="139"/>
      <c r="Q277" s="139"/>
      <c r="R277" s="123"/>
    </row>
    <row r="278" spans="2:18" s="340" customFormat="1" ht="15.75" customHeight="1">
      <c r="B278" s="1034"/>
      <c r="C278" s="1038"/>
      <c r="D278" s="1047"/>
      <c r="E278" s="200" t="s">
        <v>28</v>
      </c>
      <c r="F278" s="127"/>
      <c r="G278" s="127"/>
      <c r="H278" s="484">
        <v>0</v>
      </c>
      <c r="I278" s="484">
        <v>0</v>
      </c>
      <c r="J278" s="627">
        <v>0</v>
      </c>
      <c r="K278" s="627">
        <v>0</v>
      </c>
      <c r="L278" s="627">
        <v>0</v>
      </c>
      <c r="M278" s="627">
        <v>0</v>
      </c>
      <c r="N278" s="166">
        <v>0</v>
      </c>
      <c r="O278" s="166">
        <v>0</v>
      </c>
      <c r="P278" s="139">
        <v>0</v>
      </c>
      <c r="Q278" s="139">
        <v>0</v>
      </c>
      <c r="R278" s="123"/>
    </row>
    <row r="279" spans="2:18" s="340" customFormat="1" ht="15.75" customHeight="1">
      <c r="B279" s="1034"/>
      <c r="C279" s="1038"/>
      <c r="D279" s="1047"/>
      <c r="E279" s="200" t="s">
        <v>19</v>
      </c>
      <c r="F279" s="127"/>
      <c r="G279" s="127"/>
      <c r="H279" s="484">
        <v>0</v>
      </c>
      <c r="I279" s="484">
        <v>0</v>
      </c>
      <c r="J279" s="627">
        <v>0</v>
      </c>
      <c r="K279" s="627">
        <v>0</v>
      </c>
      <c r="L279" s="627">
        <v>0</v>
      </c>
      <c r="M279" s="627">
        <v>0</v>
      </c>
      <c r="N279" s="166">
        <v>0</v>
      </c>
      <c r="O279" s="166">
        <v>0</v>
      </c>
      <c r="P279" s="139">
        <v>0</v>
      </c>
      <c r="Q279" s="139">
        <v>0</v>
      </c>
      <c r="R279" s="123"/>
    </row>
    <row r="280" spans="2:18" s="340" customFormat="1" ht="15.75" customHeight="1">
      <c r="B280" s="1034"/>
      <c r="C280" s="1038"/>
      <c r="D280" s="1047"/>
      <c r="E280" s="200" t="s">
        <v>33</v>
      </c>
      <c r="F280" s="127"/>
      <c r="G280" s="127"/>
      <c r="H280" s="484"/>
      <c r="I280" s="484"/>
      <c r="J280" s="627"/>
      <c r="K280" s="627"/>
      <c r="L280" s="370"/>
      <c r="M280" s="370"/>
      <c r="N280" s="166"/>
      <c r="O280" s="166"/>
      <c r="P280" s="139"/>
      <c r="Q280" s="139"/>
      <c r="R280" s="123"/>
    </row>
    <row r="281" spans="2:18" s="340" customFormat="1" ht="15.75" customHeight="1">
      <c r="B281" s="1034"/>
      <c r="C281" s="1038"/>
      <c r="D281" s="1047"/>
      <c r="E281" s="200" t="s">
        <v>67</v>
      </c>
      <c r="F281" s="167">
        <v>1334.8</v>
      </c>
      <c r="G281" s="127">
        <v>1334.8</v>
      </c>
      <c r="H281" s="485">
        <v>358.34</v>
      </c>
      <c r="I281" s="485">
        <v>343.47</v>
      </c>
      <c r="J281" s="625">
        <v>925.85657000000003</v>
      </c>
      <c r="K281" s="658">
        <v>747.65534000000002</v>
      </c>
      <c r="L281" s="309">
        <v>1325.0005799999999</v>
      </c>
      <c r="M281" s="309">
        <v>1185.3793800000001</v>
      </c>
      <c r="N281" s="785">
        <v>1694.9734000000001</v>
      </c>
      <c r="O281" s="785">
        <v>1693.40398</v>
      </c>
      <c r="P281" s="167">
        <v>1773.9734000000001</v>
      </c>
      <c r="Q281" s="127">
        <v>1773.9734000000001</v>
      </c>
      <c r="R281" s="123"/>
    </row>
    <row r="282" spans="2:18" s="340" customFormat="1" ht="15.75" customHeight="1" thickBot="1">
      <c r="B282" s="1034"/>
      <c r="C282" s="1038"/>
      <c r="D282" s="1047"/>
      <c r="E282" s="201" t="s">
        <v>20</v>
      </c>
      <c r="F282" s="133"/>
      <c r="G282" s="133"/>
      <c r="H282" s="486"/>
      <c r="I282" s="486"/>
      <c r="J282" s="628"/>
      <c r="K282" s="628"/>
      <c r="L282" s="739"/>
      <c r="M282" s="739"/>
      <c r="N282" s="767"/>
      <c r="O282" s="767"/>
      <c r="P282" s="146"/>
      <c r="Q282" s="146"/>
      <c r="R282" s="413"/>
    </row>
    <row r="283" spans="2:18" s="340" customFormat="1" ht="15.75" customHeight="1">
      <c r="B283" s="1034"/>
      <c r="C283" s="1038"/>
      <c r="D283" s="1047"/>
      <c r="E283" s="199" t="s">
        <v>17</v>
      </c>
      <c r="F283" s="136">
        <f>F285+F287+F286+F288</f>
        <v>396.21</v>
      </c>
      <c r="G283" s="136">
        <f t="shared" ref="G283:Q283" si="123">G285+G287+G286+G288</f>
        <v>396.21</v>
      </c>
      <c r="H283" s="490">
        <f t="shared" si="123"/>
        <v>108.22</v>
      </c>
      <c r="I283" s="490">
        <f t="shared" si="123"/>
        <v>84.956000000000003</v>
      </c>
      <c r="J283" s="636">
        <f t="shared" si="123"/>
        <v>270.54874999999998</v>
      </c>
      <c r="K283" s="636">
        <f t="shared" si="123"/>
        <v>195.64828</v>
      </c>
      <c r="L283" s="289">
        <f t="shared" si="123"/>
        <v>391.09026</v>
      </c>
      <c r="M283" s="289">
        <f t="shared" si="123"/>
        <v>326.35604000000001</v>
      </c>
      <c r="N283" s="634">
        <f t="shared" si="123"/>
        <v>490.74007999999998</v>
      </c>
      <c r="O283" s="634">
        <f t="shared" si="123"/>
        <v>449.702</v>
      </c>
      <c r="P283" s="136">
        <f t="shared" si="123"/>
        <v>535.74008000000003</v>
      </c>
      <c r="Q283" s="136">
        <f t="shared" si="123"/>
        <v>535.74008000000003</v>
      </c>
      <c r="R283" s="412"/>
    </row>
    <row r="284" spans="2:18" s="340" customFormat="1" ht="15.75" customHeight="1">
      <c r="B284" s="1034"/>
      <c r="C284" s="1038"/>
      <c r="D284" s="1047"/>
      <c r="E284" s="200" t="s">
        <v>18</v>
      </c>
      <c r="F284" s="127"/>
      <c r="G284" s="127"/>
      <c r="H284" s="484"/>
      <c r="I284" s="484"/>
      <c r="J284" s="627"/>
      <c r="K284" s="627"/>
      <c r="L284" s="370"/>
      <c r="M284" s="370"/>
      <c r="N284" s="166"/>
      <c r="O284" s="166"/>
      <c r="P284" s="139"/>
      <c r="Q284" s="139"/>
      <c r="R284" s="123"/>
    </row>
    <row r="285" spans="2:18" s="340" customFormat="1" ht="15.75" customHeight="1">
      <c r="B285" s="1034"/>
      <c r="C285" s="1038"/>
      <c r="D285" s="1047"/>
      <c r="E285" s="200" t="s">
        <v>28</v>
      </c>
      <c r="F285" s="127"/>
      <c r="G285" s="127"/>
      <c r="H285" s="484">
        <v>0</v>
      </c>
      <c r="I285" s="484">
        <v>0</v>
      </c>
      <c r="J285" s="627">
        <v>0</v>
      </c>
      <c r="K285" s="627">
        <v>0</v>
      </c>
      <c r="L285" s="627">
        <v>0</v>
      </c>
      <c r="M285" s="627">
        <v>0</v>
      </c>
      <c r="N285" s="166">
        <v>0</v>
      </c>
      <c r="O285" s="166">
        <v>0</v>
      </c>
      <c r="P285" s="139">
        <v>0</v>
      </c>
      <c r="Q285" s="139">
        <v>0</v>
      </c>
      <c r="R285" s="123"/>
    </row>
    <row r="286" spans="2:18" s="340" customFormat="1" ht="15.75" customHeight="1">
      <c r="B286" s="1034"/>
      <c r="C286" s="1038"/>
      <c r="D286" s="1047"/>
      <c r="E286" s="200" t="s">
        <v>19</v>
      </c>
      <c r="F286" s="127"/>
      <c r="G286" s="127"/>
      <c r="H286" s="484">
        <v>0</v>
      </c>
      <c r="I286" s="484">
        <v>0</v>
      </c>
      <c r="J286" s="627">
        <v>0</v>
      </c>
      <c r="K286" s="627">
        <v>0</v>
      </c>
      <c r="L286" s="627">
        <v>0</v>
      </c>
      <c r="M286" s="627">
        <v>0</v>
      </c>
      <c r="N286" s="166">
        <v>0</v>
      </c>
      <c r="O286" s="166">
        <v>0</v>
      </c>
      <c r="P286" s="139">
        <v>0</v>
      </c>
      <c r="Q286" s="139">
        <v>0</v>
      </c>
      <c r="R286" s="123"/>
    </row>
    <row r="287" spans="2:18" s="340" customFormat="1" ht="15.75" customHeight="1">
      <c r="B287" s="1034"/>
      <c r="C287" s="1038"/>
      <c r="D287" s="1047"/>
      <c r="E287" s="200" t="s">
        <v>33</v>
      </c>
      <c r="F287" s="127"/>
      <c r="G287" s="127"/>
      <c r="H287" s="484"/>
      <c r="I287" s="484"/>
      <c r="J287" s="627"/>
      <c r="K287" s="627"/>
      <c r="L287" s="370"/>
      <c r="M287" s="370"/>
      <c r="N287" s="166"/>
      <c r="O287" s="166"/>
      <c r="P287" s="139"/>
      <c r="Q287" s="139"/>
      <c r="R287" s="123"/>
    </row>
    <row r="288" spans="2:18" s="340" customFormat="1" ht="15.75" customHeight="1">
      <c r="B288" s="1034"/>
      <c r="C288" s="1038"/>
      <c r="D288" s="1047"/>
      <c r="E288" s="200" t="s">
        <v>67</v>
      </c>
      <c r="F288" s="127">
        <v>396.21</v>
      </c>
      <c r="G288" s="127">
        <v>396.21</v>
      </c>
      <c r="H288" s="485">
        <v>108.22</v>
      </c>
      <c r="I288" s="485">
        <v>84.956000000000003</v>
      </c>
      <c r="J288" s="625">
        <v>270.54874999999998</v>
      </c>
      <c r="K288" s="658">
        <v>195.64828</v>
      </c>
      <c r="L288" s="309">
        <v>391.09026</v>
      </c>
      <c r="M288" s="309">
        <v>326.35604000000001</v>
      </c>
      <c r="N288" s="166">
        <v>490.74007999999998</v>
      </c>
      <c r="O288" s="166">
        <v>449.702</v>
      </c>
      <c r="P288" s="139">
        <v>535.74008000000003</v>
      </c>
      <c r="Q288" s="139">
        <v>535.74008000000003</v>
      </c>
      <c r="R288" s="123"/>
    </row>
    <row r="289" spans="2:18" s="340" customFormat="1" ht="15.75" customHeight="1" thickBot="1">
      <c r="B289" s="1034"/>
      <c r="C289" s="1038"/>
      <c r="D289" s="1047"/>
      <c r="E289" s="201" t="s">
        <v>20</v>
      </c>
      <c r="F289" s="133"/>
      <c r="G289" s="133"/>
      <c r="H289" s="486"/>
      <c r="I289" s="486"/>
      <c r="J289" s="628"/>
      <c r="K289" s="628"/>
      <c r="L289" s="739"/>
      <c r="M289" s="739"/>
      <c r="N289" s="767"/>
      <c r="O289" s="767"/>
      <c r="P289" s="146"/>
      <c r="Q289" s="146"/>
      <c r="R289" s="413"/>
    </row>
    <row r="290" spans="2:18" s="340" customFormat="1" ht="15.75" customHeight="1">
      <c r="B290" s="1034"/>
      <c r="C290" s="1038"/>
      <c r="D290" s="1047"/>
      <c r="E290" s="199" t="s">
        <v>17</v>
      </c>
      <c r="F290" s="136">
        <f>F292+F294+F293+F295</f>
        <v>89.55</v>
      </c>
      <c r="G290" s="136">
        <f t="shared" ref="G290:Q290" si="124">G292+G294+G293+G295</f>
        <v>89.5</v>
      </c>
      <c r="H290" s="490">
        <f t="shared" si="124"/>
        <v>41.01</v>
      </c>
      <c r="I290" s="490">
        <f t="shared" si="124"/>
        <v>11.12</v>
      </c>
      <c r="J290" s="636">
        <f t="shared" si="124"/>
        <v>102.52509999999999</v>
      </c>
      <c r="K290" s="636">
        <f t="shared" si="124"/>
        <v>30.890529999999998</v>
      </c>
      <c r="L290" s="289">
        <f t="shared" si="124"/>
        <v>148.2046</v>
      </c>
      <c r="M290" s="289">
        <f t="shared" si="124"/>
        <v>49.627290000000002</v>
      </c>
      <c r="N290" s="634">
        <f t="shared" si="124"/>
        <v>308.02</v>
      </c>
      <c r="O290" s="634">
        <f t="shared" si="124"/>
        <v>307.10093000000001</v>
      </c>
      <c r="P290" s="136">
        <f t="shared" si="124"/>
        <v>203.02</v>
      </c>
      <c r="Q290" s="136">
        <f t="shared" si="124"/>
        <v>203.02</v>
      </c>
      <c r="R290" s="412"/>
    </row>
    <row r="291" spans="2:18" s="340" customFormat="1" ht="15.75" customHeight="1">
      <c r="B291" s="1034"/>
      <c r="C291" s="1038"/>
      <c r="D291" s="1047"/>
      <c r="E291" s="200" t="s">
        <v>18</v>
      </c>
      <c r="F291" s="127"/>
      <c r="G291" s="127"/>
      <c r="H291" s="484"/>
      <c r="I291" s="484"/>
      <c r="J291" s="627"/>
      <c r="K291" s="627"/>
      <c r="L291" s="370"/>
      <c r="M291" s="370"/>
      <c r="N291" s="166"/>
      <c r="O291" s="166"/>
      <c r="P291" s="139"/>
      <c r="Q291" s="139"/>
      <c r="R291" s="123"/>
    </row>
    <row r="292" spans="2:18" s="340" customFormat="1" ht="15.75" customHeight="1">
      <c r="B292" s="1034"/>
      <c r="C292" s="1038"/>
      <c r="D292" s="1047"/>
      <c r="E292" s="200" t="s">
        <v>28</v>
      </c>
      <c r="F292" s="127"/>
      <c r="G292" s="127"/>
      <c r="H292" s="484">
        <v>0</v>
      </c>
      <c r="I292" s="484">
        <v>0</v>
      </c>
      <c r="J292" s="627">
        <v>0</v>
      </c>
      <c r="K292" s="627">
        <v>0</v>
      </c>
      <c r="L292" s="627">
        <v>0</v>
      </c>
      <c r="M292" s="627">
        <v>0</v>
      </c>
      <c r="N292" s="166">
        <v>0</v>
      </c>
      <c r="O292" s="166">
        <v>0</v>
      </c>
      <c r="P292" s="139">
        <v>0</v>
      </c>
      <c r="Q292" s="139">
        <v>0</v>
      </c>
      <c r="R292" s="123"/>
    </row>
    <row r="293" spans="2:18" s="340" customFormat="1" ht="15.75" customHeight="1">
      <c r="B293" s="1034"/>
      <c r="C293" s="1038"/>
      <c r="D293" s="1047"/>
      <c r="E293" s="200" t="s">
        <v>19</v>
      </c>
      <c r="F293" s="127"/>
      <c r="G293" s="127"/>
      <c r="H293" s="484">
        <v>0</v>
      </c>
      <c r="I293" s="484">
        <v>0</v>
      </c>
      <c r="J293" s="627">
        <v>0</v>
      </c>
      <c r="K293" s="627">
        <v>0</v>
      </c>
      <c r="L293" s="627">
        <v>0</v>
      </c>
      <c r="M293" s="627">
        <v>0</v>
      </c>
      <c r="N293" s="166">
        <v>0</v>
      </c>
      <c r="O293" s="166">
        <v>0</v>
      </c>
      <c r="P293" s="139">
        <v>0</v>
      </c>
      <c r="Q293" s="139">
        <v>0</v>
      </c>
      <c r="R293" s="123"/>
    </row>
    <row r="294" spans="2:18" s="340" customFormat="1" ht="15.75" customHeight="1">
      <c r="B294" s="1034"/>
      <c r="C294" s="1038"/>
      <c r="D294" s="1047"/>
      <c r="E294" s="200" t="s">
        <v>33</v>
      </c>
      <c r="F294" s="127"/>
      <c r="G294" s="127"/>
      <c r="H294" s="484"/>
      <c r="I294" s="484"/>
      <c r="J294" s="627"/>
      <c r="K294" s="627"/>
      <c r="L294" s="370"/>
      <c r="M294" s="370"/>
      <c r="N294" s="166"/>
      <c r="O294" s="166"/>
      <c r="P294" s="139"/>
      <c r="Q294" s="139"/>
      <c r="R294" s="123"/>
    </row>
    <row r="295" spans="2:18" s="340" customFormat="1" ht="15.75" customHeight="1">
      <c r="B295" s="1034"/>
      <c r="C295" s="1038"/>
      <c r="D295" s="1047"/>
      <c r="E295" s="200" t="s">
        <v>67</v>
      </c>
      <c r="F295" s="127">
        <v>89.55</v>
      </c>
      <c r="G295" s="127">
        <v>89.5</v>
      </c>
      <c r="H295" s="485">
        <v>41.01</v>
      </c>
      <c r="I295" s="485">
        <v>11.12</v>
      </c>
      <c r="J295" s="625">
        <v>102.52509999999999</v>
      </c>
      <c r="K295" s="658">
        <v>30.890529999999998</v>
      </c>
      <c r="L295" s="309">
        <v>148.2046</v>
      </c>
      <c r="M295" s="309">
        <v>49.627290000000002</v>
      </c>
      <c r="N295" s="166">
        <v>308.02</v>
      </c>
      <c r="O295" s="166">
        <v>307.10093000000001</v>
      </c>
      <c r="P295" s="139">
        <v>203.02</v>
      </c>
      <c r="Q295" s="139">
        <v>203.02</v>
      </c>
      <c r="R295" s="123"/>
    </row>
    <row r="296" spans="2:18" s="340" customFormat="1" ht="15.75" customHeight="1" thickBot="1">
      <c r="B296" s="1034"/>
      <c r="C296" s="1038"/>
      <c r="D296" s="1047"/>
      <c r="E296" s="201" t="s">
        <v>20</v>
      </c>
      <c r="F296" s="133"/>
      <c r="G296" s="133"/>
      <c r="H296" s="486"/>
      <c r="I296" s="486"/>
      <c r="J296" s="628"/>
      <c r="K296" s="628"/>
      <c r="L296" s="739"/>
      <c r="M296" s="739"/>
      <c r="N296" s="767"/>
      <c r="O296" s="767"/>
      <c r="P296" s="146"/>
      <c r="Q296" s="146"/>
      <c r="R296" s="413"/>
    </row>
    <row r="297" spans="2:18" s="194" customFormat="1" ht="15.75" customHeight="1">
      <c r="B297" s="1034"/>
      <c r="C297" s="1038"/>
      <c r="D297" s="1047"/>
      <c r="E297" s="199" t="s">
        <v>17</v>
      </c>
      <c r="F297" s="136">
        <f>F299+F301+F300+F302</f>
        <v>5.84</v>
      </c>
      <c r="G297" s="136">
        <f t="shared" ref="G297:Q297" si="125">G299+G301+G300+G302</f>
        <v>5.84</v>
      </c>
      <c r="H297" s="490">
        <f t="shared" si="125"/>
        <v>0.81</v>
      </c>
      <c r="I297" s="490">
        <f t="shared" si="125"/>
        <v>0</v>
      </c>
      <c r="J297" s="636">
        <f t="shared" si="125"/>
        <v>2.02</v>
      </c>
      <c r="K297" s="636">
        <f t="shared" si="125"/>
        <v>0</v>
      </c>
      <c r="L297" s="289">
        <f t="shared" si="125"/>
        <v>2.92</v>
      </c>
      <c r="M297" s="289">
        <f t="shared" si="125"/>
        <v>0</v>
      </c>
      <c r="N297" s="634">
        <f t="shared" si="125"/>
        <v>4</v>
      </c>
      <c r="O297" s="634">
        <f t="shared" si="125"/>
        <v>0</v>
      </c>
      <c r="P297" s="136">
        <f t="shared" si="125"/>
        <v>4</v>
      </c>
      <c r="Q297" s="136">
        <f t="shared" si="125"/>
        <v>4</v>
      </c>
      <c r="R297" s="412"/>
    </row>
    <row r="298" spans="2:18" s="194" customFormat="1" ht="15.75" customHeight="1">
      <c r="B298" s="1034"/>
      <c r="C298" s="1038"/>
      <c r="D298" s="1047"/>
      <c r="E298" s="200" t="s">
        <v>18</v>
      </c>
      <c r="F298" s="127"/>
      <c r="G298" s="127"/>
      <c r="H298" s="484"/>
      <c r="I298" s="484"/>
      <c r="J298" s="627"/>
      <c r="K298" s="627"/>
      <c r="L298" s="370"/>
      <c r="M298" s="370"/>
      <c r="N298" s="166"/>
      <c r="O298" s="166"/>
      <c r="P298" s="139"/>
      <c r="Q298" s="139"/>
      <c r="R298" s="123"/>
    </row>
    <row r="299" spans="2:18" s="194" customFormat="1" ht="15.75" customHeight="1">
      <c r="B299" s="1034"/>
      <c r="C299" s="1038"/>
      <c r="D299" s="1047"/>
      <c r="E299" s="200" t="s">
        <v>28</v>
      </c>
      <c r="F299" s="127"/>
      <c r="G299" s="127"/>
      <c r="H299" s="484">
        <v>0</v>
      </c>
      <c r="I299" s="484">
        <v>0</v>
      </c>
      <c r="J299" s="627">
        <v>0</v>
      </c>
      <c r="K299" s="627">
        <v>0</v>
      </c>
      <c r="L299" s="627">
        <v>0</v>
      </c>
      <c r="M299" s="627">
        <v>0</v>
      </c>
      <c r="N299" s="166">
        <v>0</v>
      </c>
      <c r="O299" s="166">
        <v>0</v>
      </c>
      <c r="P299" s="139">
        <v>0</v>
      </c>
      <c r="Q299" s="139">
        <v>0</v>
      </c>
      <c r="R299" s="123"/>
    </row>
    <row r="300" spans="2:18" s="194" customFormat="1" ht="15.75" customHeight="1">
      <c r="B300" s="1034"/>
      <c r="C300" s="1038"/>
      <c r="D300" s="1047"/>
      <c r="E300" s="200" t="s">
        <v>19</v>
      </c>
      <c r="F300" s="127"/>
      <c r="G300" s="127"/>
      <c r="H300" s="484">
        <v>0</v>
      </c>
      <c r="I300" s="484">
        <v>0</v>
      </c>
      <c r="J300" s="627">
        <v>0</v>
      </c>
      <c r="K300" s="627">
        <v>0</v>
      </c>
      <c r="L300" s="627">
        <v>0</v>
      </c>
      <c r="M300" s="627">
        <v>0</v>
      </c>
      <c r="N300" s="166">
        <v>0</v>
      </c>
      <c r="O300" s="166">
        <v>0</v>
      </c>
      <c r="P300" s="139">
        <v>0</v>
      </c>
      <c r="Q300" s="139">
        <v>0</v>
      </c>
      <c r="R300" s="123"/>
    </row>
    <row r="301" spans="2:18" s="194" customFormat="1" ht="15.75" customHeight="1">
      <c r="B301" s="1034"/>
      <c r="C301" s="1038"/>
      <c r="D301" s="1047"/>
      <c r="E301" s="200" t="s">
        <v>33</v>
      </c>
      <c r="F301" s="127"/>
      <c r="G301" s="127"/>
      <c r="H301" s="484"/>
      <c r="I301" s="484"/>
      <c r="J301" s="627"/>
      <c r="K301" s="627"/>
      <c r="L301" s="370"/>
      <c r="M301" s="370"/>
      <c r="N301" s="166"/>
      <c r="O301" s="166"/>
      <c r="P301" s="139"/>
      <c r="Q301" s="139"/>
      <c r="R301" s="123"/>
    </row>
    <row r="302" spans="2:18" s="194" customFormat="1" ht="15.75" customHeight="1">
      <c r="B302" s="1034"/>
      <c r="C302" s="1038"/>
      <c r="D302" s="1047"/>
      <c r="E302" s="200" t="s">
        <v>67</v>
      </c>
      <c r="F302" s="127">
        <v>5.84</v>
      </c>
      <c r="G302" s="127">
        <v>5.84</v>
      </c>
      <c r="H302" s="485">
        <v>0.81</v>
      </c>
      <c r="I302" s="485">
        <v>0</v>
      </c>
      <c r="J302" s="625">
        <v>2.02</v>
      </c>
      <c r="K302" s="658">
        <v>0</v>
      </c>
      <c r="L302" s="309">
        <v>2.92</v>
      </c>
      <c r="M302" s="309">
        <v>0</v>
      </c>
      <c r="N302" s="166">
        <v>4</v>
      </c>
      <c r="O302" s="166">
        <v>0</v>
      </c>
      <c r="P302" s="139">
        <v>4</v>
      </c>
      <c r="Q302" s="139">
        <v>4</v>
      </c>
      <c r="R302" s="123"/>
    </row>
    <row r="303" spans="2:18" s="194" customFormat="1" ht="15.75" customHeight="1" thickBot="1">
      <c r="B303" s="1035"/>
      <c r="C303" s="1039"/>
      <c r="D303" s="1048"/>
      <c r="E303" s="201" t="s">
        <v>20</v>
      </c>
      <c r="F303" s="133"/>
      <c r="G303" s="133"/>
      <c r="H303" s="486"/>
      <c r="I303" s="486"/>
      <c r="J303" s="628"/>
      <c r="K303" s="628"/>
      <c r="L303" s="739"/>
      <c r="M303" s="739"/>
      <c r="N303" s="767"/>
      <c r="O303" s="767"/>
      <c r="P303" s="146"/>
      <c r="Q303" s="146"/>
      <c r="R303" s="413"/>
    </row>
    <row r="304" spans="2:18" s="436" customFormat="1" ht="15.75" customHeight="1">
      <c r="B304" s="1040"/>
      <c r="C304" s="1038" t="s">
        <v>690</v>
      </c>
      <c r="D304" s="1046" t="s">
        <v>701</v>
      </c>
      <c r="E304" s="199" t="s">
        <v>17</v>
      </c>
      <c r="F304" s="136">
        <f>F306+F307+F308+F309</f>
        <v>1889.7</v>
      </c>
      <c r="G304" s="136">
        <f t="shared" ref="G304:Q304" si="126">G306+G307+G308+G309</f>
        <v>189.7</v>
      </c>
      <c r="H304" s="490">
        <f t="shared" si="126"/>
        <v>9.6</v>
      </c>
      <c r="I304" s="490">
        <f t="shared" si="126"/>
        <v>0</v>
      </c>
      <c r="J304" s="636">
        <f t="shared" si="126"/>
        <v>42.414749999999998</v>
      </c>
      <c r="K304" s="636">
        <f t="shared" si="126"/>
        <v>0</v>
      </c>
      <c r="L304" s="289">
        <f t="shared" si="126"/>
        <v>42.414749999999998</v>
      </c>
      <c r="M304" s="289">
        <f t="shared" si="126"/>
        <v>42.414749999999998</v>
      </c>
      <c r="N304" s="634">
        <f t="shared" si="126"/>
        <v>42.414749999999998</v>
      </c>
      <c r="O304" s="634">
        <f t="shared" si="126"/>
        <v>42.414749999999998</v>
      </c>
      <c r="P304" s="136">
        <f t="shared" si="126"/>
        <v>0</v>
      </c>
      <c r="Q304" s="136">
        <f t="shared" si="126"/>
        <v>0</v>
      </c>
      <c r="R304" s="412"/>
    </row>
    <row r="305" spans="1:18" s="436" customFormat="1" ht="15.75" customHeight="1">
      <c r="B305" s="1034"/>
      <c r="C305" s="1038"/>
      <c r="D305" s="1047"/>
      <c r="E305" s="200" t="s">
        <v>18</v>
      </c>
      <c r="F305" s="127"/>
      <c r="G305" s="127"/>
      <c r="H305" s="484"/>
      <c r="I305" s="484"/>
      <c r="J305" s="627"/>
      <c r="K305" s="627"/>
      <c r="L305" s="370"/>
      <c r="M305" s="370"/>
      <c r="N305" s="166"/>
      <c r="O305" s="166"/>
      <c r="P305" s="139"/>
      <c r="Q305" s="139"/>
      <c r="R305" s="123"/>
    </row>
    <row r="306" spans="1:18" s="436" customFormat="1" ht="15.75" customHeight="1">
      <c r="B306" s="1034"/>
      <c r="C306" s="1038"/>
      <c r="D306" s="1047"/>
      <c r="E306" s="200" t="s">
        <v>28</v>
      </c>
      <c r="F306" s="127"/>
      <c r="G306" s="127"/>
      <c r="H306" s="484">
        <v>0</v>
      </c>
      <c r="I306" s="484">
        <v>0</v>
      </c>
      <c r="J306" s="627">
        <v>9.6</v>
      </c>
      <c r="K306" s="627">
        <v>0</v>
      </c>
      <c r="L306" s="370">
        <v>9.6</v>
      </c>
      <c r="M306" s="370">
        <v>9.6</v>
      </c>
      <c r="N306" s="349">
        <v>9.6</v>
      </c>
      <c r="O306" s="349">
        <v>9.6</v>
      </c>
      <c r="P306" s="139">
        <v>0</v>
      </c>
      <c r="Q306" s="139">
        <v>0</v>
      </c>
      <c r="R306" s="123"/>
    </row>
    <row r="307" spans="1:18" s="436" customFormat="1" ht="15.75" customHeight="1">
      <c r="B307" s="1034"/>
      <c r="C307" s="1038"/>
      <c r="D307" s="1047"/>
      <c r="E307" s="200" t="s">
        <v>19</v>
      </c>
      <c r="F307" s="127"/>
      <c r="G307" s="127"/>
      <c r="H307" s="484">
        <v>0</v>
      </c>
      <c r="I307" s="484">
        <v>0</v>
      </c>
      <c r="J307" s="625">
        <v>25.371749999999999</v>
      </c>
      <c r="K307" s="658">
        <v>0</v>
      </c>
      <c r="L307" s="309">
        <v>25.371749999999999</v>
      </c>
      <c r="M307" s="309">
        <v>25.371749999999999</v>
      </c>
      <c r="N307" s="188">
        <v>25.371749999999999</v>
      </c>
      <c r="O307" s="188">
        <v>25.371749999999999</v>
      </c>
      <c r="P307" s="139">
        <v>0</v>
      </c>
      <c r="Q307" s="139">
        <v>0</v>
      </c>
      <c r="R307" s="123"/>
    </row>
    <row r="308" spans="1:18" s="436" customFormat="1" ht="15.75" customHeight="1">
      <c r="B308" s="1034"/>
      <c r="C308" s="1038"/>
      <c r="D308" s="1047"/>
      <c r="E308" s="200" t="s">
        <v>33</v>
      </c>
      <c r="F308" s="127"/>
      <c r="G308" s="127"/>
      <c r="H308" s="484"/>
      <c r="I308" s="484"/>
      <c r="J308" s="627"/>
      <c r="K308" s="627"/>
      <c r="L308" s="370"/>
      <c r="M308" s="370"/>
      <c r="N308" s="349"/>
      <c r="O308" s="349"/>
      <c r="P308" s="139"/>
      <c r="Q308" s="139"/>
      <c r="R308" s="123"/>
    </row>
    <row r="309" spans="1:18" s="436" customFormat="1" ht="15.75" customHeight="1">
      <c r="B309" s="1034"/>
      <c r="C309" s="1038"/>
      <c r="D309" s="1047"/>
      <c r="E309" s="200" t="s">
        <v>67</v>
      </c>
      <c r="F309" s="127">
        <v>1889.7</v>
      </c>
      <c r="G309" s="127">
        <v>189.7</v>
      </c>
      <c r="H309" s="485">
        <v>9.6</v>
      </c>
      <c r="I309" s="485">
        <v>0</v>
      </c>
      <c r="J309" s="625">
        <v>7.4429999999999996</v>
      </c>
      <c r="K309" s="658">
        <v>0</v>
      </c>
      <c r="L309" s="625">
        <v>7.4429999999999996</v>
      </c>
      <c r="M309" s="625">
        <v>7.4429999999999996</v>
      </c>
      <c r="N309" s="577">
        <v>7.4429999999999996</v>
      </c>
      <c r="O309" s="577">
        <v>7.4429999999999996</v>
      </c>
      <c r="P309" s="139">
        <v>0</v>
      </c>
      <c r="Q309" s="139">
        <v>0</v>
      </c>
      <c r="R309" s="123"/>
    </row>
    <row r="310" spans="1:18" s="436" customFormat="1" ht="15.75" customHeight="1" thickBot="1">
      <c r="B310" s="1035"/>
      <c r="C310" s="1038"/>
      <c r="D310" s="1048"/>
      <c r="E310" s="201" t="s">
        <v>20</v>
      </c>
      <c r="F310" s="133"/>
      <c r="G310" s="133"/>
      <c r="H310" s="486"/>
      <c r="I310" s="486"/>
      <c r="J310" s="628"/>
      <c r="K310" s="628"/>
      <c r="L310" s="739"/>
      <c r="M310" s="739"/>
      <c r="N310" s="350"/>
      <c r="O310" s="350"/>
      <c r="P310" s="146"/>
      <c r="Q310" s="146"/>
      <c r="R310" s="413"/>
    </row>
    <row r="311" spans="1:18" s="435" customFormat="1" ht="15.75" customHeight="1">
      <c r="A311" s="359"/>
      <c r="B311" s="1032"/>
      <c r="C311" s="1038"/>
      <c r="D311" s="1046" t="s">
        <v>707</v>
      </c>
      <c r="E311" s="199" t="s">
        <v>17</v>
      </c>
      <c r="F311" s="136">
        <f>F313+F314+F315+F316+F317</f>
        <v>0</v>
      </c>
      <c r="G311" s="136">
        <f t="shared" ref="G311:Q311" si="127">G313+G314+G315+G316+G317</f>
        <v>0</v>
      </c>
      <c r="H311" s="490">
        <f t="shared" si="127"/>
        <v>154.30000000000001</v>
      </c>
      <c r="I311" s="490">
        <f t="shared" si="127"/>
        <v>0</v>
      </c>
      <c r="J311" s="636">
        <f t="shared" si="127"/>
        <v>192.91125</v>
      </c>
      <c r="K311" s="636">
        <f t="shared" si="127"/>
        <v>0</v>
      </c>
      <c r="L311" s="289">
        <f t="shared" si="127"/>
        <v>192.91125</v>
      </c>
      <c r="M311" s="289">
        <f t="shared" si="127"/>
        <v>192.91125</v>
      </c>
      <c r="N311" s="786">
        <f t="shared" ref="N311" si="128">N313+N314+N315+N316+N317</f>
        <v>192.91125</v>
      </c>
      <c r="O311" s="634">
        <f t="shared" si="127"/>
        <v>192.91125</v>
      </c>
      <c r="P311" s="136">
        <f t="shared" si="127"/>
        <v>0</v>
      </c>
      <c r="Q311" s="136">
        <f t="shared" si="127"/>
        <v>0</v>
      </c>
      <c r="R311" s="412"/>
    </row>
    <row r="312" spans="1:18" s="435" customFormat="1" ht="15.75" customHeight="1">
      <c r="A312" s="359"/>
      <c r="B312" s="1033"/>
      <c r="C312" s="1038"/>
      <c r="D312" s="1047"/>
      <c r="E312" s="200" t="s">
        <v>18</v>
      </c>
      <c r="F312" s="127"/>
      <c r="G312" s="127"/>
      <c r="H312" s="484"/>
      <c r="I312" s="484"/>
      <c r="J312" s="627"/>
      <c r="K312" s="627"/>
      <c r="L312" s="370"/>
      <c r="M312" s="370"/>
      <c r="N312" s="349"/>
      <c r="O312" s="166"/>
      <c r="P312" s="139"/>
      <c r="Q312" s="139"/>
      <c r="R312" s="123"/>
    </row>
    <row r="313" spans="1:18" s="435" customFormat="1" ht="15.75" customHeight="1">
      <c r="A313" s="359"/>
      <c r="B313" s="1033"/>
      <c r="C313" s="1038"/>
      <c r="D313" s="1047"/>
      <c r="E313" s="200" t="s">
        <v>28</v>
      </c>
      <c r="F313" s="127"/>
      <c r="G313" s="127"/>
      <c r="H313" s="484">
        <v>0</v>
      </c>
      <c r="I313" s="484">
        <v>0</v>
      </c>
      <c r="J313" s="627">
        <v>0</v>
      </c>
      <c r="K313" s="627">
        <v>0</v>
      </c>
      <c r="L313" s="627">
        <v>0</v>
      </c>
      <c r="M313" s="627">
        <v>0</v>
      </c>
      <c r="N313" s="576">
        <v>0</v>
      </c>
      <c r="O313" s="576">
        <v>0</v>
      </c>
      <c r="P313" s="139">
        <v>0</v>
      </c>
      <c r="Q313" s="139">
        <v>0</v>
      </c>
      <c r="R313" s="123"/>
    </row>
    <row r="314" spans="1:18" s="435" customFormat="1" ht="15.75" customHeight="1">
      <c r="A314" s="359"/>
      <c r="B314" s="1033"/>
      <c r="C314" s="1038"/>
      <c r="D314" s="1047"/>
      <c r="E314" s="200" t="s">
        <v>19</v>
      </c>
      <c r="F314" s="127"/>
      <c r="G314" s="127"/>
      <c r="H314" s="484">
        <v>154.30000000000001</v>
      </c>
      <c r="I314" s="484">
        <v>0</v>
      </c>
      <c r="J314" s="627">
        <v>154.32825</v>
      </c>
      <c r="K314" s="627">
        <v>0</v>
      </c>
      <c r="L314" s="309">
        <v>154.32825</v>
      </c>
      <c r="M314" s="309">
        <v>154.32825</v>
      </c>
      <c r="N314" s="188">
        <v>154.32825</v>
      </c>
      <c r="O314" s="188">
        <v>154.32825</v>
      </c>
      <c r="P314" s="139">
        <v>0</v>
      </c>
      <c r="Q314" s="139">
        <v>0</v>
      </c>
      <c r="R314" s="123"/>
    </row>
    <row r="315" spans="1:18" s="435" customFormat="1" ht="15.75" customHeight="1">
      <c r="A315" s="359"/>
      <c r="B315" s="1033"/>
      <c r="C315" s="1038"/>
      <c r="D315" s="1047"/>
      <c r="E315" s="200" t="s">
        <v>33</v>
      </c>
      <c r="F315" s="127"/>
      <c r="G315" s="127"/>
      <c r="H315" s="484"/>
      <c r="I315" s="484"/>
      <c r="J315" s="627"/>
      <c r="K315" s="627"/>
      <c r="L315" s="370"/>
      <c r="M315" s="370"/>
      <c r="N315" s="349"/>
      <c r="O315" s="349"/>
      <c r="P315" s="139"/>
      <c r="Q315" s="139"/>
      <c r="R315" s="123"/>
    </row>
    <row r="316" spans="1:18" s="435" customFormat="1" ht="15.75" customHeight="1">
      <c r="A316" s="359"/>
      <c r="B316" s="1033"/>
      <c r="C316" s="1038"/>
      <c r="D316" s="1047"/>
      <c r="E316" s="200" t="s">
        <v>67</v>
      </c>
      <c r="F316" s="127"/>
      <c r="G316" s="127"/>
      <c r="H316" s="484">
        <v>0</v>
      </c>
      <c r="I316" s="484">
        <v>0</v>
      </c>
      <c r="J316" s="627">
        <v>38.582999999999998</v>
      </c>
      <c r="K316" s="627">
        <v>0</v>
      </c>
      <c r="L316" s="370">
        <v>38.582999999999998</v>
      </c>
      <c r="M316" s="370">
        <v>38.582999999999998</v>
      </c>
      <c r="N316" s="349">
        <v>38.582999999999998</v>
      </c>
      <c r="O316" s="349">
        <v>38.582999999999998</v>
      </c>
      <c r="P316" s="139">
        <v>0</v>
      </c>
      <c r="Q316" s="139">
        <v>0</v>
      </c>
      <c r="R316" s="123"/>
    </row>
    <row r="317" spans="1:18" s="435" customFormat="1" ht="15.75" customHeight="1" thickBot="1">
      <c r="A317" s="359"/>
      <c r="B317" s="1036"/>
      <c r="C317" s="1039"/>
      <c r="D317" s="1048"/>
      <c r="E317" s="201" t="s">
        <v>20</v>
      </c>
      <c r="F317" s="133"/>
      <c r="G317" s="133"/>
      <c r="H317" s="486"/>
      <c r="I317" s="486"/>
      <c r="J317" s="628"/>
      <c r="K317" s="628"/>
      <c r="L317" s="739"/>
      <c r="M317" s="739"/>
      <c r="N317" s="350"/>
      <c r="O317" s="350"/>
      <c r="P317" s="146"/>
      <c r="Q317" s="146"/>
      <c r="R317" s="413"/>
    </row>
    <row r="318" spans="1:18" s="513" customFormat="1" ht="15.75" customHeight="1">
      <c r="A318" s="359"/>
      <c r="B318" s="1032"/>
      <c r="C318" s="1056" t="s">
        <v>151</v>
      </c>
      <c r="D318" s="1046" t="s">
        <v>724</v>
      </c>
      <c r="E318" s="199" t="s">
        <v>17</v>
      </c>
      <c r="F318" s="136">
        <f>F320+F321+F322+F323+F324</f>
        <v>0</v>
      </c>
      <c r="G318" s="136">
        <f t="shared" ref="G318:Q318" si="129">G320+G321+G322+G323+G324</f>
        <v>0</v>
      </c>
      <c r="H318" s="490">
        <f t="shared" si="129"/>
        <v>0</v>
      </c>
      <c r="I318" s="490">
        <f t="shared" si="129"/>
        <v>0</v>
      </c>
      <c r="J318" s="636">
        <f t="shared" si="129"/>
        <v>3030.4209999999998</v>
      </c>
      <c r="K318" s="636">
        <f t="shared" si="129"/>
        <v>0</v>
      </c>
      <c r="L318" s="289">
        <f t="shared" si="129"/>
        <v>3030.4209999999998</v>
      </c>
      <c r="M318" s="289">
        <f t="shared" si="129"/>
        <v>3030.4209999999998</v>
      </c>
      <c r="N318" s="786">
        <f t="shared" si="129"/>
        <v>3030.4209999999998</v>
      </c>
      <c r="O318" s="786">
        <f t="shared" si="129"/>
        <v>3030.4209999999998</v>
      </c>
      <c r="P318" s="136">
        <f t="shared" si="129"/>
        <v>0</v>
      </c>
      <c r="Q318" s="136">
        <f t="shared" si="129"/>
        <v>0</v>
      </c>
      <c r="R318" s="412"/>
    </row>
    <row r="319" spans="1:18" s="513" customFormat="1" ht="15.75" customHeight="1">
      <c r="A319" s="359"/>
      <c r="B319" s="1033"/>
      <c r="C319" s="1057"/>
      <c r="D319" s="1047"/>
      <c r="E319" s="200" t="s">
        <v>18</v>
      </c>
      <c r="F319" s="127"/>
      <c r="G319" s="127"/>
      <c r="H319" s="484"/>
      <c r="I319" s="484"/>
      <c r="J319" s="627"/>
      <c r="K319" s="627"/>
      <c r="L319" s="370"/>
      <c r="M319" s="370"/>
      <c r="N319" s="166"/>
      <c r="O319" s="166"/>
      <c r="P319" s="139"/>
      <c r="Q319" s="139"/>
      <c r="R319" s="123"/>
    </row>
    <row r="320" spans="1:18" s="513" customFormat="1" ht="15.75" customHeight="1">
      <c r="A320" s="359"/>
      <c r="B320" s="1033"/>
      <c r="C320" s="1057"/>
      <c r="D320" s="1047"/>
      <c r="E320" s="200" t="s">
        <v>28</v>
      </c>
      <c r="F320" s="127"/>
      <c r="G320" s="127"/>
      <c r="H320" s="484">
        <v>0</v>
      </c>
      <c r="I320" s="484">
        <v>0</v>
      </c>
      <c r="J320" s="627">
        <v>2250</v>
      </c>
      <c r="K320" s="627">
        <v>0</v>
      </c>
      <c r="L320" s="370">
        <v>2250</v>
      </c>
      <c r="M320" s="370">
        <v>2250</v>
      </c>
      <c r="N320" s="349">
        <v>2250</v>
      </c>
      <c r="O320" s="349">
        <v>2250</v>
      </c>
      <c r="P320" s="139">
        <v>0</v>
      </c>
      <c r="Q320" s="139">
        <v>0</v>
      </c>
      <c r="R320" s="123"/>
    </row>
    <row r="321" spans="1:18" s="513" customFormat="1" ht="15.75" customHeight="1">
      <c r="A321" s="359"/>
      <c r="B321" s="1033"/>
      <c r="C321" s="1057"/>
      <c r="D321" s="1047"/>
      <c r="E321" s="200" t="s">
        <v>19</v>
      </c>
      <c r="F321" s="127"/>
      <c r="G321" s="127"/>
      <c r="H321" s="484">
        <v>0</v>
      </c>
      <c r="I321" s="484">
        <v>0</v>
      </c>
      <c r="J321" s="627">
        <v>750</v>
      </c>
      <c r="K321" s="627">
        <v>0</v>
      </c>
      <c r="L321" s="309">
        <v>750</v>
      </c>
      <c r="M321" s="309">
        <v>750</v>
      </c>
      <c r="N321" s="188">
        <v>750</v>
      </c>
      <c r="O321" s="188">
        <v>750</v>
      </c>
      <c r="P321" s="139">
        <v>0</v>
      </c>
      <c r="Q321" s="139">
        <v>0</v>
      </c>
      <c r="R321" s="123"/>
    </row>
    <row r="322" spans="1:18" s="513" customFormat="1" ht="15.75" customHeight="1">
      <c r="A322" s="359"/>
      <c r="B322" s="1033"/>
      <c r="C322" s="1057"/>
      <c r="D322" s="1047"/>
      <c r="E322" s="200" t="s">
        <v>33</v>
      </c>
      <c r="F322" s="127"/>
      <c r="G322" s="127"/>
      <c r="H322" s="484"/>
      <c r="I322" s="484"/>
      <c r="J322" s="627"/>
      <c r="K322" s="627"/>
      <c r="L322" s="370"/>
      <c r="M322" s="370"/>
      <c r="N322" s="349"/>
      <c r="O322" s="349"/>
      <c r="P322" s="139"/>
      <c r="Q322" s="139"/>
      <c r="R322" s="123"/>
    </row>
    <row r="323" spans="1:18" s="513" customFormat="1" ht="15.75" customHeight="1">
      <c r="A323" s="359"/>
      <c r="B323" s="1033"/>
      <c r="C323" s="1057"/>
      <c r="D323" s="1047"/>
      <c r="E323" s="200" t="s">
        <v>67</v>
      </c>
      <c r="F323" s="127"/>
      <c r="G323" s="127"/>
      <c r="H323" s="484">
        <v>0</v>
      </c>
      <c r="I323" s="484">
        <v>0</v>
      </c>
      <c r="J323" s="627">
        <v>30.420999999999999</v>
      </c>
      <c r="K323" s="627">
        <v>0</v>
      </c>
      <c r="L323" s="370">
        <v>30.420999999999999</v>
      </c>
      <c r="M323" s="370">
        <v>30.420999999999999</v>
      </c>
      <c r="N323" s="349">
        <v>30.420999999999999</v>
      </c>
      <c r="O323" s="349">
        <v>30.420999999999999</v>
      </c>
      <c r="P323" s="139">
        <v>0</v>
      </c>
      <c r="Q323" s="139">
        <v>0</v>
      </c>
      <c r="R323" s="123"/>
    </row>
    <row r="324" spans="1:18" s="513" customFormat="1" ht="15.75" customHeight="1" thickBot="1">
      <c r="A324" s="359"/>
      <c r="B324" s="1036"/>
      <c r="C324" s="1058"/>
      <c r="D324" s="1048"/>
      <c r="E324" s="201" t="s">
        <v>20</v>
      </c>
      <c r="F324" s="133"/>
      <c r="G324" s="133"/>
      <c r="H324" s="486"/>
      <c r="I324" s="486"/>
      <c r="J324" s="628"/>
      <c r="K324" s="628"/>
      <c r="L324" s="739"/>
      <c r="M324" s="739"/>
      <c r="N324" s="350"/>
      <c r="O324" s="350"/>
      <c r="P324" s="146"/>
      <c r="Q324" s="146"/>
      <c r="R324" s="413"/>
    </row>
    <row r="325" spans="1:18" s="513" customFormat="1" ht="15.75" customHeight="1">
      <c r="A325" s="359"/>
      <c r="B325" s="1032"/>
      <c r="C325" s="1056" t="s">
        <v>152</v>
      </c>
      <c r="D325" s="1046" t="s">
        <v>770</v>
      </c>
      <c r="E325" s="199" t="s">
        <v>17</v>
      </c>
      <c r="F325" s="136">
        <f>F327+F328+F329+F330+F331</f>
        <v>0</v>
      </c>
      <c r="G325" s="136">
        <f t="shared" ref="G325:Q325" si="130">G327+G328+G329+G330+G331</f>
        <v>0</v>
      </c>
      <c r="H325" s="490">
        <f t="shared" si="130"/>
        <v>0</v>
      </c>
      <c r="I325" s="490">
        <f t="shared" si="130"/>
        <v>0</v>
      </c>
      <c r="J325" s="636">
        <f t="shared" si="130"/>
        <v>89.100000000000009</v>
      </c>
      <c r="K325" s="636">
        <f t="shared" si="130"/>
        <v>0</v>
      </c>
      <c r="L325" s="289">
        <f t="shared" si="130"/>
        <v>89.100000000000009</v>
      </c>
      <c r="M325" s="289">
        <f t="shared" si="130"/>
        <v>0</v>
      </c>
      <c r="N325" s="634">
        <f t="shared" si="130"/>
        <v>89.100000000000009</v>
      </c>
      <c r="O325" s="634">
        <f t="shared" si="130"/>
        <v>89.100000000000009</v>
      </c>
      <c r="P325" s="136">
        <f t="shared" si="130"/>
        <v>0</v>
      </c>
      <c r="Q325" s="136">
        <f t="shared" si="130"/>
        <v>0</v>
      </c>
      <c r="R325" s="412"/>
    </row>
    <row r="326" spans="1:18" s="513" customFormat="1" ht="15.75" customHeight="1">
      <c r="A326" s="359"/>
      <c r="B326" s="1033"/>
      <c r="C326" s="1057"/>
      <c r="D326" s="1047"/>
      <c r="E326" s="200" t="s">
        <v>18</v>
      </c>
      <c r="F326" s="127"/>
      <c r="G326" s="127"/>
      <c r="H326" s="484"/>
      <c r="I326" s="484"/>
      <c r="J326" s="627"/>
      <c r="K326" s="627"/>
      <c r="L326" s="370"/>
      <c r="M326" s="370"/>
      <c r="N326" s="166"/>
      <c r="O326" s="166"/>
      <c r="P326" s="139"/>
      <c r="Q326" s="139"/>
      <c r="R326" s="123"/>
    </row>
    <row r="327" spans="1:18" s="513" customFormat="1" ht="15.75" customHeight="1">
      <c r="A327" s="359"/>
      <c r="B327" s="1033"/>
      <c r="C327" s="1057"/>
      <c r="D327" s="1047"/>
      <c r="E327" s="200" t="s">
        <v>28</v>
      </c>
      <c r="F327" s="127"/>
      <c r="G327" s="127"/>
      <c r="H327" s="484">
        <v>0</v>
      </c>
      <c r="I327" s="484">
        <v>0</v>
      </c>
      <c r="J327" s="627">
        <v>81.936620000000005</v>
      </c>
      <c r="K327" s="627">
        <v>0</v>
      </c>
      <c r="L327" s="309">
        <v>81.936620000000005</v>
      </c>
      <c r="M327" s="309">
        <v>0</v>
      </c>
      <c r="N327" s="188">
        <v>81.936620000000005</v>
      </c>
      <c r="O327" s="188">
        <v>81.936620000000005</v>
      </c>
      <c r="P327" s="139">
        <v>0</v>
      </c>
      <c r="Q327" s="139">
        <v>0</v>
      </c>
      <c r="R327" s="123"/>
    </row>
    <row r="328" spans="1:18" s="513" customFormat="1" ht="15.75" customHeight="1">
      <c r="A328" s="359"/>
      <c r="B328" s="1033"/>
      <c r="C328" s="1057"/>
      <c r="D328" s="1047"/>
      <c r="E328" s="200" t="s">
        <v>19</v>
      </c>
      <c r="F328" s="127"/>
      <c r="G328" s="127"/>
      <c r="H328" s="484">
        <v>0</v>
      </c>
      <c r="I328" s="484">
        <v>0</v>
      </c>
      <c r="J328" s="627">
        <v>6.1633800000000001</v>
      </c>
      <c r="K328" s="627">
        <v>0</v>
      </c>
      <c r="L328" s="309">
        <v>6.1633800000000001</v>
      </c>
      <c r="M328" s="309">
        <v>0</v>
      </c>
      <c r="N328" s="188">
        <v>6.1633800000000001</v>
      </c>
      <c r="O328" s="188">
        <v>6.1633800000000001</v>
      </c>
      <c r="P328" s="139">
        <v>0</v>
      </c>
      <c r="Q328" s="139">
        <v>0</v>
      </c>
      <c r="R328" s="123"/>
    </row>
    <row r="329" spans="1:18" s="513" customFormat="1" ht="15.75" customHeight="1">
      <c r="A329" s="359"/>
      <c r="B329" s="1033"/>
      <c r="C329" s="1057"/>
      <c r="D329" s="1047"/>
      <c r="E329" s="200" t="s">
        <v>33</v>
      </c>
      <c r="F329" s="127"/>
      <c r="G329" s="127"/>
      <c r="H329" s="484"/>
      <c r="I329" s="484"/>
      <c r="J329" s="627"/>
      <c r="K329" s="627"/>
      <c r="L329" s="370"/>
      <c r="M329" s="370"/>
      <c r="N329" s="349"/>
      <c r="O329" s="166"/>
      <c r="P329" s="139"/>
      <c r="Q329" s="139"/>
      <c r="R329" s="123"/>
    </row>
    <row r="330" spans="1:18" s="513" customFormat="1" ht="15.75" customHeight="1">
      <c r="A330" s="359"/>
      <c r="B330" s="1033"/>
      <c r="C330" s="1057"/>
      <c r="D330" s="1047"/>
      <c r="E330" s="200" t="s">
        <v>67</v>
      </c>
      <c r="F330" s="127"/>
      <c r="G330" s="127"/>
      <c r="H330" s="484">
        <v>0</v>
      </c>
      <c r="I330" s="484">
        <v>0</v>
      </c>
      <c r="J330" s="627">
        <v>1</v>
      </c>
      <c r="K330" s="627">
        <v>0</v>
      </c>
      <c r="L330" s="370">
        <v>1</v>
      </c>
      <c r="M330" s="370">
        <v>0</v>
      </c>
      <c r="N330" s="188">
        <v>1</v>
      </c>
      <c r="O330" s="188">
        <v>1</v>
      </c>
      <c r="P330" s="139">
        <v>0</v>
      </c>
      <c r="Q330" s="139">
        <v>0</v>
      </c>
      <c r="R330" s="123"/>
    </row>
    <row r="331" spans="1:18" s="513" customFormat="1" ht="15.75" customHeight="1" thickBot="1">
      <c r="A331" s="359"/>
      <c r="B331" s="1036"/>
      <c r="C331" s="1058"/>
      <c r="D331" s="1048"/>
      <c r="E331" s="201" t="s">
        <v>20</v>
      </c>
      <c r="F331" s="133"/>
      <c r="G331" s="133"/>
      <c r="H331" s="486"/>
      <c r="I331" s="486"/>
      <c r="J331" s="628"/>
      <c r="K331" s="628"/>
      <c r="L331" s="739"/>
      <c r="M331" s="739"/>
      <c r="N331" s="350"/>
      <c r="O331" s="767"/>
      <c r="P331" s="146"/>
      <c r="Q331" s="146"/>
      <c r="R331" s="413"/>
    </row>
    <row r="332" spans="1:18" s="513" customFormat="1" ht="15.75" customHeight="1">
      <c r="A332" s="359"/>
      <c r="B332" s="1032"/>
      <c r="C332" s="1056" t="s">
        <v>150</v>
      </c>
      <c r="D332" s="1046" t="s">
        <v>732</v>
      </c>
      <c r="E332" s="199" t="s">
        <v>17</v>
      </c>
      <c r="F332" s="136">
        <f>F334+F335+F336+F337+F338</f>
        <v>0</v>
      </c>
      <c r="G332" s="136">
        <f t="shared" ref="G332:Q332" si="131">G334+G335+G336+G337+G338</f>
        <v>0</v>
      </c>
      <c r="H332" s="490">
        <f t="shared" si="131"/>
        <v>0</v>
      </c>
      <c r="I332" s="490">
        <f t="shared" si="131"/>
        <v>0</v>
      </c>
      <c r="J332" s="636">
        <f t="shared" si="131"/>
        <v>430.09</v>
      </c>
      <c r="K332" s="636">
        <f t="shared" si="131"/>
        <v>430.09</v>
      </c>
      <c r="L332" s="289">
        <f t="shared" si="131"/>
        <v>645.13499999999999</v>
      </c>
      <c r="M332" s="289">
        <f t="shared" si="131"/>
        <v>645.13499999999999</v>
      </c>
      <c r="N332" s="634">
        <f t="shared" si="131"/>
        <v>842.62099999999998</v>
      </c>
      <c r="O332" s="634">
        <f t="shared" si="131"/>
        <v>842.62099999999998</v>
      </c>
      <c r="P332" s="136">
        <f t="shared" si="131"/>
        <v>0</v>
      </c>
      <c r="Q332" s="136">
        <f t="shared" si="131"/>
        <v>0</v>
      </c>
      <c r="R332" s="412"/>
    </row>
    <row r="333" spans="1:18" s="513" customFormat="1" ht="15.75" customHeight="1">
      <c r="A333" s="359"/>
      <c r="B333" s="1033"/>
      <c r="C333" s="1057"/>
      <c r="D333" s="1047"/>
      <c r="E333" s="200" t="s">
        <v>18</v>
      </c>
      <c r="F333" s="127"/>
      <c r="G333" s="127"/>
      <c r="H333" s="484"/>
      <c r="I333" s="484"/>
      <c r="J333" s="627"/>
      <c r="K333" s="627"/>
      <c r="L333" s="370"/>
      <c r="M333" s="370"/>
      <c r="N333" s="166"/>
      <c r="O333" s="166"/>
      <c r="P333" s="139"/>
      <c r="Q333" s="139"/>
      <c r="R333" s="123"/>
    </row>
    <row r="334" spans="1:18" s="513" customFormat="1" ht="15.75" customHeight="1">
      <c r="A334" s="359"/>
      <c r="B334" s="1033"/>
      <c r="C334" s="1057"/>
      <c r="D334" s="1047"/>
      <c r="E334" s="200" t="s">
        <v>28</v>
      </c>
      <c r="F334" s="127"/>
      <c r="G334" s="127"/>
      <c r="H334" s="484">
        <v>0</v>
      </c>
      <c r="I334" s="484">
        <v>0</v>
      </c>
      <c r="J334" s="627">
        <v>0</v>
      </c>
      <c r="K334" s="627">
        <v>0</v>
      </c>
      <c r="L334" s="627">
        <v>0</v>
      </c>
      <c r="M334" s="627">
        <v>0</v>
      </c>
      <c r="N334" s="166">
        <v>0</v>
      </c>
      <c r="O334" s="166">
        <v>0</v>
      </c>
      <c r="P334" s="139">
        <v>0</v>
      </c>
      <c r="Q334" s="139">
        <v>0</v>
      </c>
      <c r="R334" s="123"/>
    </row>
    <row r="335" spans="1:18" s="513" customFormat="1" ht="15.75" customHeight="1">
      <c r="A335" s="359"/>
      <c r="B335" s="1033"/>
      <c r="C335" s="1057"/>
      <c r="D335" s="1047"/>
      <c r="E335" s="200" t="s">
        <v>19</v>
      </c>
      <c r="F335" s="127">
        <v>0</v>
      </c>
      <c r="G335" s="127">
        <v>0</v>
      </c>
      <c r="H335" s="484">
        <v>0</v>
      </c>
      <c r="I335" s="484">
        <v>0</v>
      </c>
      <c r="J335" s="625">
        <v>430.09</v>
      </c>
      <c r="K335" s="625">
        <v>430.09</v>
      </c>
      <c r="L335" s="309">
        <v>645.13499999999999</v>
      </c>
      <c r="M335" s="309">
        <v>645.13499999999999</v>
      </c>
      <c r="N335" s="166">
        <v>842.62099999999998</v>
      </c>
      <c r="O335" s="166">
        <v>842.62099999999998</v>
      </c>
      <c r="P335" s="139">
        <v>0</v>
      </c>
      <c r="Q335" s="139">
        <v>0</v>
      </c>
      <c r="R335" s="123"/>
    </row>
    <row r="336" spans="1:18" s="513" customFormat="1" ht="15.75" customHeight="1">
      <c r="A336" s="359"/>
      <c r="B336" s="1033"/>
      <c r="C336" s="1057"/>
      <c r="D336" s="1047"/>
      <c r="E336" s="200" t="s">
        <v>33</v>
      </c>
      <c r="F336" s="127"/>
      <c r="G336" s="127"/>
      <c r="H336" s="484"/>
      <c r="I336" s="484"/>
      <c r="J336" s="627"/>
      <c r="K336" s="627"/>
      <c r="L336" s="370"/>
      <c r="M336" s="370"/>
      <c r="N336" s="166"/>
      <c r="O336" s="166"/>
      <c r="P336" s="139"/>
      <c r="Q336" s="139"/>
      <c r="R336" s="123"/>
    </row>
    <row r="337" spans="1:18" s="513" customFormat="1" ht="15.75" customHeight="1">
      <c r="A337" s="359"/>
      <c r="B337" s="1033"/>
      <c r="C337" s="1057"/>
      <c r="D337" s="1047"/>
      <c r="E337" s="200" t="s">
        <v>67</v>
      </c>
      <c r="F337" s="127"/>
      <c r="G337" s="127"/>
      <c r="H337" s="484">
        <v>0</v>
      </c>
      <c r="I337" s="484">
        <v>0</v>
      </c>
      <c r="J337" s="627">
        <v>0</v>
      </c>
      <c r="K337" s="627">
        <v>0</v>
      </c>
      <c r="L337" s="627">
        <v>0</v>
      </c>
      <c r="M337" s="627">
        <v>0</v>
      </c>
      <c r="N337" s="166">
        <v>0</v>
      </c>
      <c r="O337" s="166">
        <v>0</v>
      </c>
      <c r="P337" s="139">
        <v>0</v>
      </c>
      <c r="Q337" s="139"/>
      <c r="R337" s="123"/>
    </row>
    <row r="338" spans="1:18" s="513" customFormat="1" ht="15.75" customHeight="1" thickBot="1">
      <c r="A338" s="359"/>
      <c r="B338" s="1036"/>
      <c r="C338" s="1058"/>
      <c r="D338" s="1048"/>
      <c r="E338" s="201" t="s">
        <v>20</v>
      </c>
      <c r="F338" s="133"/>
      <c r="G338" s="133"/>
      <c r="H338" s="486"/>
      <c r="I338" s="486"/>
      <c r="J338" s="628"/>
      <c r="K338" s="628"/>
      <c r="L338" s="739"/>
      <c r="M338" s="739"/>
      <c r="N338" s="767"/>
      <c r="O338" s="767"/>
      <c r="P338" s="146"/>
      <c r="Q338" s="146"/>
      <c r="R338" s="413"/>
    </row>
    <row r="339" spans="1:18" s="750" customFormat="1" ht="15.75" customHeight="1">
      <c r="A339" s="359"/>
      <c r="B339" s="1032"/>
      <c r="C339" s="1056" t="s">
        <v>150</v>
      </c>
      <c r="D339" s="1046" t="s">
        <v>732</v>
      </c>
      <c r="E339" s="199" t="s">
        <v>17</v>
      </c>
      <c r="F339" s="136">
        <f>F341+F342+F343+F344+F345</f>
        <v>0</v>
      </c>
      <c r="G339" s="136">
        <f t="shared" ref="G339:Q339" si="132">G341+G342+G343+G344+G345</f>
        <v>0</v>
      </c>
      <c r="H339" s="490">
        <f t="shared" si="132"/>
        <v>0</v>
      </c>
      <c r="I339" s="490">
        <f t="shared" si="132"/>
        <v>0</v>
      </c>
      <c r="J339" s="636">
        <f t="shared" si="132"/>
        <v>0</v>
      </c>
      <c r="K339" s="636">
        <f t="shared" si="132"/>
        <v>0</v>
      </c>
      <c r="L339" s="289">
        <f t="shared" si="132"/>
        <v>0</v>
      </c>
      <c r="M339" s="289">
        <f t="shared" si="132"/>
        <v>0</v>
      </c>
      <c r="N339" s="634">
        <f t="shared" si="132"/>
        <v>39.298999999999999</v>
      </c>
      <c r="O339" s="634">
        <f t="shared" si="132"/>
        <v>39.298999999999999</v>
      </c>
      <c r="P339" s="136">
        <f t="shared" si="132"/>
        <v>0</v>
      </c>
      <c r="Q339" s="136">
        <f t="shared" si="132"/>
        <v>0</v>
      </c>
      <c r="R339" s="412"/>
    </row>
    <row r="340" spans="1:18" s="750" customFormat="1" ht="15.75" customHeight="1">
      <c r="A340" s="359"/>
      <c r="B340" s="1033"/>
      <c r="C340" s="1057"/>
      <c r="D340" s="1047"/>
      <c r="E340" s="200" t="s">
        <v>18</v>
      </c>
      <c r="F340" s="127"/>
      <c r="G340" s="127"/>
      <c r="H340" s="484"/>
      <c r="I340" s="484"/>
      <c r="J340" s="627"/>
      <c r="K340" s="627"/>
      <c r="L340" s="370"/>
      <c r="M340" s="370"/>
      <c r="N340" s="166"/>
      <c r="O340" s="166"/>
      <c r="P340" s="139"/>
      <c r="Q340" s="139"/>
      <c r="R340" s="123"/>
    </row>
    <row r="341" spans="1:18" s="750" customFormat="1" ht="15.75" customHeight="1">
      <c r="A341" s="359"/>
      <c r="B341" s="1033"/>
      <c r="C341" s="1057"/>
      <c r="D341" s="1047"/>
      <c r="E341" s="200" t="s">
        <v>28</v>
      </c>
      <c r="F341" s="127"/>
      <c r="G341" s="127"/>
      <c r="H341" s="484">
        <v>0</v>
      </c>
      <c r="I341" s="484">
        <v>0</v>
      </c>
      <c r="J341" s="627">
        <v>0</v>
      </c>
      <c r="K341" s="627">
        <v>0</v>
      </c>
      <c r="L341" s="627">
        <v>0</v>
      </c>
      <c r="M341" s="627">
        <v>0</v>
      </c>
      <c r="N341" s="166">
        <v>0</v>
      </c>
      <c r="O341" s="166">
        <v>0</v>
      </c>
      <c r="P341" s="139">
        <v>0</v>
      </c>
      <c r="Q341" s="139">
        <v>0</v>
      </c>
      <c r="R341" s="123"/>
    </row>
    <row r="342" spans="1:18" s="750" customFormat="1" ht="15.75" customHeight="1">
      <c r="A342" s="359"/>
      <c r="B342" s="1033"/>
      <c r="C342" s="1057"/>
      <c r="D342" s="1047"/>
      <c r="E342" s="200" t="s">
        <v>19</v>
      </c>
      <c r="F342" s="127">
        <v>0</v>
      </c>
      <c r="G342" s="127">
        <v>0</v>
      </c>
      <c r="H342" s="484">
        <v>0</v>
      </c>
      <c r="I342" s="484">
        <v>0</v>
      </c>
      <c r="J342" s="625">
        <v>0</v>
      </c>
      <c r="K342" s="625">
        <v>0</v>
      </c>
      <c r="L342" s="309">
        <v>0</v>
      </c>
      <c r="M342" s="309">
        <v>0</v>
      </c>
      <c r="N342" s="166">
        <v>0</v>
      </c>
      <c r="O342" s="166">
        <v>0</v>
      </c>
      <c r="P342" s="139">
        <v>0</v>
      </c>
      <c r="Q342" s="139">
        <v>0</v>
      </c>
      <c r="R342" s="123"/>
    </row>
    <row r="343" spans="1:18" s="750" customFormat="1" ht="15.75" customHeight="1">
      <c r="A343" s="359"/>
      <c r="B343" s="1033"/>
      <c r="C343" s="1057"/>
      <c r="D343" s="1047"/>
      <c r="E343" s="200" t="s">
        <v>33</v>
      </c>
      <c r="F343" s="127"/>
      <c r="G343" s="127"/>
      <c r="H343" s="484"/>
      <c r="I343" s="484"/>
      <c r="J343" s="627"/>
      <c r="K343" s="627"/>
      <c r="L343" s="370"/>
      <c r="M343" s="370"/>
      <c r="N343" s="166"/>
      <c r="O343" s="166"/>
      <c r="P343" s="139"/>
      <c r="Q343" s="139"/>
      <c r="R343" s="123"/>
    </row>
    <row r="344" spans="1:18" s="750" customFormat="1" ht="15.75" customHeight="1">
      <c r="A344" s="359"/>
      <c r="B344" s="1033"/>
      <c r="C344" s="1057"/>
      <c r="D344" s="1047"/>
      <c r="E344" s="200" t="s">
        <v>67</v>
      </c>
      <c r="F344" s="127"/>
      <c r="G344" s="127"/>
      <c r="H344" s="484">
        <v>0</v>
      </c>
      <c r="I344" s="484">
        <v>0</v>
      </c>
      <c r="J344" s="627">
        <v>0</v>
      </c>
      <c r="K344" s="627">
        <v>0</v>
      </c>
      <c r="L344" s="627">
        <v>0</v>
      </c>
      <c r="M344" s="627">
        <v>0</v>
      </c>
      <c r="N344" s="166">
        <v>39.298999999999999</v>
      </c>
      <c r="O344" s="166">
        <v>39.298999999999999</v>
      </c>
      <c r="P344" s="139">
        <v>0</v>
      </c>
      <c r="Q344" s="139">
        <v>0</v>
      </c>
      <c r="R344" s="123"/>
    </row>
    <row r="345" spans="1:18" s="750" customFormat="1" ht="15.75" customHeight="1" thickBot="1">
      <c r="A345" s="359"/>
      <c r="B345" s="1036"/>
      <c r="C345" s="1058"/>
      <c r="D345" s="1048"/>
      <c r="E345" s="201" t="s">
        <v>20</v>
      </c>
      <c r="F345" s="133"/>
      <c r="G345" s="133"/>
      <c r="H345" s="486"/>
      <c r="I345" s="486"/>
      <c r="J345" s="628"/>
      <c r="K345" s="628"/>
      <c r="L345" s="739"/>
      <c r="M345" s="739"/>
      <c r="N345" s="767"/>
      <c r="O345" s="767"/>
      <c r="P345" s="146"/>
      <c r="Q345" s="146"/>
      <c r="R345" s="413"/>
    </row>
    <row r="346" spans="1:18" ht="15.75" customHeight="1">
      <c r="B346" s="1120">
        <v>3</v>
      </c>
      <c r="C346" s="1067" t="s">
        <v>70</v>
      </c>
      <c r="D346" s="1067" t="s">
        <v>364</v>
      </c>
      <c r="E346" s="347" t="s">
        <v>17</v>
      </c>
      <c r="F346" s="347">
        <f t="shared" ref="F346:G346" si="133">F348+F349+F351</f>
        <v>5964.8600000000006</v>
      </c>
      <c r="G346" s="347">
        <f t="shared" si="133"/>
        <v>5964.8600000000006</v>
      </c>
      <c r="H346" s="466">
        <f>H348+H349+H351</f>
        <v>2004.0722400000002</v>
      </c>
      <c r="I346" s="466">
        <f>I348+I349+I351</f>
        <v>570.39499999999998</v>
      </c>
      <c r="J346" s="592">
        <f t="shared" ref="J346:K346" si="134">J348+J349+J351</f>
        <v>5608.5150800000001</v>
      </c>
      <c r="K346" s="592">
        <f t="shared" si="134"/>
        <v>4836.6610000000001</v>
      </c>
      <c r="L346" s="723">
        <f t="shared" ref="L346:M346" si="135">L348+L349+L351</f>
        <v>6413.7129299999997</v>
      </c>
      <c r="M346" s="723">
        <f t="shared" si="135"/>
        <v>5983.8755300000003</v>
      </c>
      <c r="N346" s="718">
        <f t="shared" ref="N346:Q346" si="136">N348+N349+N351</f>
        <v>6894.8732600000003</v>
      </c>
      <c r="O346" s="718">
        <f t="shared" ref="O346" si="137">O348+O349+O351</f>
        <v>6839.6383399999995</v>
      </c>
      <c r="P346" s="718">
        <f t="shared" si="136"/>
        <v>4970.2984299999998</v>
      </c>
      <c r="Q346" s="718">
        <f t="shared" si="136"/>
        <v>4985.3344299999999</v>
      </c>
      <c r="R346" s="1072"/>
    </row>
    <row r="347" spans="1:18" ht="15.75" customHeight="1">
      <c r="B347" s="1120"/>
      <c r="C347" s="1067"/>
      <c r="D347" s="1067"/>
      <c r="E347" s="348" t="s">
        <v>18</v>
      </c>
      <c r="F347" s="348"/>
      <c r="G347" s="348"/>
      <c r="H347" s="454"/>
      <c r="I347" s="454"/>
      <c r="J347" s="593"/>
      <c r="K347" s="593"/>
      <c r="L347" s="724"/>
      <c r="M347" s="724"/>
      <c r="N347" s="348"/>
      <c r="O347" s="348"/>
      <c r="P347" s="348"/>
      <c r="Q347" s="348"/>
      <c r="R347" s="1016"/>
    </row>
    <row r="348" spans="1:18" ht="15.75" customHeight="1">
      <c r="B348" s="1120"/>
      <c r="C348" s="1067"/>
      <c r="D348" s="1067"/>
      <c r="E348" s="348" t="s">
        <v>28</v>
      </c>
      <c r="F348" s="348">
        <v>695.95</v>
      </c>
      <c r="G348" s="348">
        <v>695.95</v>
      </c>
      <c r="H348" s="454">
        <f>H355+H404</f>
        <v>0</v>
      </c>
      <c r="I348" s="454">
        <f t="shared" ref="I348:Q348" si="138">I355+I404</f>
        <v>0</v>
      </c>
      <c r="J348" s="593">
        <f t="shared" ref="J348:K348" si="139">J355+J404</f>
        <v>693.10172</v>
      </c>
      <c r="K348" s="593">
        <f t="shared" si="139"/>
        <v>693.10172</v>
      </c>
      <c r="L348" s="724">
        <f t="shared" ref="L348" si="140">L355+L404</f>
        <v>693.10172</v>
      </c>
      <c r="M348" s="724">
        <f t="shared" ref="M348" si="141">M355+M404</f>
        <v>693.10172</v>
      </c>
      <c r="N348" s="348">
        <f t="shared" si="138"/>
        <v>693.10172</v>
      </c>
      <c r="O348" s="348">
        <f t="shared" ref="O348" si="142">O355+O404</f>
        <v>693.10172</v>
      </c>
      <c r="P348" s="348">
        <f t="shared" si="138"/>
        <v>0</v>
      </c>
      <c r="Q348" s="348">
        <f t="shared" si="138"/>
        <v>0</v>
      </c>
      <c r="R348" s="1016"/>
    </row>
    <row r="349" spans="1:18" ht="15.75" customHeight="1">
      <c r="B349" s="1120"/>
      <c r="C349" s="1067"/>
      <c r="D349" s="1067"/>
      <c r="E349" s="348" t="s">
        <v>19</v>
      </c>
      <c r="F349" s="348">
        <v>3085.28</v>
      </c>
      <c r="G349" s="348">
        <v>3085.28</v>
      </c>
      <c r="H349" s="454">
        <f>H356+H405</f>
        <v>1138.9950000000001</v>
      </c>
      <c r="I349" s="454">
        <f t="shared" ref="I349:Q349" si="143">I356+I405</f>
        <v>16.094999999999999</v>
      </c>
      <c r="J349" s="593">
        <f t="shared" ref="J349:K349" si="144">J356+J405</f>
        <v>2362.9702600000001</v>
      </c>
      <c r="K349" s="593">
        <f t="shared" si="144"/>
        <v>2362.97028</v>
      </c>
      <c r="L349" s="724">
        <f t="shared" ref="L349" si="145">L356+L405</f>
        <v>2454.74296</v>
      </c>
      <c r="M349" s="724">
        <f t="shared" ref="M349" si="146">M356+M405</f>
        <v>2449.3773000000001</v>
      </c>
      <c r="N349" s="348">
        <f t="shared" si="143"/>
        <v>2470.39311</v>
      </c>
      <c r="O349" s="348">
        <f t="shared" ref="O349" si="147">O356+O405</f>
        <v>2470.39311</v>
      </c>
      <c r="P349" s="348">
        <f t="shared" si="143"/>
        <v>1122.9000000000001</v>
      </c>
      <c r="Q349" s="348">
        <f t="shared" si="143"/>
        <v>1122.9000000000001</v>
      </c>
      <c r="R349" s="1016"/>
    </row>
    <row r="350" spans="1:18" ht="15.75" customHeight="1">
      <c r="B350" s="1120"/>
      <c r="C350" s="1067"/>
      <c r="D350" s="1067"/>
      <c r="E350" s="348" t="s">
        <v>33</v>
      </c>
      <c r="F350" s="348"/>
      <c r="G350" s="348"/>
      <c r="H350" s="454"/>
      <c r="I350" s="454"/>
      <c r="J350" s="593"/>
      <c r="K350" s="593"/>
      <c r="L350" s="593"/>
      <c r="M350" s="593"/>
      <c r="N350" s="348"/>
      <c r="O350" s="348"/>
      <c r="P350" s="348"/>
      <c r="Q350" s="348"/>
      <c r="R350" s="1016"/>
    </row>
    <row r="351" spans="1:18" ht="15.75" customHeight="1">
      <c r="B351" s="1120"/>
      <c r="C351" s="1067"/>
      <c r="D351" s="1067"/>
      <c r="E351" s="348" t="s">
        <v>67</v>
      </c>
      <c r="F351" s="348">
        <v>2183.63</v>
      </c>
      <c r="G351" s="348">
        <v>2183.63</v>
      </c>
      <c r="H351" s="454">
        <f>H358+H407</f>
        <v>865.07724000000007</v>
      </c>
      <c r="I351" s="454">
        <f t="shared" ref="I351:Q351" si="148">I358+I407</f>
        <v>554.29999999999995</v>
      </c>
      <c r="J351" s="593">
        <f t="shared" ref="J351:K351" si="149">J358+J407</f>
        <v>2552.4431</v>
      </c>
      <c r="K351" s="593">
        <f t="shared" si="149"/>
        <v>1780.5889999999999</v>
      </c>
      <c r="L351" s="593">
        <f t="shared" ref="L351" si="150">L358+L407</f>
        <v>3265.86825</v>
      </c>
      <c r="M351" s="593">
        <f t="shared" ref="M351" si="151">M358+M407</f>
        <v>2841.39651</v>
      </c>
      <c r="N351" s="348">
        <f t="shared" si="148"/>
        <v>3731.3784299999998</v>
      </c>
      <c r="O351" s="348">
        <f t="shared" ref="O351" si="152">O358+O407</f>
        <v>3676.1435099999999</v>
      </c>
      <c r="P351" s="348">
        <f t="shared" si="148"/>
        <v>3847.3984299999997</v>
      </c>
      <c r="Q351" s="348">
        <f t="shared" si="148"/>
        <v>3862.4344299999998</v>
      </c>
      <c r="R351" s="1016"/>
    </row>
    <row r="352" spans="1:18" ht="15.75" customHeight="1" thickBot="1">
      <c r="B352" s="1121"/>
      <c r="C352" s="1068"/>
      <c r="D352" s="1068"/>
      <c r="E352" s="320" t="s">
        <v>20</v>
      </c>
      <c r="F352" s="320"/>
      <c r="G352" s="320"/>
      <c r="H352" s="467"/>
      <c r="I352" s="467"/>
      <c r="J352" s="594"/>
      <c r="K352" s="594"/>
      <c r="L352" s="594"/>
      <c r="M352" s="594"/>
      <c r="N352" s="320"/>
      <c r="O352" s="320"/>
      <c r="P352" s="320"/>
      <c r="Q352" s="320"/>
      <c r="R352" s="1081"/>
    </row>
    <row r="353" spans="2:18" ht="15.75" customHeight="1">
      <c r="B353" s="1082" t="s">
        <v>115</v>
      </c>
      <c r="C353" s="1077" t="s">
        <v>100</v>
      </c>
      <c r="D353" s="1077" t="s">
        <v>142</v>
      </c>
      <c r="E353" s="292" t="s">
        <v>17</v>
      </c>
      <c r="F353" s="129">
        <v>2871.74</v>
      </c>
      <c r="G353" s="129">
        <v>2871.74</v>
      </c>
      <c r="H353" s="456">
        <f>H355+H356+H358</f>
        <v>2004.0722400000002</v>
      </c>
      <c r="I353" s="456">
        <f t="shared" ref="I353:Q353" si="153">I355+I356+I358</f>
        <v>570.39499999999998</v>
      </c>
      <c r="J353" s="572">
        <f t="shared" ref="J353:M353" si="154">J355+J356+J358</f>
        <v>3030.9151000000002</v>
      </c>
      <c r="K353" s="572">
        <f t="shared" si="154"/>
        <v>2597.3710000000001</v>
      </c>
      <c r="L353" s="722">
        <f t="shared" si="154"/>
        <v>3836.1129300000002</v>
      </c>
      <c r="M353" s="722">
        <f t="shared" si="154"/>
        <v>3406.2755300000003</v>
      </c>
      <c r="N353" s="722">
        <f t="shared" ref="N353:O353" si="155">N355+N356+N358</f>
        <v>4317.2732599999999</v>
      </c>
      <c r="O353" s="722">
        <f t="shared" si="155"/>
        <v>4262.0383400000001</v>
      </c>
      <c r="P353" s="699">
        <f t="shared" si="153"/>
        <v>4293.6784299999999</v>
      </c>
      <c r="Q353" s="699">
        <f t="shared" si="153"/>
        <v>4293.6784299999999</v>
      </c>
      <c r="R353" s="1082"/>
    </row>
    <row r="354" spans="2:18" ht="15.75" customHeight="1">
      <c r="B354" s="1076"/>
      <c r="C354" s="1074"/>
      <c r="D354" s="1074"/>
      <c r="E354" s="349" t="s">
        <v>18</v>
      </c>
      <c r="F354" s="130"/>
      <c r="G354" s="130"/>
      <c r="H354" s="457"/>
      <c r="I354" s="457"/>
      <c r="J354" s="573"/>
      <c r="K354" s="573"/>
      <c r="L354" s="130"/>
      <c r="M354" s="130"/>
      <c r="N354" s="130"/>
      <c r="O354" s="130"/>
      <c r="P354" s="700"/>
      <c r="Q354" s="700"/>
      <c r="R354" s="1076"/>
    </row>
    <row r="355" spans="2:18" ht="15.75" customHeight="1">
      <c r="B355" s="1076"/>
      <c r="C355" s="1074"/>
      <c r="D355" s="1074"/>
      <c r="E355" s="349" t="s">
        <v>28</v>
      </c>
      <c r="F355" s="130">
        <v>0</v>
      </c>
      <c r="G355" s="130">
        <v>0</v>
      </c>
      <c r="H355" s="457">
        <f t="shared" ref="H355:I358" si="156">H362+H376+H383+H390</f>
        <v>0</v>
      </c>
      <c r="I355" s="457">
        <f t="shared" si="156"/>
        <v>0</v>
      </c>
      <c r="J355" s="573">
        <f t="shared" ref="J355:K355" si="157">J362+J376+J383+J390</f>
        <v>0</v>
      </c>
      <c r="K355" s="573">
        <f t="shared" si="157"/>
        <v>0</v>
      </c>
      <c r="L355" s="130">
        <f>L362+L369+L376+L383+L390+L397</f>
        <v>0</v>
      </c>
      <c r="M355" s="130">
        <f>M362+M369+M376+M383+M390+M397</f>
        <v>0</v>
      </c>
      <c r="N355" s="130">
        <f>N362+N369+N376+N383+N390+N397</f>
        <v>0</v>
      </c>
      <c r="O355" s="130">
        <f>O362+O369+O376+O383+O390+O397</f>
        <v>0</v>
      </c>
      <c r="P355" s="130">
        <f t="shared" ref="P355:Q355" si="158">P362+P376+P383</f>
        <v>0</v>
      </c>
      <c r="Q355" s="130">
        <f t="shared" si="158"/>
        <v>0</v>
      </c>
      <c r="R355" s="1076"/>
    </row>
    <row r="356" spans="2:18" ht="15.75" customHeight="1">
      <c r="B356" s="1076"/>
      <c r="C356" s="1074"/>
      <c r="D356" s="1074"/>
      <c r="E356" s="349" t="s">
        <v>19</v>
      </c>
      <c r="F356" s="130">
        <v>1461.39</v>
      </c>
      <c r="G356" s="130">
        <v>1461.39</v>
      </c>
      <c r="H356" s="457">
        <f t="shared" si="156"/>
        <v>1138.9950000000001</v>
      </c>
      <c r="I356" s="457">
        <f t="shared" si="156"/>
        <v>16.094999999999999</v>
      </c>
      <c r="J356" s="573">
        <f>J363+J377+J384+J391</f>
        <v>1155.0920000000001</v>
      </c>
      <c r="K356" s="573">
        <f>K363+K377+K384+K391</f>
        <v>1155.0920000000001</v>
      </c>
      <c r="L356" s="130">
        <f t="shared" ref="L356:L359" si="159">L363+L370+L377+L384+L391+L398</f>
        <v>1246.8646800000001</v>
      </c>
      <c r="M356" s="130">
        <f t="shared" ref="M356:M359" si="160">M363+M370+M377+M384+M391+M398</f>
        <v>1241.4990200000002</v>
      </c>
      <c r="N356" s="700">
        <f t="shared" ref="N356:O356" si="161">N363+N370+N377+N384+N391+N398</f>
        <v>1262.5148300000001</v>
      </c>
      <c r="O356" s="130">
        <f t="shared" si="161"/>
        <v>1262.5148300000001</v>
      </c>
      <c r="P356" s="130">
        <f t="shared" ref="P356:Q356" si="162">P363+P377+P384</f>
        <v>1122.9000000000001</v>
      </c>
      <c r="Q356" s="130">
        <f t="shared" si="162"/>
        <v>1122.9000000000001</v>
      </c>
      <c r="R356" s="1076"/>
    </row>
    <row r="357" spans="2:18" ht="15.75" customHeight="1">
      <c r="B357" s="1076"/>
      <c r="C357" s="1074"/>
      <c r="D357" s="1074"/>
      <c r="E357" s="349" t="s">
        <v>33</v>
      </c>
      <c r="F357" s="130"/>
      <c r="G357" s="130"/>
      <c r="H357" s="457">
        <f t="shared" si="156"/>
        <v>0</v>
      </c>
      <c r="I357" s="457">
        <f t="shared" si="156"/>
        <v>0</v>
      </c>
      <c r="J357" s="573">
        <f>J364+J378+J385+J392</f>
        <v>0</v>
      </c>
      <c r="K357" s="573">
        <f>K364+K378+K385+K392</f>
        <v>0</v>
      </c>
      <c r="L357" s="130">
        <f t="shared" si="159"/>
        <v>0</v>
      </c>
      <c r="M357" s="130">
        <f t="shared" si="160"/>
        <v>0</v>
      </c>
      <c r="N357" s="130">
        <f t="shared" ref="N357:O357" si="163">N364+N371+N378+N385+N392+N399</f>
        <v>0</v>
      </c>
      <c r="O357" s="130">
        <f t="shared" si="163"/>
        <v>0</v>
      </c>
      <c r="P357" s="130"/>
      <c r="Q357" s="130"/>
      <c r="R357" s="1076"/>
    </row>
    <row r="358" spans="2:18" ht="15.75" customHeight="1">
      <c r="B358" s="1076"/>
      <c r="C358" s="1074"/>
      <c r="D358" s="1074"/>
      <c r="E358" s="349" t="s">
        <v>67</v>
      </c>
      <c r="F358" s="130">
        <v>1410.35</v>
      </c>
      <c r="G358" s="130">
        <v>1410.35</v>
      </c>
      <c r="H358" s="457">
        <f t="shared" si="156"/>
        <v>865.07724000000007</v>
      </c>
      <c r="I358" s="457">
        <f t="shared" si="156"/>
        <v>554.29999999999995</v>
      </c>
      <c r="J358" s="573">
        <f>J365+J379+J386+J393+J372</f>
        <v>1875.8231000000001</v>
      </c>
      <c r="K358" s="573">
        <f>K365+K379+K386+K393+K372</f>
        <v>1442.279</v>
      </c>
      <c r="L358" s="130">
        <f t="shared" si="159"/>
        <v>2589.2482500000001</v>
      </c>
      <c r="M358" s="130">
        <f t="shared" si="160"/>
        <v>2164.7765100000001</v>
      </c>
      <c r="N358" s="130">
        <f t="shared" ref="N358:O358" si="164">N365+N372+N379+N386+N393+N400</f>
        <v>3054.7584299999999</v>
      </c>
      <c r="O358" s="130">
        <f t="shared" si="164"/>
        <v>2999.52351</v>
      </c>
      <c r="P358" s="130">
        <f t="shared" ref="P358:Q358" si="165">P365+P379+P386</f>
        <v>3170.7784299999998</v>
      </c>
      <c r="Q358" s="130">
        <f t="shared" si="165"/>
        <v>3170.7784299999998</v>
      </c>
      <c r="R358" s="1076"/>
    </row>
    <row r="359" spans="2:18" ht="15.75" customHeight="1" thickBot="1">
      <c r="B359" s="1076"/>
      <c r="C359" s="1074"/>
      <c r="D359" s="1074"/>
      <c r="E359" s="351" t="s">
        <v>20</v>
      </c>
      <c r="F359" s="172"/>
      <c r="G359" s="172"/>
      <c r="H359" s="458"/>
      <c r="I359" s="457">
        <f>I366+I380+I387+I394</f>
        <v>0</v>
      </c>
      <c r="J359" s="573">
        <f>J366+J380+J387+J394</f>
        <v>0</v>
      </c>
      <c r="K359" s="573">
        <f>K366+K380+K387+K394</f>
        <v>0</v>
      </c>
      <c r="L359" s="130">
        <f t="shared" si="159"/>
        <v>0</v>
      </c>
      <c r="M359" s="130">
        <f t="shared" si="160"/>
        <v>0</v>
      </c>
      <c r="N359" s="130">
        <f t="shared" ref="N359:O359" si="166">N366+N373+N380+N387+N394+N401</f>
        <v>0</v>
      </c>
      <c r="O359" s="130">
        <f t="shared" si="166"/>
        <v>0</v>
      </c>
      <c r="P359" s="172"/>
      <c r="Q359" s="172"/>
      <c r="R359" s="1076"/>
    </row>
    <row r="360" spans="2:18" ht="10.5" customHeight="1">
      <c r="B360" s="1024"/>
      <c r="C360" s="1056" t="s">
        <v>149</v>
      </c>
      <c r="D360" s="1046" t="s">
        <v>153</v>
      </c>
      <c r="E360" s="199" t="s">
        <v>17</v>
      </c>
      <c r="F360" s="136">
        <f>F362+F364+F363+F365</f>
        <v>1691.45</v>
      </c>
      <c r="G360" s="136">
        <f t="shared" ref="G360:Q360" si="167">G362+G364+G363+G365</f>
        <v>1691.45</v>
      </c>
      <c r="H360" s="490">
        <f t="shared" si="167"/>
        <v>640.49724000000003</v>
      </c>
      <c r="I360" s="490">
        <f t="shared" si="167"/>
        <v>504.3</v>
      </c>
      <c r="J360" s="636">
        <f t="shared" si="167"/>
        <v>1631.3241</v>
      </c>
      <c r="K360" s="636">
        <f t="shared" si="167"/>
        <v>1272.3599999999999</v>
      </c>
      <c r="L360" s="289">
        <f t="shared" si="167"/>
        <v>2343.2357400000001</v>
      </c>
      <c r="M360" s="289">
        <f t="shared" si="167"/>
        <v>1943.3440000000001</v>
      </c>
      <c r="N360" s="634">
        <f t="shared" si="167"/>
        <v>2808.7459199999998</v>
      </c>
      <c r="O360" s="634">
        <f t="shared" si="167"/>
        <v>2753.511</v>
      </c>
      <c r="P360" s="136">
        <f t="shared" si="167"/>
        <v>3170.7784299999998</v>
      </c>
      <c r="Q360" s="136">
        <f t="shared" si="167"/>
        <v>3170.7784299999998</v>
      </c>
      <c r="R360" s="412"/>
    </row>
    <row r="361" spans="2:18" ht="15.75" customHeight="1">
      <c r="B361" s="941"/>
      <c r="C361" s="1057"/>
      <c r="D361" s="1047"/>
      <c r="E361" s="200" t="s">
        <v>18</v>
      </c>
      <c r="F361" s="127"/>
      <c r="G361" s="127"/>
      <c r="H361" s="484"/>
      <c r="I361" s="484"/>
      <c r="J361" s="627"/>
      <c r="K361" s="627"/>
      <c r="L361" s="370"/>
      <c r="M361" s="370"/>
      <c r="N361" s="166"/>
      <c r="O361" s="166"/>
      <c r="P361" s="127"/>
      <c r="Q361" s="139"/>
      <c r="R361" s="123"/>
    </row>
    <row r="362" spans="2:18" ht="15.75" customHeight="1">
      <c r="B362" s="941"/>
      <c r="C362" s="1057"/>
      <c r="D362" s="1047"/>
      <c r="E362" s="200" t="s">
        <v>28</v>
      </c>
      <c r="F362" s="127"/>
      <c r="G362" s="127"/>
      <c r="H362" s="484">
        <v>0</v>
      </c>
      <c r="I362" s="484">
        <v>0</v>
      </c>
      <c r="J362" s="627">
        <v>0</v>
      </c>
      <c r="K362" s="627">
        <v>0</v>
      </c>
      <c r="L362" s="370">
        <v>0</v>
      </c>
      <c r="M362" s="370">
        <v>0</v>
      </c>
      <c r="N362" s="349">
        <v>0</v>
      </c>
      <c r="O362" s="349">
        <v>0</v>
      </c>
      <c r="P362" s="127">
        <v>0</v>
      </c>
      <c r="Q362" s="139">
        <v>0</v>
      </c>
      <c r="R362" s="123"/>
    </row>
    <row r="363" spans="2:18" ht="15.75" customHeight="1">
      <c r="B363" s="941"/>
      <c r="C363" s="1057"/>
      <c r="D363" s="1047"/>
      <c r="E363" s="200" t="s">
        <v>19</v>
      </c>
      <c r="F363" s="127"/>
      <c r="G363" s="127"/>
      <c r="H363" s="484">
        <v>0</v>
      </c>
      <c r="I363" s="484">
        <v>0</v>
      </c>
      <c r="J363" s="627">
        <v>0</v>
      </c>
      <c r="K363" s="627">
        <v>0</v>
      </c>
      <c r="L363" s="370">
        <v>0</v>
      </c>
      <c r="M363" s="370">
        <v>0</v>
      </c>
      <c r="N363" s="349">
        <v>0</v>
      </c>
      <c r="O363" s="349">
        <v>0</v>
      </c>
      <c r="P363" s="127">
        <v>0</v>
      </c>
      <c r="Q363" s="139">
        <v>0</v>
      </c>
      <c r="R363" s="123"/>
    </row>
    <row r="364" spans="2:18" ht="15.75" customHeight="1">
      <c r="B364" s="941"/>
      <c r="C364" s="1057"/>
      <c r="D364" s="1047"/>
      <c r="E364" s="200" t="s">
        <v>33</v>
      </c>
      <c r="F364" s="127"/>
      <c r="G364" s="127"/>
      <c r="H364" s="484"/>
      <c r="I364" s="484"/>
      <c r="J364" s="627"/>
      <c r="K364" s="627"/>
      <c r="L364" s="370">
        <v>0</v>
      </c>
      <c r="M364" s="370">
        <v>0</v>
      </c>
      <c r="N364" s="166"/>
      <c r="O364" s="166"/>
      <c r="P364" s="127"/>
      <c r="Q364" s="139"/>
      <c r="R364" s="123"/>
    </row>
    <row r="365" spans="2:18" ht="15.75" customHeight="1">
      <c r="B365" s="941"/>
      <c r="C365" s="1057"/>
      <c r="D365" s="1047"/>
      <c r="E365" s="200" t="s">
        <v>67</v>
      </c>
      <c r="F365" s="259">
        <v>1691.45</v>
      </c>
      <c r="G365" s="259">
        <v>1691.45</v>
      </c>
      <c r="H365" s="485">
        <v>640.49724000000003</v>
      </c>
      <c r="I365" s="485">
        <v>504.3</v>
      </c>
      <c r="J365" s="625">
        <v>1631.3241</v>
      </c>
      <c r="K365" s="658">
        <v>1272.3599999999999</v>
      </c>
      <c r="L365" s="309">
        <v>2343.2357400000001</v>
      </c>
      <c r="M365" s="309">
        <v>1943.3440000000001</v>
      </c>
      <c r="N365" s="166">
        <v>2808.7459199999998</v>
      </c>
      <c r="O365" s="166">
        <v>2753.511</v>
      </c>
      <c r="P365" s="139">
        <v>3170.7784299999998</v>
      </c>
      <c r="Q365" s="139">
        <v>3170.7784299999998</v>
      </c>
      <c r="R365" s="123"/>
    </row>
    <row r="366" spans="2:18" ht="15.75" customHeight="1" thickBot="1">
      <c r="B366" s="1025"/>
      <c r="C366" s="1057"/>
      <c r="D366" s="1047"/>
      <c r="E366" s="201" t="s">
        <v>20</v>
      </c>
      <c r="F366" s="133"/>
      <c r="G366" s="133"/>
      <c r="H366" s="486"/>
      <c r="I366" s="486"/>
      <c r="J366" s="628"/>
      <c r="K366" s="628"/>
      <c r="L366" s="739"/>
      <c r="M366" s="739"/>
      <c r="N366" s="767"/>
      <c r="O366" s="767"/>
      <c r="P366" s="133"/>
      <c r="Q366" s="146"/>
      <c r="R366" s="413"/>
    </row>
    <row r="367" spans="2:18" s="513" customFormat="1" ht="10.5" customHeight="1">
      <c r="B367" s="1024"/>
      <c r="C367" s="1057"/>
      <c r="D367" s="1047"/>
      <c r="E367" s="199" t="s">
        <v>17</v>
      </c>
      <c r="F367" s="136"/>
      <c r="G367" s="136"/>
      <c r="H367" s="490">
        <f t="shared" ref="H367:Q367" si="168">H369+H371+H370+H372</f>
        <v>0</v>
      </c>
      <c r="I367" s="490">
        <f t="shared" si="168"/>
        <v>0</v>
      </c>
      <c r="J367" s="636">
        <f t="shared" si="168"/>
        <v>19.919</v>
      </c>
      <c r="K367" s="636">
        <f t="shared" si="168"/>
        <v>19.919</v>
      </c>
      <c r="L367" s="289">
        <f t="shared" si="168"/>
        <v>19.919</v>
      </c>
      <c r="M367" s="289">
        <f t="shared" si="168"/>
        <v>19.919</v>
      </c>
      <c r="N367" s="634">
        <f t="shared" si="168"/>
        <v>19.919</v>
      </c>
      <c r="O367" s="634">
        <f t="shared" si="168"/>
        <v>19.919</v>
      </c>
      <c r="P367" s="136">
        <f t="shared" si="168"/>
        <v>0</v>
      </c>
      <c r="Q367" s="136">
        <f t="shared" si="168"/>
        <v>0</v>
      </c>
      <c r="R367" s="412"/>
    </row>
    <row r="368" spans="2:18" s="513" customFormat="1" ht="15.75" customHeight="1">
      <c r="B368" s="941"/>
      <c r="C368" s="1057"/>
      <c r="D368" s="1047"/>
      <c r="E368" s="200" t="s">
        <v>18</v>
      </c>
      <c r="F368" s="127"/>
      <c r="G368" s="127"/>
      <c r="H368" s="484"/>
      <c r="I368" s="484"/>
      <c r="J368" s="627"/>
      <c r="K368" s="627"/>
      <c r="L368" s="370"/>
      <c r="M368" s="370"/>
      <c r="N368" s="166"/>
      <c r="O368" s="166"/>
      <c r="P368" s="127"/>
      <c r="Q368" s="139"/>
      <c r="R368" s="123"/>
    </row>
    <row r="369" spans="2:18" s="513" customFormat="1" ht="15.75" customHeight="1">
      <c r="B369" s="941"/>
      <c r="C369" s="1057"/>
      <c r="D369" s="1047"/>
      <c r="E369" s="200" t="s">
        <v>28</v>
      </c>
      <c r="F369" s="127"/>
      <c r="G369" s="127"/>
      <c r="H369" s="484">
        <v>0</v>
      </c>
      <c r="I369" s="484">
        <v>0</v>
      </c>
      <c r="J369" s="627">
        <v>0</v>
      </c>
      <c r="K369" s="627">
        <v>0</v>
      </c>
      <c r="L369" s="370">
        <v>0</v>
      </c>
      <c r="M369" s="370">
        <v>0</v>
      </c>
      <c r="N369" s="166">
        <v>0</v>
      </c>
      <c r="O369" s="166">
        <v>0</v>
      </c>
      <c r="P369" s="127">
        <v>0</v>
      </c>
      <c r="Q369" s="139">
        <v>0</v>
      </c>
      <c r="R369" s="123"/>
    </row>
    <row r="370" spans="2:18" s="513" customFormat="1" ht="15.75" customHeight="1">
      <c r="B370" s="941"/>
      <c r="C370" s="1057"/>
      <c r="D370" s="1047"/>
      <c r="E370" s="200" t="s">
        <v>19</v>
      </c>
      <c r="F370" s="127"/>
      <c r="G370" s="127"/>
      <c r="H370" s="484">
        <v>0</v>
      </c>
      <c r="I370" s="484">
        <v>0</v>
      </c>
      <c r="J370" s="627">
        <v>0</v>
      </c>
      <c r="K370" s="627">
        <v>0</v>
      </c>
      <c r="L370" s="370">
        <v>0</v>
      </c>
      <c r="M370" s="370">
        <v>0</v>
      </c>
      <c r="N370" s="166">
        <v>0</v>
      </c>
      <c r="O370" s="166">
        <v>0</v>
      </c>
      <c r="P370" s="127">
        <v>0</v>
      </c>
      <c r="Q370" s="139">
        <v>0</v>
      </c>
      <c r="R370" s="123"/>
    </row>
    <row r="371" spans="2:18" s="513" customFormat="1" ht="15.75" customHeight="1">
      <c r="B371" s="941"/>
      <c r="C371" s="1057"/>
      <c r="D371" s="1047"/>
      <c r="E371" s="200" t="s">
        <v>33</v>
      </c>
      <c r="F371" s="127"/>
      <c r="G371" s="127"/>
      <c r="H371" s="484"/>
      <c r="I371" s="484"/>
      <c r="J371" s="627"/>
      <c r="K371" s="627"/>
      <c r="L371" s="370"/>
      <c r="M371" s="370"/>
      <c r="N371" s="166"/>
      <c r="O371" s="166"/>
      <c r="P371" s="127"/>
      <c r="Q371" s="139"/>
      <c r="R371" s="123"/>
    </row>
    <row r="372" spans="2:18" s="513" customFormat="1" ht="15.75" customHeight="1">
      <c r="B372" s="941"/>
      <c r="C372" s="1057"/>
      <c r="D372" s="1047"/>
      <c r="E372" s="200" t="s">
        <v>67</v>
      </c>
      <c r="F372" s="259"/>
      <c r="G372" s="259"/>
      <c r="H372" s="485">
        <v>0</v>
      </c>
      <c r="I372" s="485">
        <v>0</v>
      </c>
      <c r="J372" s="625">
        <v>19.919</v>
      </c>
      <c r="K372" s="658">
        <v>19.919</v>
      </c>
      <c r="L372" s="625">
        <v>19.919</v>
      </c>
      <c r="M372" s="658">
        <v>19.919</v>
      </c>
      <c r="N372" s="166">
        <v>19.919</v>
      </c>
      <c r="O372" s="166">
        <v>19.919</v>
      </c>
      <c r="P372" s="139">
        <v>0</v>
      </c>
      <c r="Q372" s="139">
        <v>0</v>
      </c>
      <c r="R372" s="123"/>
    </row>
    <row r="373" spans="2:18" s="513" customFormat="1" ht="15.75" customHeight="1" thickBot="1">
      <c r="B373" s="1025"/>
      <c r="C373" s="1058"/>
      <c r="D373" s="1048"/>
      <c r="E373" s="201" t="s">
        <v>20</v>
      </c>
      <c r="F373" s="133"/>
      <c r="G373" s="133"/>
      <c r="H373" s="486"/>
      <c r="I373" s="486"/>
      <c r="J373" s="628"/>
      <c r="K373" s="628"/>
      <c r="L373" s="739"/>
      <c r="M373" s="739"/>
      <c r="N373" s="767"/>
      <c r="O373" s="767"/>
      <c r="P373" s="133"/>
      <c r="Q373" s="146"/>
      <c r="R373" s="413"/>
    </row>
    <row r="374" spans="2:18" s="82" customFormat="1" ht="15.75" customHeight="1">
      <c r="B374" s="1033"/>
      <c r="C374" s="1057" t="s">
        <v>333</v>
      </c>
      <c r="D374" s="1047" t="s">
        <v>311</v>
      </c>
      <c r="E374" s="293" t="s">
        <v>17</v>
      </c>
      <c r="F374" s="134">
        <f>F376+F377+F378+F379</f>
        <v>1139.0999999999999</v>
      </c>
      <c r="G374" s="134">
        <f t="shared" ref="G374:Q374" si="169">G376+G377+G378+G379</f>
        <v>1139.0999999999999</v>
      </c>
      <c r="H374" s="491">
        <f t="shared" si="169"/>
        <v>1122.9000000000001</v>
      </c>
      <c r="I374" s="491">
        <f t="shared" si="169"/>
        <v>0</v>
      </c>
      <c r="J374" s="638">
        <f t="shared" si="169"/>
        <v>1122.9000000000001</v>
      </c>
      <c r="K374" s="638">
        <f t="shared" si="169"/>
        <v>1122.9000000000001</v>
      </c>
      <c r="L374" s="286">
        <f t="shared" si="169"/>
        <v>1122.9000000000001</v>
      </c>
      <c r="M374" s="286">
        <f t="shared" si="169"/>
        <v>1122.9000000000001</v>
      </c>
      <c r="N374" s="637">
        <f t="shared" si="169"/>
        <v>1122.9000000000001</v>
      </c>
      <c r="O374" s="637">
        <f t="shared" si="169"/>
        <v>1122.9000000000001</v>
      </c>
      <c r="P374" s="134">
        <f t="shared" si="169"/>
        <v>1122.9000000000001</v>
      </c>
      <c r="Q374" s="134">
        <f t="shared" si="169"/>
        <v>1122.9000000000001</v>
      </c>
      <c r="R374" s="122"/>
    </row>
    <row r="375" spans="2:18" s="82" customFormat="1" ht="15.75" customHeight="1">
      <c r="B375" s="1033"/>
      <c r="C375" s="1057"/>
      <c r="D375" s="1047"/>
      <c r="E375" s="342" t="s">
        <v>18</v>
      </c>
      <c r="F375" s="127"/>
      <c r="G375" s="127"/>
      <c r="H375" s="484"/>
      <c r="I375" s="484"/>
      <c r="J375" s="627"/>
      <c r="K375" s="627"/>
      <c r="L375" s="370"/>
      <c r="M375" s="370"/>
      <c r="N375" s="166"/>
      <c r="O375" s="166"/>
      <c r="P375" s="127"/>
      <c r="Q375" s="139"/>
      <c r="R375" s="123"/>
    </row>
    <row r="376" spans="2:18" s="82" customFormat="1" ht="15.75" customHeight="1">
      <c r="B376" s="1033"/>
      <c r="C376" s="1057"/>
      <c r="D376" s="1047"/>
      <c r="E376" s="342" t="s">
        <v>28</v>
      </c>
      <c r="F376" s="127"/>
      <c r="G376" s="127"/>
      <c r="H376" s="484">
        <v>0</v>
      </c>
      <c r="I376" s="484">
        <v>0</v>
      </c>
      <c r="J376" s="627">
        <v>0</v>
      </c>
      <c r="K376" s="627">
        <v>0</v>
      </c>
      <c r="L376" s="370">
        <v>0</v>
      </c>
      <c r="M376" s="370">
        <v>0</v>
      </c>
      <c r="N376" s="166">
        <v>0</v>
      </c>
      <c r="O376" s="166"/>
      <c r="P376" s="127">
        <v>0</v>
      </c>
      <c r="Q376" s="139">
        <v>0</v>
      </c>
      <c r="R376" s="123"/>
    </row>
    <row r="377" spans="2:18" s="82" customFormat="1" ht="15.75" customHeight="1">
      <c r="B377" s="1033"/>
      <c r="C377" s="1057"/>
      <c r="D377" s="1047"/>
      <c r="E377" s="342" t="s">
        <v>19</v>
      </c>
      <c r="F377" s="267">
        <v>1139.0999999999999</v>
      </c>
      <c r="G377" s="267">
        <v>1139.0999999999999</v>
      </c>
      <c r="H377" s="485">
        <v>1122.9000000000001</v>
      </c>
      <c r="I377" s="485">
        <v>0</v>
      </c>
      <c r="J377" s="625">
        <v>1122.9000000000001</v>
      </c>
      <c r="K377" s="658">
        <v>1122.9000000000001</v>
      </c>
      <c r="L377" s="625">
        <v>1122.9000000000001</v>
      </c>
      <c r="M377" s="658">
        <v>1122.9000000000001</v>
      </c>
      <c r="N377" s="166">
        <v>1122.9000000000001</v>
      </c>
      <c r="O377" s="166">
        <v>1122.9000000000001</v>
      </c>
      <c r="P377" s="658">
        <v>1122.9000000000001</v>
      </c>
      <c r="Q377" s="658">
        <v>1122.9000000000001</v>
      </c>
      <c r="R377" s="123"/>
    </row>
    <row r="378" spans="2:18" s="82" customFormat="1" ht="15.75" customHeight="1">
      <c r="B378" s="1033"/>
      <c r="C378" s="1057"/>
      <c r="D378" s="1047"/>
      <c r="E378" s="342" t="s">
        <v>33</v>
      </c>
      <c r="F378" s="127"/>
      <c r="G378" s="127"/>
      <c r="H378" s="484"/>
      <c r="I378" s="484"/>
      <c r="J378" s="627"/>
      <c r="K378" s="627"/>
      <c r="L378" s="370"/>
      <c r="M378" s="370"/>
      <c r="N378" s="166"/>
      <c r="O378" s="166"/>
      <c r="P378" s="259"/>
      <c r="Q378" s="259"/>
      <c r="R378" s="123"/>
    </row>
    <row r="379" spans="2:18" s="82" customFormat="1" ht="15.75" customHeight="1">
      <c r="B379" s="1033"/>
      <c r="C379" s="1057"/>
      <c r="D379" s="1047"/>
      <c r="E379" s="342" t="s">
        <v>67</v>
      </c>
      <c r="F379" s="127"/>
      <c r="G379" s="127"/>
      <c r="H379" s="484">
        <v>0</v>
      </c>
      <c r="I379" s="484">
        <v>0</v>
      </c>
      <c r="J379" s="627">
        <v>0</v>
      </c>
      <c r="K379" s="627">
        <v>0</v>
      </c>
      <c r="L379" s="370">
        <v>0</v>
      </c>
      <c r="M379" s="370">
        <v>0</v>
      </c>
      <c r="N379" s="166">
        <v>0</v>
      </c>
      <c r="O379" s="166"/>
      <c r="P379" s="259">
        <v>0</v>
      </c>
      <c r="Q379" s="259">
        <v>0</v>
      </c>
      <c r="R379" s="123"/>
    </row>
    <row r="380" spans="2:18" s="82" customFormat="1" ht="15.75" customHeight="1" thickBot="1">
      <c r="B380" s="1036"/>
      <c r="C380" s="1058"/>
      <c r="D380" s="1048"/>
      <c r="E380" s="343" t="s">
        <v>20</v>
      </c>
      <c r="F380" s="133"/>
      <c r="G380" s="133"/>
      <c r="H380" s="486"/>
      <c r="I380" s="486"/>
      <c r="J380" s="628"/>
      <c r="K380" s="628"/>
      <c r="L380" s="739"/>
      <c r="M380" s="739"/>
      <c r="N380" s="767"/>
      <c r="O380" s="767"/>
      <c r="P380" s="133"/>
      <c r="Q380" s="146"/>
      <c r="R380" s="413"/>
    </row>
    <row r="381" spans="2:18" s="92" customFormat="1" ht="15.75" customHeight="1">
      <c r="B381" s="1024"/>
      <c r="C381" s="1060" t="s">
        <v>432</v>
      </c>
      <c r="D381" s="1049" t="s">
        <v>433</v>
      </c>
      <c r="E381" s="341" t="s">
        <v>17</v>
      </c>
      <c r="F381" s="136">
        <f>F383+F384+F385+F386</f>
        <v>227.82</v>
      </c>
      <c r="G381" s="136">
        <f t="shared" ref="G381:Q381" si="170">G383+G384+G385+G386</f>
        <v>227.82</v>
      </c>
      <c r="H381" s="490">
        <f t="shared" si="170"/>
        <v>224.58</v>
      </c>
      <c r="I381" s="490">
        <f t="shared" si="170"/>
        <v>50</v>
      </c>
      <c r="J381" s="636">
        <f t="shared" si="170"/>
        <v>224.58</v>
      </c>
      <c r="K381" s="636">
        <f t="shared" si="170"/>
        <v>150</v>
      </c>
      <c r="L381" s="289">
        <f t="shared" si="170"/>
        <v>224.58</v>
      </c>
      <c r="M381" s="289">
        <f t="shared" si="170"/>
        <v>200</v>
      </c>
      <c r="N381" s="634">
        <f t="shared" si="170"/>
        <v>224.58</v>
      </c>
      <c r="O381" s="634">
        <f t="shared" si="170"/>
        <v>224.58</v>
      </c>
      <c r="P381" s="136">
        <f t="shared" si="170"/>
        <v>0</v>
      </c>
      <c r="Q381" s="136">
        <f t="shared" si="170"/>
        <v>0</v>
      </c>
      <c r="R381" s="412"/>
    </row>
    <row r="382" spans="2:18" s="92" customFormat="1" ht="15.75" customHeight="1">
      <c r="B382" s="941"/>
      <c r="C382" s="1061"/>
      <c r="D382" s="1050"/>
      <c r="E382" s="342" t="s">
        <v>18</v>
      </c>
      <c r="F382" s="127"/>
      <c r="G382" s="127"/>
      <c r="H382" s="484"/>
      <c r="I382" s="484"/>
      <c r="J382" s="627"/>
      <c r="K382" s="627"/>
      <c r="L382" s="370"/>
      <c r="M382" s="370"/>
      <c r="N382" s="166"/>
      <c r="O382" s="166"/>
      <c r="P382" s="127"/>
      <c r="Q382" s="139"/>
      <c r="R382" s="123"/>
    </row>
    <row r="383" spans="2:18" s="92" customFormat="1" ht="15.75" customHeight="1">
      <c r="B383" s="941"/>
      <c r="C383" s="1061"/>
      <c r="D383" s="1050"/>
      <c r="E383" s="342" t="s">
        <v>28</v>
      </c>
      <c r="F383" s="127"/>
      <c r="G383" s="127"/>
      <c r="H383" s="484">
        <v>0</v>
      </c>
      <c r="I383" s="484">
        <v>0</v>
      </c>
      <c r="J383" s="627">
        <v>0</v>
      </c>
      <c r="K383" s="627">
        <v>0</v>
      </c>
      <c r="L383" s="370">
        <v>0</v>
      </c>
      <c r="M383" s="370">
        <v>0</v>
      </c>
      <c r="N383" s="166">
        <v>0</v>
      </c>
      <c r="O383" s="166">
        <v>0</v>
      </c>
      <c r="P383" s="127">
        <v>0</v>
      </c>
      <c r="Q383" s="139">
        <v>0</v>
      </c>
      <c r="R383" s="123"/>
    </row>
    <row r="384" spans="2:18" s="92" customFormat="1" ht="15.75" customHeight="1">
      <c r="B384" s="941"/>
      <c r="C384" s="1061"/>
      <c r="D384" s="1050"/>
      <c r="E384" s="342" t="s">
        <v>19</v>
      </c>
      <c r="F384" s="127"/>
      <c r="G384" s="127"/>
      <c r="H384" s="485">
        <v>0</v>
      </c>
      <c r="I384" s="485">
        <v>0</v>
      </c>
      <c r="J384" s="627">
        <v>0</v>
      </c>
      <c r="K384" s="627">
        <v>0</v>
      </c>
      <c r="L384" s="309">
        <v>0</v>
      </c>
      <c r="M384" s="309">
        <v>0</v>
      </c>
      <c r="N384" s="166">
        <v>0</v>
      </c>
      <c r="O384" s="166">
        <v>0</v>
      </c>
      <c r="P384" s="139">
        <v>0</v>
      </c>
      <c r="Q384" s="139">
        <v>0</v>
      </c>
      <c r="R384" s="123"/>
    </row>
    <row r="385" spans="2:18" s="92" customFormat="1" ht="15.75" customHeight="1">
      <c r="B385" s="941"/>
      <c r="C385" s="1061"/>
      <c r="D385" s="1050"/>
      <c r="E385" s="342" t="s">
        <v>33</v>
      </c>
      <c r="F385" s="127"/>
      <c r="G385" s="127"/>
      <c r="H385" s="484"/>
      <c r="I385" s="484"/>
      <c r="J385" s="627"/>
      <c r="K385" s="627"/>
      <c r="L385" s="370"/>
      <c r="M385" s="370"/>
      <c r="N385" s="166"/>
      <c r="O385" s="166"/>
      <c r="P385" s="127"/>
      <c r="Q385" s="139"/>
      <c r="R385" s="123"/>
    </row>
    <row r="386" spans="2:18" s="92" customFormat="1" ht="15.75" customHeight="1">
      <c r="B386" s="941"/>
      <c r="C386" s="1061"/>
      <c r="D386" s="1050"/>
      <c r="E386" s="342" t="s">
        <v>67</v>
      </c>
      <c r="F386" s="127">
        <v>227.82</v>
      </c>
      <c r="G386" s="127">
        <v>227.82</v>
      </c>
      <c r="H386" s="485">
        <v>224.58</v>
      </c>
      <c r="I386" s="485">
        <v>50</v>
      </c>
      <c r="J386" s="625">
        <v>224.58</v>
      </c>
      <c r="K386" s="658">
        <v>150</v>
      </c>
      <c r="L386" s="309">
        <v>224.58</v>
      </c>
      <c r="M386" s="309">
        <v>200</v>
      </c>
      <c r="N386" s="166">
        <v>224.58</v>
      </c>
      <c r="O386" s="166">
        <v>224.58</v>
      </c>
      <c r="P386" s="139">
        <v>0</v>
      </c>
      <c r="Q386" s="139">
        <v>0</v>
      </c>
      <c r="R386" s="123"/>
    </row>
    <row r="387" spans="2:18" s="92" customFormat="1" ht="15.75" customHeight="1" thickBot="1">
      <c r="B387" s="1044"/>
      <c r="C387" s="1075"/>
      <c r="D387" s="1095"/>
      <c r="E387" s="352" t="s">
        <v>20</v>
      </c>
      <c r="F387" s="128"/>
      <c r="G387" s="128"/>
      <c r="H387" s="488"/>
      <c r="I387" s="488"/>
      <c r="J387" s="629"/>
      <c r="K387" s="629"/>
      <c r="L387" s="277"/>
      <c r="M387" s="277"/>
      <c r="N387" s="170"/>
      <c r="O387" s="170"/>
      <c r="P387" s="128"/>
      <c r="Q387" s="140"/>
      <c r="R387" s="26"/>
    </row>
    <row r="388" spans="2:18" s="340" customFormat="1" ht="15.75" customHeight="1">
      <c r="B388" s="1024"/>
      <c r="C388" s="1060" t="s">
        <v>704</v>
      </c>
      <c r="D388" s="1049" t="s">
        <v>705</v>
      </c>
      <c r="E388" s="341" t="s">
        <v>17</v>
      </c>
      <c r="F388" s="136">
        <f>F390+F391+F392+F393</f>
        <v>0</v>
      </c>
      <c r="G388" s="136">
        <f t="shared" ref="G388:Q388" si="171">G390+G391+G392+G393</f>
        <v>0</v>
      </c>
      <c r="H388" s="490">
        <f t="shared" si="171"/>
        <v>16.094999999999999</v>
      </c>
      <c r="I388" s="490">
        <f t="shared" si="171"/>
        <v>16.094999999999999</v>
      </c>
      <c r="J388" s="636">
        <f t="shared" si="171"/>
        <v>32.192</v>
      </c>
      <c r="K388" s="636">
        <f t="shared" si="171"/>
        <v>32.192</v>
      </c>
      <c r="L388" s="289">
        <f t="shared" si="171"/>
        <v>48.289000000000001</v>
      </c>
      <c r="M388" s="289">
        <f t="shared" si="171"/>
        <v>42.923340000000003</v>
      </c>
      <c r="N388" s="634">
        <f t="shared" si="171"/>
        <v>63.939149999999998</v>
      </c>
      <c r="O388" s="634">
        <f t="shared" si="171"/>
        <v>63.939149999999998</v>
      </c>
      <c r="P388" s="136">
        <f t="shared" si="171"/>
        <v>0</v>
      </c>
      <c r="Q388" s="136">
        <f t="shared" si="171"/>
        <v>0</v>
      </c>
      <c r="R388" s="412"/>
    </row>
    <row r="389" spans="2:18" s="340" customFormat="1" ht="15.75" customHeight="1">
      <c r="B389" s="941"/>
      <c r="C389" s="1061"/>
      <c r="D389" s="1050"/>
      <c r="E389" s="342" t="s">
        <v>18</v>
      </c>
      <c r="F389" s="127"/>
      <c r="G389" s="127"/>
      <c r="H389" s="484"/>
      <c r="I389" s="484"/>
      <c r="J389" s="627"/>
      <c r="K389" s="627"/>
      <c r="L389" s="370"/>
      <c r="M389" s="370"/>
      <c r="N389" s="166"/>
      <c r="O389" s="166"/>
      <c r="P389" s="127"/>
      <c r="Q389" s="139"/>
      <c r="R389" s="123"/>
    </row>
    <row r="390" spans="2:18" s="340" customFormat="1" ht="15.75" customHeight="1">
      <c r="B390" s="941"/>
      <c r="C390" s="1061"/>
      <c r="D390" s="1050"/>
      <c r="E390" s="342" t="s">
        <v>28</v>
      </c>
      <c r="F390" s="127"/>
      <c r="G390" s="127"/>
      <c r="H390" s="484">
        <v>0</v>
      </c>
      <c r="I390" s="484">
        <v>0</v>
      </c>
      <c r="J390" s="627">
        <v>0</v>
      </c>
      <c r="K390" s="627">
        <v>0</v>
      </c>
      <c r="L390" s="370">
        <v>0</v>
      </c>
      <c r="M390" s="370">
        <v>0</v>
      </c>
      <c r="N390" s="166">
        <v>0</v>
      </c>
      <c r="O390" s="166"/>
      <c r="P390" s="127">
        <v>0</v>
      </c>
      <c r="Q390" s="139">
        <v>0</v>
      </c>
      <c r="R390" s="123"/>
    </row>
    <row r="391" spans="2:18" s="340" customFormat="1" ht="15.75" customHeight="1">
      <c r="B391" s="941"/>
      <c r="C391" s="1061"/>
      <c r="D391" s="1050"/>
      <c r="E391" s="342" t="s">
        <v>19</v>
      </c>
      <c r="F391" s="127"/>
      <c r="G391" s="127"/>
      <c r="H391" s="485">
        <v>16.094999999999999</v>
      </c>
      <c r="I391" s="485">
        <v>16.094999999999999</v>
      </c>
      <c r="J391" s="625">
        <v>32.192</v>
      </c>
      <c r="K391" s="625">
        <v>32.192</v>
      </c>
      <c r="L391" s="309">
        <v>48.289000000000001</v>
      </c>
      <c r="M391" s="309">
        <v>42.923340000000003</v>
      </c>
      <c r="N391" s="166">
        <v>63.939149999999998</v>
      </c>
      <c r="O391" s="166">
        <v>63.939149999999998</v>
      </c>
      <c r="P391" s="139">
        <v>0</v>
      </c>
      <c r="Q391" s="139">
        <v>0</v>
      </c>
      <c r="R391" s="123"/>
    </row>
    <row r="392" spans="2:18" s="340" customFormat="1" ht="15.75" customHeight="1">
      <c r="B392" s="941"/>
      <c r="C392" s="1061"/>
      <c r="D392" s="1050"/>
      <c r="E392" s="342" t="s">
        <v>33</v>
      </c>
      <c r="F392" s="127"/>
      <c r="G392" s="127"/>
      <c r="H392" s="484"/>
      <c r="I392" s="484"/>
      <c r="J392" s="627"/>
      <c r="K392" s="627"/>
      <c r="L392" s="370"/>
      <c r="M392" s="370"/>
      <c r="N392" s="166"/>
      <c r="O392" s="166"/>
      <c r="P392" s="127"/>
      <c r="Q392" s="139"/>
      <c r="R392" s="123"/>
    </row>
    <row r="393" spans="2:18" s="340" customFormat="1" ht="15.75" customHeight="1">
      <c r="B393" s="941"/>
      <c r="C393" s="1061"/>
      <c r="D393" s="1050"/>
      <c r="E393" s="342" t="s">
        <v>67</v>
      </c>
      <c r="F393" s="127">
        <v>0</v>
      </c>
      <c r="G393" s="127">
        <v>0</v>
      </c>
      <c r="H393" s="485">
        <v>0</v>
      </c>
      <c r="I393" s="485">
        <v>0</v>
      </c>
      <c r="J393" s="627">
        <v>0</v>
      </c>
      <c r="K393" s="627">
        <v>0</v>
      </c>
      <c r="L393" s="309">
        <v>0</v>
      </c>
      <c r="M393" s="309">
        <v>0</v>
      </c>
      <c r="N393" s="166">
        <v>0</v>
      </c>
      <c r="O393" s="166">
        <v>0</v>
      </c>
      <c r="P393" s="139">
        <v>0</v>
      </c>
      <c r="Q393" s="139">
        <v>0</v>
      </c>
      <c r="R393" s="123"/>
    </row>
    <row r="394" spans="2:18" s="340" customFormat="1" ht="15.75" customHeight="1" thickBot="1">
      <c r="B394" s="1044"/>
      <c r="C394" s="1075"/>
      <c r="D394" s="1095"/>
      <c r="E394" s="352" t="s">
        <v>20</v>
      </c>
      <c r="F394" s="128"/>
      <c r="G394" s="128"/>
      <c r="H394" s="488"/>
      <c r="I394" s="488"/>
      <c r="J394" s="629"/>
      <c r="K394" s="629"/>
      <c r="L394" s="277"/>
      <c r="M394" s="277"/>
      <c r="N394" s="170"/>
      <c r="O394" s="170"/>
      <c r="P394" s="128"/>
      <c r="Q394" s="140"/>
      <c r="R394" s="26"/>
    </row>
    <row r="395" spans="2:18" s="649" customFormat="1" ht="15.75" customHeight="1">
      <c r="B395" s="1024"/>
      <c r="C395" s="1060" t="s">
        <v>821</v>
      </c>
      <c r="D395" s="1049" t="s">
        <v>819</v>
      </c>
      <c r="E395" s="341" t="s">
        <v>17</v>
      </c>
      <c r="F395" s="136">
        <f>F397+F398+F399+F400</f>
        <v>0</v>
      </c>
      <c r="G395" s="136">
        <f t="shared" ref="G395:Q395" si="172">G397+G398+G399+G400</f>
        <v>0</v>
      </c>
      <c r="H395" s="490">
        <f t="shared" si="172"/>
        <v>0</v>
      </c>
      <c r="I395" s="490">
        <f t="shared" si="172"/>
        <v>0</v>
      </c>
      <c r="J395" s="636">
        <f t="shared" si="172"/>
        <v>0</v>
      </c>
      <c r="K395" s="636">
        <f t="shared" si="172"/>
        <v>0</v>
      </c>
      <c r="L395" s="780">
        <f t="shared" si="172"/>
        <v>77.189189999999996</v>
      </c>
      <c r="M395" s="780">
        <f t="shared" si="172"/>
        <v>77.189189999999996</v>
      </c>
      <c r="N395" s="634">
        <f t="shared" si="172"/>
        <v>77.189189999999996</v>
      </c>
      <c r="O395" s="634">
        <f t="shared" si="172"/>
        <v>77.189189999999996</v>
      </c>
      <c r="P395" s="136">
        <f t="shared" si="172"/>
        <v>0</v>
      </c>
      <c r="Q395" s="136">
        <f t="shared" si="172"/>
        <v>0</v>
      </c>
      <c r="R395" s="412"/>
    </row>
    <row r="396" spans="2:18" s="649" customFormat="1" ht="15.75" customHeight="1">
      <c r="B396" s="941"/>
      <c r="C396" s="1061"/>
      <c r="D396" s="1050"/>
      <c r="E396" s="342" t="s">
        <v>18</v>
      </c>
      <c r="F396" s="127"/>
      <c r="G396" s="127"/>
      <c r="H396" s="484"/>
      <c r="I396" s="484"/>
      <c r="J396" s="627"/>
      <c r="K396" s="627"/>
      <c r="L396" s="370"/>
      <c r="M396" s="370"/>
      <c r="N396" s="166"/>
      <c r="O396" s="166"/>
      <c r="P396" s="127"/>
      <c r="Q396" s="139"/>
      <c r="R396" s="123"/>
    </row>
    <row r="397" spans="2:18" s="649" customFormat="1" ht="15.75" customHeight="1">
      <c r="B397" s="941"/>
      <c r="C397" s="1061"/>
      <c r="D397" s="1050"/>
      <c r="E397" s="342" t="s">
        <v>28</v>
      </c>
      <c r="F397" s="127"/>
      <c r="G397" s="127"/>
      <c r="H397" s="484">
        <v>0</v>
      </c>
      <c r="I397" s="484">
        <v>0</v>
      </c>
      <c r="J397" s="627">
        <v>0</v>
      </c>
      <c r="K397" s="627">
        <v>0</v>
      </c>
      <c r="L397" s="370">
        <v>0</v>
      </c>
      <c r="M397" s="370">
        <v>0</v>
      </c>
      <c r="N397" s="349">
        <v>0</v>
      </c>
      <c r="O397" s="349">
        <v>0</v>
      </c>
      <c r="P397" s="127">
        <v>0</v>
      </c>
      <c r="Q397" s="139">
        <v>0</v>
      </c>
      <c r="R397" s="123"/>
    </row>
    <row r="398" spans="2:18" s="649" customFormat="1" ht="15.75" customHeight="1">
      <c r="B398" s="941"/>
      <c r="C398" s="1061"/>
      <c r="D398" s="1050"/>
      <c r="E398" s="342" t="s">
        <v>19</v>
      </c>
      <c r="F398" s="127"/>
      <c r="G398" s="127"/>
      <c r="H398" s="485">
        <v>0</v>
      </c>
      <c r="I398" s="485">
        <v>0</v>
      </c>
      <c r="J398" s="625">
        <v>0</v>
      </c>
      <c r="K398" s="625">
        <v>0</v>
      </c>
      <c r="L398" s="259">
        <v>75.67568</v>
      </c>
      <c r="M398" s="259">
        <v>75.67568</v>
      </c>
      <c r="N398" s="166">
        <v>75.67568</v>
      </c>
      <c r="O398" s="166">
        <v>75.67568</v>
      </c>
      <c r="P398" s="139">
        <v>0</v>
      </c>
      <c r="Q398" s="139">
        <v>0</v>
      </c>
      <c r="R398" s="123"/>
    </row>
    <row r="399" spans="2:18" s="649" customFormat="1" ht="15.75" customHeight="1">
      <c r="B399" s="941"/>
      <c r="C399" s="1061"/>
      <c r="D399" s="1050"/>
      <c r="E399" s="342" t="s">
        <v>33</v>
      </c>
      <c r="F399" s="127"/>
      <c r="G399" s="127"/>
      <c r="H399" s="484"/>
      <c r="I399" s="484"/>
      <c r="J399" s="627"/>
      <c r="K399" s="627"/>
      <c r="L399" s="781"/>
      <c r="M399" s="781"/>
      <c r="N399" s="782"/>
      <c r="O399" s="782"/>
      <c r="P399" s="127"/>
      <c r="Q399" s="139"/>
      <c r="R399" s="123"/>
    </row>
    <row r="400" spans="2:18" s="649" customFormat="1" ht="15.75" customHeight="1">
      <c r="B400" s="941"/>
      <c r="C400" s="1061"/>
      <c r="D400" s="1050"/>
      <c r="E400" s="342" t="s">
        <v>67</v>
      </c>
      <c r="F400" s="127">
        <v>0</v>
      </c>
      <c r="G400" s="127">
        <v>0</v>
      </c>
      <c r="H400" s="485">
        <v>0</v>
      </c>
      <c r="I400" s="485">
        <v>0</v>
      </c>
      <c r="J400" s="627">
        <v>0</v>
      </c>
      <c r="K400" s="627">
        <v>0</v>
      </c>
      <c r="L400" s="625">
        <v>1.5135099999999999</v>
      </c>
      <c r="M400" s="658">
        <v>1.5135099999999999</v>
      </c>
      <c r="N400" s="591">
        <v>1.5135099999999999</v>
      </c>
      <c r="O400" s="591">
        <v>1.5135099999999999</v>
      </c>
      <c r="P400" s="139">
        <v>0</v>
      </c>
      <c r="Q400" s="139">
        <v>0</v>
      </c>
      <c r="R400" s="123"/>
    </row>
    <row r="401" spans="2:18" s="649" customFormat="1" ht="15.75" customHeight="1" thickBot="1">
      <c r="B401" s="1044"/>
      <c r="C401" s="1075"/>
      <c r="D401" s="1095"/>
      <c r="E401" s="352" t="s">
        <v>20</v>
      </c>
      <c r="F401" s="128"/>
      <c r="G401" s="128"/>
      <c r="H401" s="488"/>
      <c r="I401" s="488"/>
      <c r="J401" s="629"/>
      <c r="K401" s="629"/>
      <c r="L401" s="277"/>
      <c r="M401" s="277"/>
      <c r="N401" s="170"/>
      <c r="O401" s="170"/>
      <c r="P401" s="128"/>
      <c r="Q401" s="140"/>
      <c r="R401" s="26"/>
    </row>
    <row r="402" spans="2:18" ht="15.75" customHeight="1">
      <c r="B402" s="1029" t="s">
        <v>116</v>
      </c>
      <c r="C402" s="1052" t="s">
        <v>264</v>
      </c>
      <c r="D402" s="1052" t="s">
        <v>263</v>
      </c>
      <c r="E402" s="292" t="s">
        <v>17</v>
      </c>
      <c r="F402" s="129">
        <v>3093.12</v>
      </c>
      <c r="G402" s="129">
        <v>3093.12</v>
      </c>
      <c r="H402" s="456">
        <f>H404+H405+H407</f>
        <v>0</v>
      </c>
      <c r="I402" s="456">
        <f t="shared" ref="I402:Q402" si="173">I404+I405+I407</f>
        <v>0</v>
      </c>
      <c r="J402" s="572">
        <f t="shared" si="173"/>
        <v>2577.59998</v>
      </c>
      <c r="K402" s="572">
        <f t="shared" si="173"/>
        <v>2239.29</v>
      </c>
      <c r="L402" s="572">
        <f t="shared" ref="L402:M402" si="174">L404+L405+L407</f>
        <v>2577.6</v>
      </c>
      <c r="M402" s="572">
        <f t="shared" si="174"/>
        <v>2577.6</v>
      </c>
      <c r="N402" s="129">
        <f t="shared" si="173"/>
        <v>2577.6</v>
      </c>
      <c r="O402" s="129">
        <f t="shared" ref="O402" si="175">O404+O405+O407</f>
        <v>2577.6</v>
      </c>
      <c r="P402" s="129">
        <f t="shared" si="173"/>
        <v>676.62</v>
      </c>
      <c r="Q402" s="129">
        <f t="shared" si="173"/>
        <v>691.65599999999995</v>
      </c>
      <c r="R402" s="1082"/>
    </row>
    <row r="403" spans="2:18" ht="15.75" customHeight="1">
      <c r="B403" s="1027"/>
      <c r="C403" s="1053"/>
      <c r="D403" s="1053"/>
      <c r="E403" s="349" t="s">
        <v>18</v>
      </c>
      <c r="F403" s="130"/>
      <c r="G403" s="130"/>
      <c r="H403" s="457"/>
      <c r="I403" s="457"/>
      <c r="J403" s="584"/>
      <c r="K403" s="584"/>
      <c r="L403" s="584"/>
      <c r="M403" s="584"/>
      <c r="N403" s="130"/>
      <c r="O403" s="130"/>
      <c r="P403" s="130"/>
      <c r="Q403" s="130"/>
      <c r="R403" s="1076"/>
    </row>
    <row r="404" spans="2:18" ht="15.75" customHeight="1">
      <c r="B404" s="1027"/>
      <c r="C404" s="1053"/>
      <c r="D404" s="1053"/>
      <c r="E404" s="349" t="s">
        <v>28</v>
      </c>
      <c r="F404" s="130">
        <v>695.95</v>
      </c>
      <c r="G404" s="130">
        <v>695.95</v>
      </c>
      <c r="H404" s="457">
        <f>H411</f>
        <v>0</v>
      </c>
      <c r="I404" s="457">
        <f t="shared" ref="I404:Q404" si="176">I411</f>
        <v>0</v>
      </c>
      <c r="J404" s="573">
        <f t="shared" ref="J404:K404" si="177">J411</f>
        <v>693.10172</v>
      </c>
      <c r="K404" s="573">
        <f t="shared" si="177"/>
        <v>693.10172</v>
      </c>
      <c r="L404" s="573">
        <f t="shared" ref="L404:M404" si="178">L411</f>
        <v>693.10172</v>
      </c>
      <c r="M404" s="573">
        <f t="shared" si="178"/>
        <v>693.10172</v>
      </c>
      <c r="N404" s="130">
        <f>N411</f>
        <v>693.10172</v>
      </c>
      <c r="O404" s="130">
        <f>O411</f>
        <v>693.10172</v>
      </c>
      <c r="P404" s="130">
        <f t="shared" si="176"/>
        <v>0</v>
      </c>
      <c r="Q404" s="130">
        <f t="shared" si="176"/>
        <v>0</v>
      </c>
      <c r="R404" s="1076"/>
    </row>
    <row r="405" spans="2:18" ht="15.75" customHeight="1">
      <c r="B405" s="1027"/>
      <c r="C405" s="1053"/>
      <c r="D405" s="1053"/>
      <c r="E405" s="349" t="s">
        <v>19</v>
      </c>
      <c r="F405" s="130">
        <v>1623.89</v>
      </c>
      <c r="G405" s="130">
        <v>1623.89</v>
      </c>
      <c r="H405" s="457">
        <f>H412</f>
        <v>0</v>
      </c>
      <c r="I405" s="457">
        <f t="shared" ref="I405:Q405" si="179">I412</f>
        <v>0</v>
      </c>
      <c r="J405" s="573">
        <f t="shared" ref="J405:K405" si="180">J412</f>
        <v>1207.87826</v>
      </c>
      <c r="K405" s="573">
        <f t="shared" si="180"/>
        <v>1207.8782799999999</v>
      </c>
      <c r="L405" s="573">
        <f t="shared" ref="L405:M405" si="181">L412</f>
        <v>1207.8782799999999</v>
      </c>
      <c r="M405" s="573">
        <f t="shared" si="181"/>
        <v>1207.8782799999999</v>
      </c>
      <c r="N405" s="130">
        <f t="shared" si="179"/>
        <v>1207.8782799999999</v>
      </c>
      <c r="O405" s="130">
        <f t="shared" ref="O405" si="182">O412</f>
        <v>1207.8782799999999</v>
      </c>
      <c r="P405" s="130">
        <f t="shared" si="179"/>
        <v>0</v>
      </c>
      <c r="Q405" s="130">
        <f t="shared" si="179"/>
        <v>0</v>
      </c>
      <c r="R405" s="1076"/>
    </row>
    <row r="406" spans="2:18" ht="15.75" customHeight="1">
      <c r="B406" s="1027"/>
      <c r="C406" s="1053"/>
      <c r="D406" s="1053"/>
      <c r="E406" s="349" t="s">
        <v>33</v>
      </c>
      <c r="F406" s="130"/>
      <c r="G406" s="130"/>
      <c r="H406" s="457"/>
      <c r="I406" s="457"/>
      <c r="J406" s="573"/>
      <c r="K406" s="573"/>
      <c r="L406" s="573"/>
      <c r="M406" s="573"/>
      <c r="N406" s="130"/>
      <c r="O406" s="130"/>
      <c r="P406" s="130"/>
      <c r="Q406" s="130"/>
      <c r="R406" s="1076"/>
    </row>
    <row r="407" spans="2:18" ht="15.75" customHeight="1">
      <c r="B407" s="1027"/>
      <c r="C407" s="1053"/>
      <c r="D407" s="1053"/>
      <c r="E407" s="349" t="s">
        <v>67</v>
      </c>
      <c r="F407" s="130">
        <v>773.28</v>
      </c>
      <c r="G407" s="130">
        <v>773.28</v>
      </c>
      <c r="H407" s="457">
        <f>H414</f>
        <v>0</v>
      </c>
      <c r="I407" s="457">
        <f t="shared" ref="I407:Q407" si="183">I414</f>
        <v>0</v>
      </c>
      <c r="J407" s="573">
        <f t="shared" ref="J407:K407" si="184">J414</f>
        <v>676.62</v>
      </c>
      <c r="K407" s="573">
        <f t="shared" si="184"/>
        <v>338.31</v>
      </c>
      <c r="L407" s="573">
        <f t="shared" ref="L407:M407" si="185">L414</f>
        <v>676.62</v>
      </c>
      <c r="M407" s="573">
        <f t="shared" si="185"/>
        <v>676.62</v>
      </c>
      <c r="N407" s="130">
        <f t="shared" si="183"/>
        <v>676.62</v>
      </c>
      <c r="O407" s="130">
        <f t="shared" ref="O407" si="186">O414</f>
        <v>676.62</v>
      </c>
      <c r="P407" s="130">
        <f t="shared" si="183"/>
        <v>676.62</v>
      </c>
      <c r="Q407" s="130">
        <f t="shared" si="183"/>
        <v>691.65599999999995</v>
      </c>
      <c r="R407" s="1076"/>
    </row>
    <row r="408" spans="2:18" ht="15.75" customHeight="1" thickBot="1">
      <c r="B408" s="1030"/>
      <c r="C408" s="1055"/>
      <c r="D408" s="1055"/>
      <c r="E408" s="350" t="s">
        <v>20</v>
      </c>
      <c r="F408" s="131"/>
      <c r="G408" s="131"/>
      <c r="H408" s="465"/>
      <c r="I408" s="465"/>
      <c r="J408" s="595"/>
      <c r="K408" s="595"/>
      <c r="L408" s="595"/>
      <c r="M408" s="595"/>
      <c r="N408" s="131"/>
      <c r="O408" s="131"/>
      <c r="P408" s="131"/>
      <c r="Q408" s="131"/>
      <c r="R408" s="1083"/>
    </row>
    <row r="409" spans="2:18" s="120" customFormat="1" ht="15.75" customHeight="1">
      <c r="B409" s="1032"/>
      <c r="C409" s="1056" t="s">
        <v>149</v>
      </c>
      <c r="D409" s="1056" t="s">
        <v>159</v>
      </c>
      <c r="E409" s="291" t="s">
        <v>17</v>
      </c>
      <c r="F409" s="282">
        <f t="shared" ref="F409:G409" si="187">F411+F412+F413+F414</f>
        <v>2835.36</v>
      </c>
      <c r="G409" s="282">
        <f t="shared" si="187"/>
        <v>2835.36</v>
      </c>
      <c r="H409" s="490">
        <f t="shared" ref="H409:Q409" si="188">H411+H412+H413+H414</f>
        <v>0</v>
      </c>
      <c r="I409" s="490">
        <f t="shared" si="188"/>
        <v>0</v>
      </c>
      <c r="J409" s="636">
        <f t="shared" si="188"/>
        <v>2577.59998</v>
      </c>
      <c r="K409" s="636">
        <f t="shared" si="188"/>
        <v>2239.29</v>
      </c>
      <c r="L409" s="636">
        <f t="shared" ref="L409:M409" si="189">L411+L412+L413+L414</f>
        <v>2577.6</v>
      </c>
      <c r="M409" s="636">
        <f t="shared" si="189"/>
        <v>2577.6</v>
      </c>
      <c r="N409" s="587">
        <f t="shared" ref="N409:O409" si="190">N411+N412+N413+N414</f>
        <v>2577.6</v>
      </c>
      <c r="O409" s="587">
        <f t="shared" si="190"/>
        <v>2577.6</v>
      </c>
      <c r="P409" s="136">
        <f t="shared" si="188"/>
        <v>676.62</v>
      </c>
      <c r="Q409" s="136">
        <f t="shared" si="188"/>
        <v>691.65599999999995</v>
      </c>
      <c r="R409" s="414"/>
    </row>
    <row r="410" spans="2:18" s="120" customFormat="1" ht="15.75" customHeight="1">
      <c r="B410" s="1033"/>
      <c r="C410" s="1057"/>
      <c r="D410" s="1057"/>
      <c r="E410" s="344" t="s">
        <v>18</v>
      </c>
      <c r="F410" s="267"/>
      <c r="G410" s="267"/>
      <c r="H410" s="484"/>
      <c r="I410" s="484"/>
      <c r="J410" s="627"/>
      <c r="K410" s="627"/>
      <c r="L410" s="627"/>
      <c r="M410" s="627"/>
      <c r="N410" s="576"/>
      <c r="O410" s="576"/>
      <c r="P410" s="127"/>
      <c r="Q410" s="127"/>
      <c r="R410" s="415"/>
    </row>
    <row r="411" spans="2:18" s="120" customFormat="1" ht="15.75" customHeight="1">
      <c r="B411" s="1033"/>
      <c r="C411" s="1057"/>
      <c r="D411" s="1057"/>
      <c r="E411" s="344" t="s">
        <v>28</v>
      </c>
      <c r="F411" s="267">
        <v>865.04988000000003</v>
      </c>
      <c r="G411" s="267">
        <v>865.04988000000003</v>
      </c>
      <c r="H411" s="484">
        <v>0</v>
      </c>
      <c r="I411" s="484">
        <v>0</v>
      </c>
      <c r="J411" s="625">
        <v>693.10172</v>
      </c>
      <c r="K411" s="625">
        <v>693.10172</v>
      </c>
      <c r="L411" s="625">
        <v>693.10172</v>
      </c>
      <c r="M411" s="625">
        <v>693.10172</v>
      </c>
      <c r="N411" s="577">
        <v>693.10172</v>
      </c>
      <c r="O411" s="577">
        <v>693.10172</v>
      </c>
      <c r="P411" s="127">
        <v>0</v>
      </c>
      <c r="Q411" s="127">
        <v>0</v>
      </c>
      <c r="R411" s="415"/>
    </row>
    <row r="412" spans="2:18" s="120" customFormat="1" ht="15.75" customHeight="1">
      <c r="B412" s="1033"/>
      <c r="C412" s="1057"/>
      <c r="D412" s="1057"/>
      <c r="E412" s="344" t="s">
        <v>19</v>
      </c>
      <c r="F412" s="267">
        <v>1261.47012</v>
      </c>
      <c r="G412" s="267">
        <v>1261.47012</v>
      </c>
      <c r="H412" s="484">
        <v>0</v>
      </c>
      <c r="I412" s="484">
        <v>0</v>
      </c>
      <c r="J412" s="625">
        <v>1207.87826</v>
      </c>
      <c r="K412" s="625">
        <v>1207.8782799999999</v>
      </c>
      <c r="L412" s="625">
        <v>1207.8782799999999</v>
      </c>
      <c r="M412" s="625">
        <v>1207.8782799999999</v>
      </c>
      <c r="N412" s="577">
        <v>1207.8782799999999</v>
      </c>
      <c r="O412" s="577">
        <v>1207.8782799999999</v>
      </c>
      <c r="P412" s="127">
        <v>0</v>
      </c>
      <c r="Q412" s="127">
        <v>0</v>
      </c>
      <c r="R412" s="415"/>
    </row>
    <row r="413" spans="2:18" s="120" customFormat="1" ht="15.75" customHeight="1">
      <c r="B413" s="1033"/>
      <c r="C413" s="1057"/>
      <c r="D413" s="1057"/>
      <c r="E413" s="344" t="s">
        <v>33</v>
      </c>
      <c r="F413" s="267"/>
      <c r="G413" s="267"/>
      <c r="H413" s="484"/>
      <c r="I413" s="484"/>
      <c r="J413" s="627"/>
      <c r="K413" s="627"/>
      <c r="L413" s="627"/>
      <c r="M413" s="627"/>
      <c r="N413" s="576"/>
      <c r="O413" s="576"/>
      <c r="P413" s="127"/>
      <c r="Q413" s="127"/>
      <c r="R413" s="415"/>
    </row>
    <row r="414" spans="2:18" s="120" customFormat="1" ht="15.75" customHeight="1">
      <c r="B414" s="1033"/>
      <c r="C414" s="1057"/>
      <c r="D414" s="1057"/>
      <c r="E414" s="344" t="s">
        <v>67</v>
      </c>
      <c r="F414" s="267">
        <v>708.84</v>
      </c>
      <c r="G414" s="267">
        <v>708.84</v>
      </c>
      <c r="H414" s="485">
        <v>0</v>
      </c>
      <c r="I414" s="485">
        <v>0</v>
      </c>
      <c r="J414" s="625">
        <v>676.62</v>
      </c>
      <c r="K414" s="625">
        <v>338.31</v>
      </c>
      <c r="L414" s="625">
        <v>676.62</v>
      </c>
      <c r="M414" s="625">
        <v>676.62</v>
      </c>
      <c r="N414" s="577">
        <v>676.62</v>
      </c>
      <c r="O414" s="577">
        <v>676.62</v>
      </c>
      <c r="P414" s="139">
        <v>676.62</v>
      </c>
      <c r="Q414" s="139">
        <v>691.65599999999995</v>
      </c>
      <c r="R414" s="415"/>
    </row>
    <row r="415" spans="2:18" s="120" customFormat="1" ht="15.75" customHeight="1" thickBot="1">
      <c r="B415" s="1033"/>
      <c r="C415" s="1057"/>
      <c r="D415" s="1057"/>
      <c r="E415" s="345" t="s">
        <v>20</v>
      </c>
      <c r="F415" s="271"/>
      <c r="G415" s="271"/>
      <c r="H415" s="486"/>
      <c r="I415" s="486"/>
      <c r="J415" s="628"/>
      <c r="K415" s="628"/>
      <c r="L415" s="628"/>
      <c r="M415" s="628"/>
      <c r="N415" s="578"/>
      <c r="O415" s="578"/>
      <c r="P415" s="133"/>
      <c r="Q415" s="133"/>
      <c r="R415" s="416"/>
    </row>
    <row r="416" spans="2:18" ht="15.75" customHeight="1">
      <c r="B416" s="1091">
        <v>4</v>
      </c>
      <c r="C416" s="1105" t="s">
        <v>70</v>
      </c>
      <c r="D416" s="1105" t="s">
        <v>365</v>
      </c>
      <c r="E416" s="264" t="s">
        <v>17</v>
      </c>
      <c r="F416" s="264">
        <f t="shared" ref="F416" si="191">F418+F419+F421</f>
        <v>3239.5709999999999</v>
      </c>
      <c r="G416" s="264">
        <f t="shared" ref="G416:Q416" si="192">G418+G419+G421</f>
        <v>3234.9179999999997</v>
      </c>
      <c r="H416" s="264">
        <f t="shared" si="192"/>
        <v>871.18100000000004</v>
      </c>
      <c r="I416" s="264">
        <f t="shared" si="192"/>
        <v>649.08049000000005</v>
      </c>
      <c r="J416" s="264">
        <f t="shared" si="192"/>
        <v>1972.135</v>
      </c>
      <c r="K416" s="264">
        <f t="shared" si="192"/>
        <v>1629.40122</v>
      </c>
      <c r="L416" s="264">
        <f t="shared" si="192"/>
        <v>2875.9240000000004</v>
      </c>
      <c r="M416" s="264">
        <f t="shared" si="192"/>
        <v>2476.6630599999999</v>
      </c>
      <c r="N416" s="264">
        <f t="shared" si="192"/>
        <v>3846.1710900000003</v>
      </c>
      <c r="O416" s="264">
        <f t="shared" si="192"/>
        <v>3844.7819900000004</v>
      </c>
      <c r="P416" s="264">
        <f t="shared" si="192"/>
        <v>3415.9</v>
      </c>
      <c r="Q416" s="264">
        <f t="shared" si="192"/>
        <v>3415.9</v>
      </c>
      <c r="R416" s="1091"/>
    </row>
    <row r="417" spans="2:18" ht="15.75" customHeight="1">
      <c r="B417" s="1016"/>
      <c r="C417" s="1070"/>
      <c r="D417" s="1127"/>
      <c r="E417" s="348" t="s">
        <v>18</v>
      </c>
      <c r="F417" s="348"/>
      <c r="G417" s="348"/>
      <c r="H417" s="348"/>
      <c r="I417" s="348"/>
      <c r="J417" s="348"/>
      <c r="K417" s="348"/>
      <c r="L417" s="348"/>
      <c r="M417" s="348"/>
      <c r="N417" s="348"/>
      <c r="O417" s="348"/>
      <c r="P417" s="348"/>
      <c r="Q417" s="348"/>
      <c r="R417" s="1016"/>
    </row>
    <row r="418" spans="2:18" ht="15.75" customHeight="1">
      <c r="B418" s="1016"/>
      <c r="C418" s="1070"/>
      <c r="D418" s="1127"/>
      <c r="E418" s="348" t="s">
        <v>28</v>
      </c>
      <c r="F418" s="348">
        <f>F425+F439</f>
        <v>0</v>
      </c>
      <c r="G418" s="348">
        <f t="shared" ref="G418:Q418" si="193">G425+G439</f>
        <v>0</v>
      </c>
      <c r="H418" s="348">
        <f t="shared" si="193"/>
        <v>0</v>
      </c>
      <c r="I418" s="348">
        <f t="shared" si="193"/>
        <v>0</v>
      </c>
      <c r="J418" s="348">
        <f t="shared" si="193"/>
        <v>0</v>
      </c>
      <c r="K418" s="348">
        <f t="shared" si="193"/>
        <v>0</v>
      </c>
      <c r="L418" s="348">
        <f t="shared" si="193"/>
        <v>0</v>
      </c>
      <c r="M418" s="348">
        <f t="shared" si="193"/>
        <v>0</v>
      </c>
      <c r="N418" s="348">
        <f t="shared" si="193"/>
        <v>0</v>
      </c>
      <c r="O418" s="348">
        <f t="shared" si="193"/>
        <v>0</v>
      </c>
      <c r="P418" s="348">
        <f t="shared" si="193"/>
        <v>0</v>
      </c>
      <c r="Q418" s="348">
        <f t="shared" si="193"/>
        <v>0</v>
      </c>
      <c r="R418" s="1016"/>
    </row>
    <row r="419" spans="2:18" ht="15.75" customHeight="1">
      <c r="B419" s="1016"/>
      <c r="C419" s="1070"/>
      <c r="D419" s="1127"/>
      <c r="E419" s="348" t="s">
        <v>19</v>
      </c>
      <c r="F419" s="348">
        <f t="shared" ref="F419:Q422" si="194">F426+F440</f>
        <v>3239.5709999999999</v>
      </c>
      <c r="G419" s="348">
        <f t="shared" si="194"/>
        <v>3234.9179999999997</v>
      </c>
      <c r="H419" s="348">
        <f t="shared" si="194"/>
        <v>871.18100000000004</v>
      </c>
      <c r="I419" s="348">
        <f t="shared" si="194"/>
        <v>649.08049000000005</v>
      </c>
      <c r="J419" s="348">
        <f t="shared" si="194"/>
        <v>1972.135</v>
      </c>
      <c r="K419" s="348">
        <f t="shared" si="194"/>
        <v>1629.40122</v>
      </c>
      <c r="L419" s="348">
        <f t="shared" si="194"/>
        <v>2875.9240000000004</v>
      </c>
      <c r="M419" s="348">
        <f t="shared" si="194"/>
        <v>2476.6630599999999</v>
      </c>
      <c r="N419" s="348">
        <f t="shared" si="194"/>
        <v>3846.1710900000003</v>
      </c>
      <c r="O419" s="348">
        <f t="shared" si="194"/>
        <v>3844.7819900000004</v>
      </c>
      <c r="P419" s="348">
        <f t="shared" si="194"/>
        <v>3415.9</v>
      </c>
      <c r="Q419" s="348">
        <f t="shared" si="194"/>
        <v>3415.9</v>
      </c>
      <c r="R419" s="1016"/>
    </row>
    <row r="420" spans="2:18" ht="15.75" customHeight="1">
      <c r="B420" s="1016"/>
      <c r="C420" s="1070"/>
      <c r="D420" s="1127"/>
      <c r="E420" s="348" t="s">
        <v>33</v>
      </c>
      <c r="F420" s="348">
        <f t="shared" si="194"/>
        <v>0</v>
      </c>
      <c r="G420" s="348">
        <f t="shared" si="194"/>
        <v>0</v>
      </c>
      <c r="H420" s="348">
        <f t="shared" si="194"/>
        <v>0</v>
      </c>
      <c r="I420" s="348">
        <f t="shared" si="194"/>
        <v>0</v>
      </c>
      <c r="J420" s="348">
        <f t="shared" si="194"/>
        <v>0</v>
      </c>
      <c r="K420" s="348">
        <f t="shared" si="194"/>
        <v>0</v>
      </c>
      <c r="L420" s="348">
        <f t="shared" si="194"/>
        <v>0</v>
      </c>
      <c r="M420" s="348">
        <f t="shared" si="194"/>
        <v>0</v>
      </c>
      <c r="N420" s="348">
        <f t="shared" si="194"/>
        <v>0</v>
      </c>
      <c r="O420" s="348">
        <f t="shared" si="194"/>
        <v>0</v>
      </c>
      <c r="P420" s="348">
        <f t="shared" si="194"/>
        <v>0</v>
      </c>
      <c r="Q420" s="348">
        <f t="shared" si="194"/>
        <v>0</v>
      </c>
      <c r="R420" s="1016"/>
    </row>
    <row r="421" spans="2:18" ht="15.75" customHeight="1">
      <c r="B421" s="1016"/>
      <c r="C421" s="1070"/>
      <c r="D421" s="1127"/>
      <c r="E421" s="348" t="s">
        <v>67</v>
      </c>
      <c r="F421" s="348">
        <f t="shared" si="194"/>
        <v>0</v>
      </c>
      <c r="G421" s="348">
        <f t="shared" si="194"/>
        <v>0</v>
      </c>
      <c r="H421" s="348">
        <f t="shared" si="194"/>
        <v>0</v>
      </c>
      <c r="I421" s="348">
        <f t="shared" si="194"/>
        <v>0</v>
      </c>
      <c r="J421" s="348">
        <f t="shared" si="194"/>
        <v>0</v>
      </c>
      <c r="K421" s="348">
        <f t="shared" si="194"/>
        <v>0</v>
      </c>
      <c r="L421" s="348">
        <f t="shared" si="194"/>
        <v>0</v>
      </c>
      <c r="M421" s="348">
        <f t="shared" si="194"/>
        <v>0</v>
      </c>
      <c r="N421" s="348">
        <f t="shared" si="194"/>
        <v>0</v>
      </c>
      <c r="O421" s="348">
        <f t="shared" si="194"/>
        <v>0</v>
      </c>
      <c r="P421" s="348">
        <f t="shared" si="194"/>
        <v>0</v>
      </c>
      <c r="Q421" s="348">
        <f t="shared" si="194"/>
        <v>0</v>
      </c>
      <c r="R421" s="1016"/>
    </row>
    <row r="422" spans="2:18" ht="15.75" customHeight="1" thickBot="1">
      <c r="B422" s="1081"/>
      <c r="C422" s="1071"/>
      <c r="D422" s="1128"/>
      <c r="E422" s="320" t="s">
        <v>20</v>
      </c>
      <c r="F422" s="348">
        <f t="shared" si="194"/>
        <v>0</v>
      </c>
      <c r="G422" s="348">
        <f t="shared" si="194"/>
        <v>0</v>
      </c>
      <c r="H422" s="348">
        <f t="shared" si="194"/>
        <v>0</v>
      </c>
      <c r="I422" s="348">
        <f t="shared" si="194"/>
        <v>0</v>
      </c>
      <c r="J422" s="348">
        <f t="shared" si="194"/>
        <v>0</v>
      </c>
      <c r="K422" s="348">
        <f t="shared" si="194"/>
        <v>0</v>
      </c>
      <c r="L422" s="348">
        <f t="shared" si="194"/>
        <v>0</v>
      </c>
      <c r="M422" s="348">
        <f t="shared" si="194"/>
        <v>0</v>
      </c>
      <c r="N422" s="348">
        <f t="shared" si="194"/>
        <v>0</v>
      </c>
      <c r="O422" s="348">
        <f t="shared" si="194"/>
        <v>0</v>
      </c>
      <c r="P422" s="348">
        <f t="shared" si="194"/>
        <v>0</v>
      </c>
      <c r="Q422" s="348">
        <f t="shared" si="194"/>
        <v>0</v>
      </c>
      <c r="R422" s="1081"/>
    </row>
    <row r="423" spans="2:18" ht="15.75" customHeight="1">
      <c r="B423" s="1026" t="s">
        <v>170</v>
      </c>
      <c r="C423" s="1087" t="s">
        <v>100</v>
      </c>
      <c r="D423" s="1087" t="s">
        <v>155</v>
      </c>
      <c r="E423" s="272" t="s">
        <v>17</v>
      </c>
      <c r="F423" s="137">
        <f>F425+F426+F427+F428+F429</f>
        <v>540.87099999999998</v>
      </c>
      <c r="G423" s="137">
        <f t="shared" ref="G423:M423" si="195">G425+G426+G427+G428+G429</f>
        <v>536.21799999999996</v>
      </c>
      <c r="H423" s="460">
        <f t="shared" si="195"/>
        <v>100</v>
      </c>
      <c r="I423" s="460">
        <f t="shared" si="195"/>
        <v>99.998999999999995</v>
      </c>
      <c r="J423" s="589">
        <f t="shared" si="195"/>
        <v>300</v>
      </c>
      <c r="K423" s="589">
        <f t="shared" si="195"/>
        <v>299.99696</v>
      </c>
      <c r="L423" s="137">
        <f t="shared" si="195"/>
        <v>506.8</v>
      </c>
      <c r="M423" s="137">
        <f t="shared" si="195"/>
        <v>406.79998999999998</v>
      </c>
      <c r="N423" s="137">
        <f t="shared" ref="N423:Q423" si="196">N425+N426+N427+N428+N429</f>
        <v>808.27008999999998</v>
      </c>
      <c r="O423" s="137">
        <f t="shared" si="196"/>
        <v>806.88099</v>
      </c>
      <c r="P423" s="137">
        <f t="shared" si="196"/>
        <v>406.8</v>
      </c>
      <c r="Q423" s="137">
        <f t="shared" si="196"/>
        <v>406.8</v>
      </c>
      <c r="R423" s="1076"/>
    </row>
    <row r="424" spans="2:18" ht="15.75" customHeight="1">
      <c r="B424" s="1027"/>
      <c r="C424" s="1053"/>
      <c r="D424" s="1053"/>
      <c r="E424" s="349" t="s">
        <v>18</v>
      </c>
      <c r="F424" s="70"/>
      <c r="G424" s="70"/>
      <c r="H424" s="457"/>
      <c r="I424" s="457"/>
      <c r="J424" s="584"/>
      <c r="K424" s="584"/>
      <c r="L424" s="130"/>
      <c r="M424" s="130"/>
      <c r="N424" s="130"/>
      <c r="O424" s="130"/>
      <c r="P424" s="130"/>
      <c r="Q424" s="130"/>
      <c r="R424" s="1076"/>
    </row>
    <row r="425" spans="2:18" ht="15.75" customHeight="1">
      <c r="B425" s="1027"/>
      <c r="C425" s="1053"/>
      <c r="D425" s="1053"/>
      <c r="E425" s="349" t="s">
        <v>28</v>
      </c>
      <c r="F425" s="70">
        <f>F432</f>
        <v>0</v>
      </c>
      <c r="G425" s="70">
        <f t="shared" ref="G425:M425" si="197">G432</f>
        <v>0</v>
      </c>
      <c r="H425" s="461">
        <f t="shared" si="197"/>
        <v>0</v>
      </c>
      <c r="I425" s="461">
        <f t="shared" si="197"/>
        <v>0</v>
      </c>
      <c r="J425" s="585">
        <f t="shared" si="197"/>
        <v>0</v>
      </c>
      <c r="K425" s="585">
        <f t="shared" si="197"/>
        <v>0</v>
      </c>
      <c r="L425" s="70">
        <f t="shared" si="197"/>
        <v>0</v>
      </c>
      <c r="M425" s="70">
        <f t="shared" si="197"/>
        <v>0</v>
      </c>
      <c r="N425" s="70">
        <f t="shared" ref="N425:Q425" si="198">N432</f>
        <v>0</v>
      </c>
      <c r="O425" s="70">
        <f t="shared" si="198"/>
        <v>0</v>
      </c>
      <c r="P425" s="70">
        <f t="shared" si="198"/>
        <v>0</v>
      </c>
      <c r="Q425" s="70">
        <f t="shared" si="198"/>
        <v>0</v>
      </c>
      <c r="R425" s="1076"/>
    </row>
    <row r="426" spans="2:18" ht="15.75" customHeight="1">
      <c r="B426" s="1027"/>
      <c r="C426" s="1053"/>
      <c r="D426" s="1053"/>
      <c r="E426" s="349" t="s">
        <v>19</v>
      </c>
      <c r="F426" s="70">
        <f t="shared" ref="F426:M429" si="199">F433</f>
        <v>540.87099999999998</v>
      </c>
      <c r="G426" s="70">
        <f t="shared" si="199"/>
        <v>536.21799999999996</v>
      </c>
      <c r="H426" s="461">
        <f t="shared" si="199"/>
        <v>100</v>
      </c>
      <c r="I426" s="461">
        <f t="shared" si="199"/>
        <v>99.998999999999995</v>
      </c>
      <c r="J426" s="585">
        <f t="shared" si="199"/>
        <v>300</v>
      </c>
      <c r="K426" s="585">
        <f t="shared" si="199"/>
        <v>299.99696</v>
      </c>
      <c r="L426" s="70">
        <f t="shared" si="199"/>
        <v>506.8</v>
      </c>
      <c r="M426" s="70">
        <f t="shared" si="199"/>
        <v>406.79998999999998</v>
      </c>
      <c r="N426" s="70">
        <f t="shared" ref="N426:Q426" si="200">N433</f>
        <v>808.27008999999998</v>
      </c>
      <c r="O426" s="70">
        <f t="shared" si="200"/>
        <v>806.88099</v>
      </c>
      <c r="P426" s="70">
        <f t="shared" si="200"/>
        <v>406.8</v>
      </c>
      <c r="Q426" s="70">
        <f t="shared" si="200"/>
        <v>406.8</v>
      </c>
      <c r="R426" s="1076"/>
    </row>
    <row r="427" spans="2:18" ht="15.75" customHeight="1">
      <c r="B427" s="1027"/>
      <c r="C427" s="1053"/>
      <c r="D427" s="1053"/>
      <c r="E427" s="349" t="s">
        <v>33</v>
      </c>
      <c r="F427" s="70">
        <f t="shared" si="199"/>
        <v>0</v>
      </c>
      <c r="G427" s="70">
        <f t="shared" si="199"/>
        <v>0</v>
      </c>
      <c r="H427" s="461">
        <f t="shared" si="199"/>
        <v>0</v>
      </c>
      <c r="I427" s="461">
        <f t="shared" si="199"/>
        <v>0</v>
      </c>
      <c r="J427" s="585">
        <f t="shared" si="199"/>
        <v>0</v>
      </c>
      <c r="K427" s="585">
        <f t="shared" si="199"/>
        <v>0</v>
      </c>
      <c r="L427" s="70">
        <f t="shared" si="199"/>
        <v>0</v>
      </c>
      <c r="M427" s="70">
        <f t="shared" si="199"/>
        <v>0</v>
      </c>
      <c r="N427" s="70">
        <f t="shared" ref="N427:Q427" si="201">N434</f>
        <v>0</v>
      </c>
      <c r="O427" s="70">
        <f t="shared" si="201"/>
        <v>0</v>
      </c>
      <c r="P427" s="70">
        <f t="shared" si="201"/>
        <v>0</v>
      </c>
      <c r="Q427" s="70">
        <f t="shared" si="201"/>
        <v>0</v>
      </c>
      <c r="R427" s="1076"/>
    </row>
    <row r="428" spans="2:18" ht="15.75" customHeight="1">
      <c r="B428" s="1027"/>
      <c r="C428" s="1053"/>
      <c r="D428" s="1053"/>
      <c r="E428" s="349" t="s">
        <v>67</v>
      </c>
      <c r="F428" s="70">
        <f t="shared" si="199"/>
        <v>0</v>
      </c>
      <c r="G428" s="70">
        <f t="shared" si="199"/>
        <v>0</v>
      </c>
      <c r="H428" s="461">
        <f t="shared" si="199"/>
        <v>0</v>
      </c>
      <c r="I428" s="461">
        <f t="shared" si="199"/>
        <v>0</v>
      </c>
      <c r="J428" s="585">
        <f t="shared" si="199"/>
        <v>0</v>
      </c>
      <c r="K428" s="585">
        <f t="shared" si="199"/>
        <v>0</v>
      </c>
      <c r="L428" s="70">
        <f t="shared" si="199"/>
        <v>0</v>
      </c>
      <c r="M428" s="70">
        <f t="shared" si="199"/>
        <v>0</v>
      </c>
      <c r="N428" s="70">
        <f t="shared" ref="N428:Q428" si="202">N435</f>
        <v>0</v>
      </c>
      <c r="O428" s="70">
        <f t="shared" si="202"/>
        <v>0</v>
      </c>
      <c r="P428" s="70">
        <f t="shared" si="202"/>
        <v>0</v>
      </c>
      <c r="Q428" s="70">
        <f t="shared" si="202"/>
        <v>0</v>
      </c>
      <c r="R428" s="1076"/>
    </row>
    <row r="429" spans="2:18" ht="15.75" customHeight="1" thickBot="1">
      <c r="B429" s="1030"/>
      <c r="C429" s="1055"/>
      <c r="D429" s="1055"/>
      <c r="E429" s="350" t="s">
        <v>20</v>
      </c>
      <c r="F429" s="70">
        <f t="shared" si="199"/>
        <v>0</v>
      </c>
      <c r="G429" s="70">
        <f t="shared" si="199"/>
        <v>0</v>
      </c>
      <c r="H429" s="461">
        <f t="shared" si="199"/>
        <v>0</v>
      </c>
      <c r="I429" s="461">
        <f t="shared" si="199"/>
        <v>0</v>
      </c>
      <c r="J429" s="585">
        <f t="shared" si="199"/>
        <v>0</v>
      </c>
      <c r="K429" s="585">
        <f t="shared" si="199"/>
        <v>0</v>
      </c>
      <c r="L429" s="70">
        <f t="shared" si="199"/>
        <v>0</v>
      </c>
      <c r="M429" s="70">
        <f t="shared" si="199"/>
        <v>0</v>
      </c>
      <c r="N429" s="70">
        <f t="shared" ref="N429:Q429" si="203">N436</f>
        <v>0</v>
      </c>
      <c r="O429" s="70">
        <f t="shared" si="203"/>
        <v>0</v>
      </c>
      <c r="P429" s="70">
        <f t="shared" si="203"/>
        <v>0</v>
      </c>
      <c r="Q429" s="70">
        <f t="shared" si="203"/>
        <v>0</v>
      </c>
      <c r="R429" s="1083"/>
    </row>
    <row r="430" spans="2:18" ht="15.75" customHeight="1">
      <c r="B430" s="1024"/>
      <c r="C430" s="1060" t="s">
        <v>149</v>
      </c>
      <c r="D430" s="1049" t="s">
        <v>160</v>
      </c>
      <c r="E430" s="341" t="s">
        <v>17</v>
      </c>
      <c r="F430" s="136">
        <f>F432+F433+F434+F435</f>
        <v>540.87099999999998</v>
      </c>
      <c r="G430" s="136">
        <f>G432+G433+G434+G435</f>
        <v>536.21799999999996</v>
      </c>
      <c r="H430" s="485">
        <v>100</v>
      </c>
      <c r="I430" s="485">
        <v>0</v>
      </c>
      <c r="J430" s="641">
        <f>J432+J433+J434+J435</f>
        <v>300</v>
      </c>
      <c r="K430" s="641">
        <f>K432+K433+K434+K435</f>
        <v>299.99696</v>
      </c>
      <c r="L430" s="641">
        <f t="shared" ref="L430:M430" si="204">L432+L433+L434+L435</f>
        <v>506.8</v>
      </c>
      <c r="M430" s="641">
        <f t="shared" si="204"/>
        <v>406.79998999999998</v>
      </c>
      <c r="N430" s="166">
        <f>N432+N433+N434+N435</f>
        <v>808.27008999999998</v>
      </c>
      <c r="O430" s="166">
        <f>O432+O433+O434+O435</f>
        <v>806.88099</v>
      </c>
      <c r="P430" s="139">
        <v>406.8</v>
      </c>
      <c r="Q430" s="139">
        <v>406.8</v>
      </c>
      <c r="R430" s="412"/>
    </row>
    <row r="431" spans="2:18" ht="15.75" customHeight="1">
      <c r="B431" s="941"/>
      <c r="C431" s="1061"/>
      <c r="D431" s="1050"/>
      <c r="E431" s="342" t="s">
        <v>18</v>
      </c>
      <c r="F431" s="127"/>
      <c r="G431" s="127"/>
      <c r="H431" s="484"/>
      <c r="I431" s="484"/>
      <c r="J431" s="627"/>
      <c r="K431" s="627"/>
      <c r="L431" s="370"/>
      <c r="M431" s="370"/>
      <c r="N431" s="188"/>
      <c r="O431" s="188"/>
      <c r="P431" s="139"/>
      <c r="Q431" s="139"/>
      <c r="R431" s="123"/>
    </row>
    <row r="432" spans="2:18" ht="15.75" customHeight="1">
      <c r="B432" s="941"/>
      <c r="C432" s="1061"/>
      <c r="D432" s="1050"/>
      <c r="E432" s="342" t="s">
        <v>28</v>
      </c>
      <c r="F432" s="268">
        <v>0</v>
      </c>
      <c r="G432" s="268">
        <v>0</v>
      </c>
      <c r="H432" s="484">
        <v>0</v>
      </c>
      <c r="I432" s="484">
        <v>0</v>
      </c>
      <c r="J432" s="627">
        <v>0</v>
      </c>
      <c r="K432" s="627">
        <v>0</v>
      </c>
      <c r="L432" s="627">
        <v>0</v>
      </c>
      <c r="M432" s="627">
        <v>0</v>
      </c>
      <c r="N432" s="188">
        <v>0</v>
      </c>
      <c r="O432" s="188">
        <v>0</v>
      </c>
      <c r="P432" s="139">
        <v>0</v>
      </c>
      <c r="Q432" s="139">
        <v>0</v>
      </c>
      <c r="R432" s="123"/>
    </row>
    <row r="433" spans="2:18" ht="15.75" customHeight="1">
      <c r="B433" s="941"/>
      <c r="C433" s="1061"/>
      <c r="D433" s="1050"/>
      <c r="E433" s="342" t="s">
        <v>19</v>
      </c>
      <c r="F433" s="267">
        <v>540.87099999999998</v>
      </c>
      <c r="G433" s="267">
        <v>536.21799999999996</v>
      </c>
      <c r="H433" s="485">
        <v>100</v>
      </c>
      <c r="I433" s="485">
        <v>99.998999999999995</v>
      </c>
      <c r="J433" s="625">
        <v>300</v>
      </c>
      <c r="K433" s="625">
        <v>299.99696</v>
      </c>
      <c r="L433" s="259">
        <v>506.8</v>
      </c>
      <c r="M433" s="259">
        <v>406.79998999999998</v>
      </c>
      <c r="N433" s="166">
        <v>808.27008999999998</v>
      </c>
      <c r="O433" s="166">
        <v>806.88099</v>
      </c>
      <c r="P433" s="139">
        <v>406.8</v>
      </c>
      <c r="Q433" s="139">
        <v>406.8</v>
      </c>
      <c r="R433" s="123"/>
    </row>
    <row r="434" spans="2:18" ht="15.75" customHeight="1">
      <c r="B434" s="941"/>
      <c r="C434" s="1061"/>
      <c r="D434" s="1050"/>
      <c r="E434" s="342" t="s">
        <v>33</v>
      </c>
      <c r="F434" s="268"/>
      <c r="G434" s="268"/>
      <c r="H434" s="484"/>
      <c r="I434" s="484"/>
      <c r="J434" s="627"/>
      <c r="K434" s="627"/>
      <c r="L434" s="370"/>
      <c r="M434" s="370"/>
      <c r="N434" s="188"/>
      <c r="O434" s="188"/>
      <c r="P434" s="139"/>
      <c r="Q434" s="139"/>
      <c r="R434" s="123"/>
    </row>
    <row r="435" spans="2:18" ht="15.75" customHeight="1">
      <c r="B435" s="941"/>
      <c r="C435" s="1061"/>
      <c r="D435" s="1050"/>
      <c r="E435" s="342" t="s">
        <v>67</v>
      </c>
      <c r="F435" s="268">
        <v>0</v>
      </c>
      <c r="G435" s="268">
        <v>0</v>
      </c>
      <c r="H435" s="484">
        <v>0</v>
      </c>
      <c r="I435" s="484">
        <v>0</v>
      </c>
      <c r="J435" s="627">
        <v>0</v>
      </c>
      <c r="K435" s="627">
        <v>0</v>
      </c>
      <c r="L435" s="627">
        <v>0</v>
      </c>
      <c r="M435" s="627">
        <v>0</v>
      </c>
      <c r="N435" s="188">
        <v>0</v>
      </c>
      <c r="O435" s="188">
        <v>0</v>
      </c>
      <c r="P435" s="139">
        <v>0</v>
      </c>
      <c r="Q435" s="139">
        <v>0</v>
      </c>
      <c r="R435" s="123"/>
    </row>
    <row r="436" spans="2:18" ht="15.75" customHeight="1" thickBot="1">
      <c r="B436" s="1025"/>
      <c r="C436" s="1062"/>
      <c r="D436" s="1051"/>
      <c r="E436" s="343" t="s">
        <v>20</v>
      </c>
      <c r="F436" s="269"/>
      <c r="G436" s="269"/>
      <c r="H436" s="486"/>
      <c r="I436" s="486"/>
      <c r="J436" s="628"/>
      <c r="K436" s="628"/>
      <c r="L436" s="739"/>
      <c r="M436" s="739"/>
      <c r="N436" s="768"/>
      <c r="O436" s="768"/>
      <c r="P436" s="146"/>
      <c r="Q436" s="146"/>
      <c r="R436" s="413"/>
    </row>
    <row r="437" spans="2:18" ht="15.75" customHeight="1">
      <c r="B437" s="1029" t="s">
        <v>171</v>
      </c>
      <c r="C437" s="1052" t="s">
        <v>92</v>
      </c>
      <c r="D437" s="1052" t="s">
        <v>123</v>
      </c>
      <c r="E437" s="292" t="s">
        <v>17</v>
      </c>
      <c r="F437" s="177">
        <f>F439+F440+F441+F442+F443</f>
        <v>2698.7</v>
      </c>
      <c r="G437" s="177">
        <f t="shared" ref="G437:Q437" si="205">G439+G440+G441+G442+G443</f>
        <v>2698.7</v>
      </c>
      <c r="H437" s="463">
        <f t="shared" si="205"/>
        <v>771.18100000000004</v>
      </c>
      <c r="I437" s="463">
        <f t="shared" si="205"/>
        <v>549.08149000000003</v>
      </c>
      <c r="J437" s="583">
        <f t="shared" si="205"/>
        <v>1672.135</v>
      </c>
      <c r="K437" s="583">
        <f t="shared" si="205"/>
        <v>1329.40426</v>
      </c>
      <c r="L437" s="177">
        <f t="shared" si="205"/>
        <v>2369.1240000000003</v>
      </c>
      <c r="M437" s="177">
        <f t="shared" si="205"/>
        <v>2069.8630699999999</v>
      </c>
      <c r="N437" s="778">
        <f t="shared" si="205"/>
        <v>3037.9010000000003</v>
      </c>
      <c r="O437" s="778">
        <f t="shared" si="205"/>
        <v>3037.9010000000003</v>
      </c>
      <c r="P437" s="177">
        <f t="shared" si="205"/>
        <v>3009.1</v>
      </c>
      <c r="Q437" s="177">
        <f t="shared" si="205"/>
        <v>3009.1</v>
      </c>
      <c r="R437" s="1082"/>
    </row>
    <row r="438" spans="2:18" ht="15.75" customHeight="1">
      <c r="B438" s="1027"/>
      <c r="C438" s="1053"/>
      <c r="D438" s="1053"/>
      <c r="E438" s="349" t="s">
        <v>18</v>
      </c>
      <c r="F438" s="70"/>
      <c r="G438" s="70"/>
      <c r="H438" s="457"/>
      <c r="I438" s="457"/>
      <c r="J438" s="584"/>
      <c r="K438" s="584"/>
      <c r="L438" s="130"/>
      <c r="M438" s="130"/>
      <c r="N438" s="130"/>
      <c r="O438" s="130"/>
      <c r="P438" s="130"/>
      <c r="Q438" s="130"/>
      <c r="R438" s="1076"/>
    </row>
    <row r="439" spans="2:18" ht="15.75" customHeight="1">
      <c r="B439" s="1027"/>
      <c r="C439" s="1053"/>
      <c r="D439" s="1053"/>
      <c r="E439" s="349" t="s">
        <v>28</v>
      </c>
      <c r="F439" s="70">
        <f>F446+F453+F460</f>
        <v>0</v>
      </c>
      <c r="G439" s="70">
        <f t="shared" ref="G439:N439" si="206">G446+G453+G460</f>
        <v>0</v>
      </c>
      <c r="H439" s="461">
        <f t="shared" si="206"/>
        <v>0</v>
      </c>
      <c r="I439" s="461">
        <f t="shared" si="206"/>
        <v>0</v>
      </c>
      <c r="J439" s="585">
        <f t="shared" si="206"/>
        <v>0</v>
      </c>
      <c r="K439" s="585">
        <f t="shared" si="206"/>
        <v>0</v>
      </c>
      <c r="L439" s="70">
        <f t="shared" si="206"/>
        <v>0</v>
      </c>
      <c r="M439" s="70">
        <f t="shared" si="206"/>
        <v>0</v>
      </c>
      <c r="N439" s="70">
        <f t="shared" si="206"/>
        <v>0</v>
      </c>
      <c r="O439" s="70">
        <f t="shared" ref="O439" si="207">O446+O453+O460</f>
        <v>0</v>
      </c>
      <c r="P439" s="130">
        <f t="shared" ref="P439:Q439" si="208">P446+P453+P460</f>
        <v>0</v>
      </c>
      <c r="Q439" s="130">
        <f t="shared" si="208"/>
        <v>0</v>
      </c>
      <c r="R439" s="1076"/>
    </row>
    <row r="440" spans="2:18" ht="15.75" customHeight="1">
      <c r="B440" s="1027"/>
      <c r="C440" s="1053"/>
      <c r="D440" s="1053"/>
      <c r="E440" s="349" t="s">
        <v>19</v>
      </c>
      <c r="F440" s="70">
        <f t="shared" ref="F440:N440" si="209">F447+F454+F461</f>
        <v>2698.7</v>
      </c>
      <c r="G440" s="70">
        <f t="shared" si="209"/>
        <v>2698.7</v>
      </c>
      <c r="H440" s="461">
        <f t="shared" si="209"/>
        <v>771.18100000000004</v>
      </c>
      <c r="I440" s="461">
        <f t="shared" si="209"/>
        <v>549.08149000000003</v>
      </c>
      <c r="J440" s="585">
        <f t="shared" si="209"/>
        <v>1672.135</v>
      </c>
      <c r="K440" s="585">
        <f t="shared" si="209"/>
        <v>1329.40426</v>
      </c>
      <c r="L440" s="70">
        <f t="shared" si="209"/>
        <v>2369.1240000000003</v>
      </c>
      <c r="M440" s="70">
        <f t="shared" si="209"/>
        <v>2069.8630699999999</v>
      </c>
      <c r="N440" s="70">
        <f t="shared" si="209"/>
        <v>3037.9010000000003</v>
      </c>
      <c r="O440" s="70">
        <f t="shared" ref="O440" si="210">O447+O454+O461</f>
        <v>3037.9010000000003</v>
      </c>
      <c r="P440" s="130">
        <f t="shared" ref="P440:Q440" si="211">P447+P454+P461</f>
        <v>3009.1</v>
      </c>
      <c r="Q440" s="130">
        <f t="shared" si="211"/>
        <v>3009.1</v>
      </c>
      <c r="R440" s="1076"/>
    </row>
    <row r="441" spans="2:18" ht="15.75" customHeight="1">
      <c r="B441" s="1027"/>
      <c r="C441" s="1053"/>
      <c r="D441" s="1053"/>
      <c r="E441" s="349" t="s">
        <v>33</v>
      </c>
      <c r="F441" s="70">
        <f t="shared" ref="F441:G441" si="212">F448+F455+F462</f>
        <v>0</v>
      </c>
      <c r="G441" s="70">
        <f t="shared" si="212"/>
        <v>0</v>
      </c>
      <c r="H441" s="457"/>
      <c r="I441" s="457"/>
      <c r="J441" s="584"/>
      <c r="K441" s="584"/>
      <c r="L441" s="130"/>
      <c r="M441" s="130"/>
      <c r="N441" s="130"/>
      <c r="O441" s="130"/>
      <c r="P441" s="130"/>
      <c r="Q441" s="130"/>
      <c r="R441" s="1076"/>
    </row>
    <row r="442" spans="2:18" ht="15.75" customHeight="1">
      <c r="B442" s="1027"/>
      <c r="C442" s="1053"/>
      <c r="D442" s="1053"/>
      <c r="E442" s="349" t="s">
        <v>67</v>
      </c>
      <c r="F442" s="70">
        <f t="shared" ref="F442:N442" si="213">F449+F456+F463</f>
        <v>0</v>
      </c>
      <c r="G442" s="70">
        <f t="shared" si="213"/>
        <v>0</v>
      </c>
      <c r="H442" s="461">
        <f t="shared" si="213"/>
        <v>0</v>
      </c>
      <c r="I442" s="461">
        <f t="shared" si="213"/>
        <v>0</v>
      </c>
      <c r="J442" s="585">
        <f t="shared" si="213"/>
        <v>0</v>
      </c>
      <c r="K442" s="585">
        <f t="shared" si="213"/>
        <v>0</v>
      </c>
      <c r="L442" s="70">
        <f t="shared" si="213"/>
        <v>0</v>
      </c>
      <c r="M442" s="70">
        <f t="shared" si="213"/>
        <v>0</v>
      </c>
      <c r="N442" s="70">
        <f t="shared" si="213"/>
        <v>0</v>
      </c>
      <c r="O442" s="70">
        <f t="shared" ref="O442" si="214">O449+O456+O463</f>
        <v>0</v>
      </c>
      <c r="P442" s="130">
        <f t="shared" ref="P442:Q442" si="215">P449+P456+P463</f>
        <v>0</v>
      </c>
      <c r="Q442" s="130">
        <f t="shared" si="215"/>
        <v>0</v>
      </c>
      <c r="R442" s="1076"/>
    </row>
    <row r="443" spans="2:18" ht="15.75" customHeight="1" thickBot="1">
      <c r="B443" s="1030"/>
      <c r="C443" s="1055"/>
      <c r="D443" s="1055"/>
      <c r="E443" s="350" t="s">
        <v>20</v>
      </c>
      <c r="F443" s="70">
        <f t="shared" ref="F443:G443" si="216">F450+F457+F464</f>
        <v>0</v>
      </c>
      <c r="G443" s="70">
        <f t="shared" si="216"/>
        <v>0</v>
      </c>
      <c r="H443" s="465"/>
      <c r="I443" s="465"/>
      <c r="J443" s="598"/>
      <c r="K443" s="598"/>
      <c r="L443" s="131"/>
      <c r="M443" s="131"/>
      <c r="N443" s="131"/>
      <c r="O443" s="131"/>
      <c r="P443" s="131"/>
      <c r="Q443" s="131"/>
      <c r="R443" s="1083"/>
    </row>
    <row r="444" spans="2:18" ht="15.75" customHeight="1">
      <c r="B444" s="1032"/>
      <c r="C444" s="1056" t="s">
        <v>149</v>
      </c>
      <c r="D444" s="1046" t="s">
        <v>162</v>
      </c>
      <c r="E444" s="291" t="s">
        <v>17</v>
      </c>
      <c r="F444" s="267">
        <f>F446+F447+F449+F448</f>
        <v>1795.4702600000001</v>
      </c>
      <c r="G444" s="267">
        <f t="shared" ref="G444:Q444" si="217">G446+G447+G449+G448</f>
        <v>1795.4702600000001</v>
      </c>
      <c r="H444" s="483">
        <f t="shared" si="217"/>
        <v>580.4</v>
      </c>
      <c r="I444" s="483">
        <f t="shared" si="217"/>
        <v>417.35629999999998</v>
      </c>
      <c r="J444" s="626">
        <f t="shared" si="217"/>
        <v>1107.4000000000001</v>
      </c>
      <c r="K444" s="626">
        <f t="shared" si="217"/>
        <v>931.96046999999999</v>
      </c>
      <c r="L444" s="267">
        <f t="shared" si="217"/>
        <v>1575.057</v>
      </c>
      <c r="M444" s="267">
        <f t="shared" si="217"/>
        <v>1396.3260700000001</v>
      </c>
      <c r="N444" s="266">
        <f t="shared" si="217"/>
        <v>2076.2674200000001</v>
      </c>
      <c r="O444" s="266">
        <f t="shared" si="217"/>
        <v>2076.2674200000001</v>
      </c>
      <c r="P444" s="267">
        <f t="shared" si="217"/>
        <v>2057.7570000000001</v>
      </c>
      <c r="Q444" s="267">
        <f t="shared" si="217"/>
        <v>2057.7570000000001</v>
      </c>
      <c r="R444" s="414"/>
    </row>
    <row r="445" spans="2:18" ht="15.75" customHeight="1">
      <c r="B445" s="1033"/>
      <c r="C445" s="1057"/>
      <c r="D445" s="1047"/>
      <c r="E445" s="344" t="s">
        <v>18</v>
      </c>
      <c r="F445" s="267"/>
      <c r="G445" s="267"/>
      <c r="H445" s="484"/>
      <c r="I445" s="484"/>
      <c r="J445" s="627"/>
      <c r="K445" s="627"/>
      <c r="L445" s="370"/>
      <c r="M445" s="370"/>
      <c r="N445" s="166"/>
      <c r="O445" s="166"/>
      <c r="P445" s="127"/>
      <c r="Q445" s="127"/>
      <c r="R445" s="415"/>
    </row>
    <row r="446" spans="2:18" ht="15.75" customHeight="1">
      <c r="B446" s="1033"/>
      <c r="C446" s="1057"/>
      <c r="D446" s="1047"/>
      <c r="E446" s="344" t="s">
        <v>28</v>
      </c>
      <c r="F446" s="267">
        <v>0</v>
      </c>
      <c r="G446" s="267">
        <v>0</v>
      </c>
      <c r="H446" s="484"/>
      <c r="I446" s="484"/>
      <c r="J446" s="627">
        <v>0</v>
      </c>
      <c r="K446" s="627">
        <v>0</v>
      </c>
      <c r="L446" s="370">
        <v>0</v>
      </c>
      <c r="M446" s="370">
        <v>0</v>
      </c>
      <c r="N446" s="166">
        <v>0</v>
      </c>
      <c r="O446" s="166"/>
      <c r="P446" s="127">
        <v>0</v>
      </c>
      <c r="Q446" s="127">
        <v>0</v>
      </c>
      <c r="R446" s="415"/>
    </row>
    <row r="447" spans="2:18" ht="15.75" customHeight="1">
      <c r="B447" s="1033"/>
      <c r="C447" s="1057"/>
      <c r="D447" s="1047"/>
      <c r="E447" s="344" t="s">
        <v>19</v>
      </c>
      <c r="F447" s="267">
        <v>1795.4702600000001</v>
      </c>
      <c r="G447" s="267">
        <v>1795.4702600000001</v>
      </c>
      <c r="H447" s="485">
        <v>580.4</v>
      </c>
      <c r="I447" s="485">
        <v>417.35629999999998</v>
      </c>
      <c r="J447" s="625">
        <v>1107.4000000000001</v>
      </c>
      <c r="K447" s="625">
        <v>931.96046999999999</v>
      </c>
      <c r="L447" s="309">
        <v>1575.057</v>
      </c>
      <c r="M447" s="309">
        <v>1396.3260700000001</v>
      </c>
      <c r="N447" s="166">
        <v>2076.2674200000001</v>
      </c>
      <c r="O447" s="166">
        <v>2076.2674200000001</v>
      </c>
      <c r="P447" s="127">
        <v>2057.7570000000001</v>
      </c>
      <c r="Q447" s="127">
        <v>2057.7570000000001</v>
      </c>
      <c r="R447" s="415"/>
    </row>
    <row r="448" spans="2:18" ht="15.75" customHeight="1">
      <c r="B448" s="1033"/>
      <c r="C448" s="1057"/>
      <c r="D448" s="1047"/>
      <c r="E448" s="344" t="s">
        <v>33</v>
      </c>
      <c r="F448" s="267"/>
      <c r="G448" s="267"/>
      <c r="H448" s="484"/>
      <c r="I448" s="484"/>
      <c r="J448" s="627"/>
      <c r="K448" s="627"/>
      <c r="L448" s="370"/>
      <c r="M448" s="370"/>
      <c r="N448" s="166"/>
      <c r="O448" s="166"/>
      <c r="P448" s="127"/>
      <c r="Q448" s="127"/>
      <c r="R448" s="415"/>
    </row>
    <row r="449" spans="2:18" ht="15.75" customHeight="1">
      <c r="B449" s="1033"/>
      <c r="C449" s="1057"/>
      <c r="D449" s="1047"/>
      <c r="E449" s="344" t="s">
        <v>67</v>
      </c>
      <c r="F449" s="267">
        <v>0</v>
      </c>
      <c r="G449" s="267">
        <v>0</v>
      </c>
      <c r="H449" s="484">
        <v>0</v>
      </c>
      <c r="I449" s="484">
        <v>0</v>
      </c>
      <c r="J449" s="627">
        <v>0</v>
      </c>
      <c r="K449" s="627">
        <v>0</v>
      </c>
      <c r="L449" s="627">
        <v>0</v>
      </c>
      <c r="M449" s="627">
        <v>0</v>
      </c>
      <c r="N449" s="166">
        <v>0</v>
      </c>
      <c r="O449" s="166"/>
      <c r="P449" s="127">
        <v>0</v>
      </c>
      <c r="Q449" s="127">
        <v>0</v>
      </c>
      <c r="R449" s="415"/>
    </row>
    <row r="450" spans="2:18" ht="15.75" customHeight="1" thickBot="1">
      <c r="B450" s="1033"/>
      <c r="C450" s="1057"/>
      <c r="D450" s="1047"/>
      <c r="E450" s="345" t="s">
        <v>20</v>
      </c>
      <c r="F450" s="270"/>
      <c r="G450" s="271"/>
      <c r="H450" s="489"/>
      <c r="I450" s="489"/>
      <c r="J450" s="628"/>
      <c r="K450" s="628"/>
      <c r="L450" s="739"/>
      <c r="M450" s="739"/>
      <c r="N450" s="132"/>
      <c r="O450" s="767"/>
      <c r="P450" s="133"/>
      <c r="Q450" s="133"/>
      <c r="R450" s="416"/>
    </row>
    <row r="451" spans="2:18" ht="15.75" customHeight="1">
      <c r="B451" s="1034"/>
      <c r="C451" s="1038"/>
      <c r="D451" s="1038"/>
      <c r="E451" s="341" t="s">
        <v>17</v>
      </c>
      <c r="F451" s="267">
        <f>F453+F454+F456</f>
        <v>578.12973999999997</v>
      </c>
      <c r="G451" s="267">
        <f t="shared" ref="G451:Q451" si="218">G453+G454+G456</f>
        <v>578.12973999999997</v>
      </c>
      <c r="H451" s="483">
        <f t="shared" si="218"/>
        <v>175.28100000000001</v>
      </c>
      <c r="I451" s="483">
        <f t="shared" si="218"/>
        <v>116.72519</v>
      </c>
      <c r="J451" s="626">
        <f t="shared" si="218"/>
        <v>334.435</v>
      </c>
      <c r="K451" s="626">
        <f t="shared" si="218"/>
        <v>288.66478999999998</v>
      </c>
      <c r="L451" s="267">
        <f t="shared" si="218"/>
        <v>475.66699999999997</v>
      </c>
      <c r="M451" s="267">
        <f t="shared" si="218"/>
        <v>430.84879999999998</v>
      </c>
      <c r="N451" s="266">
        <f t="shared" si="218"/>
        <v>631.73357999999996</v>
      </c>
      <c r="O451" s="266">
        <f t="shared" si="218"/>
        <v>631.73357999999996</v>
      </c>
      <c r="P451" s="267">
        <f t="shared" si="218"/>
        <v>621.44299999999998</v>
      </c>
      <c r="Q451" s="267">
        <f t="shared" si="218"/>
        <v>621.44299999999998</v>
      </c>
      <c r="R451" s="412"/>
    </row>
    <row r="452" spans="2:18" ht="15.75" customHeight="1">
      <c r="B452" s="1034"/>
      <c r="C452" s="1038"/>
      <c r="D452" s="1038"/>
      <c r="E452" s="342" t="s">
        <v>18</v>
      </c>
      <c r="F452" s="267"/>
      <c r="G452" s="267"/>
      <c r="H452" s="484"/>
      <c r="I452" s="484"/>
      <c r="J452" s="627"/>
      <c r="K452" s="627"/>
      <c r="L452" s="370"/>
      <c r="M452" s="370"/>
      <c r="N452" s="166"/>
      <c r="O452" s="166"/>
      <c r="P452" s="139"/>
      <c r="Q452" s="139"/>
      <c r="R452" s="123"/>
    </row>
    <row r="453" spans="2:18" ht="15.75" customHeight="1">
      <c r="B453" s="1034"/>
      <c r="C453" s="1038"/>
      <c r="D453" s="1038"/>
      <c r="E453" s="342" t="s">
        <v>28</v>
      </c>
      <c r="F453" s="267">
        <v>0</v>
      </c>
      <c r="G453" s="267">
        <v>0</v>
      </c>
      <c r="H453" s="484"/>
      <c r="I453" s="484"/>
      <c r="J453" s="627">
        <v>0</v>
      </c>
      <c r="K453" s="627">
        <v>0</v>
      </c>
      <c r="L453" s="370">
        <v>0</v>
      </c>
      <c r="M453" s="370">
        <v>0</v>
      </c>
      <c r="N453" s="166">
        <v>0</v>
      </c>
      <c r="O453" s="166">
        <v>0</v>
      </c>
      <c r="P453" s="139">
        <v>0</v>
      </c>
      <c r="Q453" s="139">
        <v>0</v>
      </c>
      <c r="R453" s="123"/>
    </row>
    <row r="454" spans="2:18" ht="15.75" customHeight="1">
      <c r="B454" s="1034"/>
      <c r="C454" s="1038"/>
      <c r="D454" s="1038"/>
      <c r="E454" s="342" t="s">
        <v>19</v>
      </c>
      <c r="F454" s="267">
        <v>578.12973999999997</v>
      </c>
      <c r="G454" s="267">
        <v>578.12973999999997</v>
      </c>
      <c r="H454" s="485">
        <v>175.28100000000001</v>
      </c>
      <c r="I454" s="485">
        <v>116.72519</v>
      </c>
      <c r="J454" s="625">
        <v>334.435</v>
      </c>
      <c r="K454" s="625">
        <v>288.66478999999998</v>
      </c>
      <c r="L454" s="309">
        <v>475.66699999999997</v>
      </c>
      <c r="M454" s="309">
        <v>430.84879999999998</v>
      </c>
      <c r="N454" s="166">
        <v>631.73357999999996</v>
      </c>
      <c r="O454" s="166">
        <v>631.73357999999996</v>
      </c>
      <c r="P454" s="127">
        <v>621.44299999999998</v>
      </c>
      <c r="Q454" s="127">
        <v>621.44299999999998</v>
      </c>
      <c r="R454" s="123"/>
    </row>
    <row r="455" spans="2:18" ht="15.75" customHeight="1">
      <c r="B455" s="1034"/>
      <c r="C455" s="1038"/>
      <c r="D455" s="1038"/>
      <c r="E455" s="342" t="s">
        <v>33</v>
      </c>
      <c r="F455" s="267"/>
      <c r="G455" s="267"/>
      <c r="H455" s="484"/>
      <c r="I455" s="484"/>
      <c r="J455" s="627"/>
      <c r="K455" s="627"/>
      <c r="L455" s="370"/>
      <c r="M455" s="370"/>
      <c r="N455" s="166"/>
      <c r="O455" s="166"/>
      <c r="P455" s="139"/>
      <c r="Q455" s="139"/>
      <c r="R455" s="123"/>
    </row>
    <row r="456" spans="2:18" ht="15.75" customHeight="1">
      <c r="B456" s="1034"/>
      <c r="C456" s="1038"/>
      <c r="D456" s="1038"/>
      <c r="E456" s="342" t="s">
        <v>67</v>
      </c>
      <c r="F456" s="267">
        <v>0</v>
      </c>
      <c r="G456" s="267">
        <v>0</v>
      </c>
      <c r="H456" s="484"/>
      <c r="I456" s="484"/>
      <c r="J456" s="627">
        <v>0</v>
      </c>
      <c r="K456" s="627">
        <v>0</v>
      </c>
      <c r="L456" s="370">
        <v>0</v>
      </c>
      <c r="M456" s="370">
        <v>0</v>
      </c>
      <c r="N456" s="166">
        <v>0</v>
      </c>
      <c r="O456" s="166">
        <v>0</v>
      </c>
      <c r="P456" s="139">
        <v>0</v>
      </c>
      <c r="Q456" s="139">
        <v>0</v>
      </c>
      <c r="R456" s="123"/>
    </row>
    <row r="457" spans="2:18" ht="15.75" customHeight="1" thickBot="1">
      <c r="B457" s="1034"/>
      <c r="C457" s="1038"/>
      <c r="D457" s="1038"/>
      <c r="E457" s="343" t="s">
        <v>20</v>
      </c>
      <c r="F457" s="271"/>
      <c r="G457" s="271"/>
      <c r="H457" s="486"/>
      <c r="I457" s="486"/>
      <c r="J457" s="628"/>
      <c r="K457" s="628"/>
      <c r="L457" s="739"/>
      <c r="M457" s="739"/>
      <c r="N457" s="767"/>
      <c r="O457" s="767"/>
      <c r="P457" s="146"/>
      <c r="Q457" s="146"/>
      <c r="R457" s="413"/>
    </row>
    <row r="458" spans="2:18" s="113" customFormat="1" ht="15.75" customHeight="1">
      <c r="B458" s="1034"/>
      <c r="C458" s="1038"/>
      <c r="D458" s="1038"/>
      <c r="E458" s="341" t="s">
        <v>17</v>
      </c>
      <c r="F458" s="267">
        <f>F460+F461+F462+F463</f>
        <v>325.10000000000002</v>
      </c>
      <c r="G458" s="267">
        <f t="shared" ref="G458:Q458" si="219">G460+G461+G462+G463</f>
        <v>325.10000000000002</v>
      </c>
      <c r="H458" s="483">
        <f t="shared" si="219"/>
        <v>15.5</v>
      </c>
      <c r="I458" s="483">
        <f t="shared" si="219"/>
        <v>15</v>
      </c>
      <c r="J458" s="626">
        <f t="shared" si="219"/>
        <v>230.3</v>
      </c>
      <c r="K458" s="626">
        <f t="shared" si="219"/>
        <v>108.779</v>
      </c>
      <c r="L458" s="267">
        <f t="shared" si="219"/>
        <v>318.39999999999998</v>
      </c>
      <c r="M458" s="267">
        <f t="shared" si="219"/>
        <v>242.68819999999999</v>
      </c>
      <c r="N458" s="266">
        <f t="shared" si="219"/>
        <v>329.9</v>
      </c>
      <c r="O458" s="266">
        <f t="shared" si="219"/>
        <v>329.9</v>
      </c>
      <c r="P458" s="267">
        <f t="shared" si="219"/>
        <v>329.9</v>
      </c>
      <c r="Q458" s="267">
        <f t="shared" si="219"/>
        <v>329.9</v>
      </c>
      <c r="R458" s="412"/>
    </row>
    <row r="459" spans="2:18" s="113" customFormat="1" ht="15.75" customHeight="1">
      <c r="B459" s="1034"/>
      <c r="C459" s="1038"/>
      <c r="D459" s="1038"/>
      <c r="E459" s="342" t="s">
        <v>18</v>
      </c>
      <c r="F459" s="267"/>
      <c r="G459" s="267"/>
      <c r="H459" s="484"/>
      <c r="I459" s="484"/>
      <c r="J459" s="627"/>
      <c r="K459" s="627"/>
      <c r="L459" s="370"/>
      <c r="M459" s="370"/>
      <c r="N459" s="166"/>
      <c r="O459" s="166"/>
      <c r="P459" s="139"/>
      <c r="Q459" s="139"/>
      <c r="R459" s="123"/>
    </row>
    <row r="460" spans="2:18" s="113" customFormat="1" ht="15.75" customHeight="1">
      <c r="B460" s="1034"/>
      <c r="C460" s="1038"/>
      <c r="D460" s="1038"/>
      <c r="E460" s="342" t="s">
        <v>28</v>
      </c>
      <c r="F460" s="267">
        <v>0</v>
      </c>
      <c r="G460" s="267">
        <v>0</v>
      </c>
      <c r="H460" s="484">
        <v>0</v>
      </c>
      <c r="I460" s="484">
        <v>0</v>
      </c>
      <c r="J460" s="627">
        <v>0</v>
      </c>
      <c r="K460" s="627">
        <v>0</v>
      </c>
      <c r="L460" s="370">
        <v>0</v>
      </c>
      <c r="M460" s="370">
        <v>0</v>
      </c>
      <c r="N460" s="166">
        <v>0</v>
      </c>
      <c r="O460" s="166">
        <v>0</v>
      </c>
      <c r="P460" s="139">
        <v>0</v>
      </c>
      <c r="Q460" s="139">
        <v>0</v>
      </c>
      <c r="R460" s="123"/>
    </row>
    <row r="461" spans="2:18" s="113" customFormat="1" ht="15.75" customHeight="1">
      <c r="B461" s="1034"/>
      <c r="C461" s="1038"/>
      <c r="D461" s="1038"/>
      <c r="E461" s="342" t="s">
        <v>19</v>
      </c>
      <c r="F461" s="267">
        <v>325.10000000000002</v>
      </c>
      <c r="G461" s="267">
        <v>325.10000000000002</v>
      </c>
      <c r="H461" s="485">
        <v>15.5</v>
      </c>
      <c r="I461" s="485">
        <v>15</v>
      </c>
      <c r="J461" s="625">
        <v>230.3</v>
      </c>
      <c r="K461" s="625">
        <v>108.779</v>
      </c>
      <c r="L461" s="259">
        <v>318.39999999999998</v>
      </c>
      <c r="M461" s="259">
        <v>242.68819999999999</v>
      </c>
      <c r="N461" s="166">
        <v>329.9</v>
      </c>
      <c r="O461" s="166">
        <v>329.9</v>
      </c>
      <c r="P461" s="139">
        <v>329.9</v>
      </c>
      <c r="Q461" s="139">
        <v>329.9</v>
      </c>
      <c r="R461" s="123"/>
    </row>
    <row r="462" spans="2:18" s="113" customFormat="1" ht="15.75" customHeight="1">
      <c r="B462" s="1034"/>
      <c r="C462" s="1038"/>
      <c r="D462" s="1038"/>
      <c r="E462" s="342" t="s">
        <v>33</v>
      </c>
      <c r="F462" s="267"/>
      <c r="G462" s="267"/>
      <c r="H462" s="484"/>
      <c r="I462" s="484"/>
      <c r="J462" s="627"/>
      <c r="K462" s="627"/>
      <c r="L462" s="370"/>
      <c r="M462" s="370"/>
      <c r="N462" s="166"/>
      <c r="O462" s="166"/>
      <c r="P462" s="139"/>
      <c r="Q462" s="139"/>
      <c r="R462" s="123"/>
    </row>
    <row r="463" spans="2:18" s="113" customFormat="1" ht="15.75" customHeight="1">
      <c r="B463" s="1034"/>
      <c r="C463" s="1038"/>
      <c r="D463" s="1038"/>
      <c r="E463" s="342" t="s">
        <v>67</v>
      </c>
      <c r="F463" s="267">
        <v>0</v>
      </c>
      <c r="G463" s="267">
        <v>0</v>
      </c>
      <c r="H463" s="484">
        <v>0</v>
      </c>
      <c r="I463" s="484">
        <v>0</v>
      </c>
      <c r="J463" s="627">
        <v>0</v>
      </c>
      <c r="K463" s="627">
        <v>0</v>
      </c>
      <c r="L463" s="370">
        <v>0</v>
      </c>
      <c r="M463" s="370">
        <v>0</v>
      </c>
      <c r="N463" s="166">
        <v>0</v>
      </c>
      <c r="O463" s="166">
        <v>0</v>
      </c>
      <c r="P463" s="139">
        <v>0</v>
      </c>
      <c r="Q463" s="139">
        <v>0</v>
      </c>
      <c r="R463" s="123"/>
    </row>
    <row r="464" spans="2:18" s="113" customFormat="1" ht="15.75" customHeight="1" thickBot="1">
      <c r="B464" s="1035"/>
      <c r="C464" s="1039"/>
      <c r="D464" s="1039"/>
      <c r="E464" s="343" t="s">
        <v>20</v>
      </c>
      <c r="F464" s="271"/>
      <c r="G464" s="271"/>
      <c r="H464" s="486"/>
      <c r="I464" s="486"/>
      <c r="J464" s="628"/>
      <c r="K464" s="628"/>
      <c r="L464" s="739"/>
      <c r="M464" s="739"/>
      <c r="N464" s="767"/>
      <c r="O464" s="767"/>
      <c r="P464" s="146"/>
      <c r="Q464" s="146"/>
      <c r="R464" s="413"/>
    </row>
    <row r="465" spans="2:18" ht="15.75" customHeight="1">
      <c r="B465" s="1072">
        <v>5</v>
      </c>
      <c r="C465" s="1069" t="s">
        <v>99</v>
      </c>
      <c r="D465" s="1069" t="s">
        <v>339</v>
      </c>
      <c r="E465" s="347" t="s">
        <v>17</v>
      </c>
      <c r="F465" s="181">
        <f>F467+F468+F470</f>
        <v>494.1</v>
      </c>
      <c r="G465" s="181">
        <f>G467+G468+G470</f>
        <v>494.1</v>
      </c>
      <c r="H465" s="468">
        <f>H467+H468+H470</f>
        <v>336.02000000000004</v>
      </c>
      <c r="I465" s="468">
        <f t="shared" ref="I465:Q465" si="220">I467+I468+I470</f>
        <v>115.07742999999999</v>
      </c>
      <c r="J465" s="599">
        <f t="shared" ref="J465:M465" si="221">J467+J468+J470</f>
        <v>7329.2119999999995</v>
      </c>
      <c r="K465" s="599">
        <f t="shared" si="221"/>
        <v>260.03743000000003</v>
      </c>
      <c r="L465" s="599">
        <f t="shared" si="221"/>
        <v>7338.2119999999995</v>
      </c>
      <c r="M465" s="665">
        <f t="shared" si="221"/>
        <v>390.51242999999999</v>
      </c>
      <c r="N465" s="748">
        <f t="shared" si="220"/>
        <v>7349.1345899999997</v>
      </c>
      <c r="O465" s="748">
        <f t="shared" ref="O465" si="222">O467+O468+O470</f>
        <v>7255.5748700000004</v>
      </c>
      <c r="P465" s="181">
        <f t="shared" si="220"/>
        <v>400</v>
      </c>
      <c r="Q465" s="181">
        <f t="shared" si="220"/>
        <v>400</v>
      </c>
      <c r="R465" s="1016"/>
    </row>
    <row r="466" spans="2:18" ht="15.75" customHeight="1">
      <c r="B466" s="1016"/>
      <c r="C466" s="1070"/>
      <c r="D466" s="1070"/>
      <c r="E466" s="348" t="s">
        <v>18</v>
      </c>
      <c r="F466" s="165"/>
      <c r="G466" s="165"/>
      <c r="H466" s="469"/>
      <c r="I466" s="469"/>
      <c r="J466" s="600"/>
      <c r="K466" s="600"/>
      <c r="L466" s="600"/>
      <c r="M466" s="600"/>
      <c r="N466" s="165"/>
      <c r="O466" s="165"/>
      <c r="P466" s="165"/>
      <c r="Q466" s="165"/>
      <c r="R466" s="1016"/>
    </row>
    <row r="467" spans="2:18" ht="15.75" customHeight="1">
      <c r="B467" s="1016"/>
      <c r="C467" s="1070"/>
      <c r="D467" s="1070"/>
      <c r="E467" s="348" t="s">
        <v>28</v>
      </c>
      <c r="F467" s="165">
        <v>0</v>
      </c>
      <c r="G467" s="165">
        <v>0</v>
      </c>
      <c r="H467" s="469">
        <f>H474+H516</f>
        <v>0</v>
      </c>
      <c r="I467" s="469">
        <f t="shared" ref="I467:Q467" si="223">I474+I516</f>
        <v>0</v>
      </c>
      <c r="J467" s="600">
        <f t="shared" ref="J467" si="224">J474+J516</f>
        <v>3054.4377599999998</v>
      </c>
      <c r="K467" s="600">
        <f t="shared" ref="K467:M467" si="225">K474+K516</f>
        <v>0</v>
      </c>
      <c r="L467" s="600">
        <f t="shared" si="225"/>
        <v>3054.4377599999998</v>
      </c>
      <c r="M467" s="600">
        <f t="shared" si="225"/>
        <v>0</v>
      </c>
      <c r="N467" s="165">
        <f t="shared" si="223"/>
        <v>3054.4377599999998</v>
      </c>
      <c r="O467" s="165">
        <f t="shared" ref="O467" si="226">O474+O516</f>
        <v>2993.28926</v>
      </c>
      <c r="P467" s="165">
        <f t="shared" si="223"/>
        <v>0</v>
      </c>
      <c r="Q467" s="165">
        <f t="shared" si="223"/>
        <v>0</v>
      </c>
      <c r="R467" s="1016"/>
    </row>
    <row r="468" spans="2:18" ht="15.75" customHeight="1">
      <c r="B468" s="1016"/>
      <c r="C468" s="1070"/>
      <c r="D468" s="1070"/>
      <c r="E468" s="348" t="s">
        <v>19</v>
      </c>
      <c r="F468" s="165">
        <v>0</v>
      </c>
      <c r="G468" s="165">
        <v>0</v>
      </c>
      <c r="H468" s="469">
        <f>H475+H517</f>
        <v>0</v>
      </c>
      <c r="I468" s="469">
        <f t="shared" ref="I468:Q468" si="227">I475+I517</f>
        <v>0</v>
      </c>
      <c r="J468" s="600">
        <f t="shared" ref="J468" si="228">J475+J517</f>
        <v>3726.76224</v>
      </c>
      <c r="K468" s="600">
        <f t="shared" ref="K468:M468" si="229">K475+K517</f>
        <v>0</v>
      </c>
      <c r="L468" s="600">
        <f t="shared" si="229"/>
        <v>3726.76224</v>
      </c>
      <c r="M468" s="600">
        <f t="shared" si="229"/>
        <v>0</v>
      </c>
      <c r="N468" s="165">
        <f t="shared" si="227"/>
        <v>3726.76224</v>
      </c>
      <c r="O468" s="165">
        <f t="shared" ref="O468" si="230">O475+O517</f>
        <v>3696.88411</v>
      </c>
      <c r="P468" s="165">
        <f t="shared" si="227"/>
        <v>0</v>
      </c>
      <c r="Q468" s="165">
        <f t="shared" si="227"/>
        <v>0</v>
      </c>
      <c r="R468" s="1016"/>
    </row>
    <row r="469" spans="2:18" ht="15.75" customHeight="1">
      <c r="B469" s="1016"/>
      <c r="C469" s="1070"/>
      <c r="D469" s="1070"/>
      <c r="E469" s="348" t="s">
        <v>33</v>
      </c>
      <c r="F469" s="165"/>
      <c r="G469" s="165"/>
      <c r="H469" s="469"/>
      <c r="I469" s="469"/>
      <c r="J469" s="600"/>
      <c r="K469" s="600"/>
      <c r="L469" s="600"/>
      <c r="M469" s="600"/>
      <c r="N469" s="165"/>
      <c r="O469" s="165"/>
      <c r="P469" s="165"/>
      <c r="Q469" s="165"/>
      <c r="R469" s="1016"/>
    </row>
    <row r="470" spans="2:18" ht="15.75" customHeight="1">
      <c r="B470" s="1016"/>
      <c r="C470" s="1070"/>
      <c r="D470" s="1070"/>
      <c r="E470" s="348" t="s">
        <v>67</v>
      </c>
      <c r="F470" s="165">
        <v>494.1</v>
      </c>
      <c r="G470" s="165">
        <v>494.1</v>
      </c>
      <c r="H470" s="469">
        <f>H477+H519</f>
        <v>336.02000000000004</v>
      </c>
      <c r="I470" s="469">
        <f t="shared" ref="I470:Q470" si="231">I477+I519</f>
        <v>115.07742999999999</v>
      </c>
      <c r="J470" s="600">
        <f t="shared" ref="J470" si="232">J477+J519</f>
        <v>548.01200000000006</v>
      </c>
      <c r="K470" s="600">
        <f t="shared" ref="K470:M470" si="233">K477+K519</f>
        <v>260.03743000000003</v>
      </c>
      <c r="L470" s="600">
        <f t="shared" si="233"/>
        <v>557.01200000000006</v>
      </c>
      <c r="M470" s="600">
        <f t="shared" si="233"/>
        <v>390.51242999999999</v>
      </c>
      <c r="N470" s="165">
        <f t="shared" si="231"/>
        <v>567.93459000000007</v>
      </c>
      <c r="O470" s="165">
        <f t="shared" ref="O470" si="234">O477+O519</f>
        <v>565.40150000000006</v>
      </c>
      <c r="P470" s="165">
        <f t="shared" si="231"/>
        <v>400</v>
      </c>
      <c r="Q470" s="165">
        <f t="shared" si="231"/>
        <v>400</v>
      </c>
      <c r="R470" s="1016"/>
    </row>
    <row r="471" spans="2:18" ht="15.75" customHeight="1" thickBot="1">
      <c r="B471" s="1081"/>
      <c r="C471" s="1071"/>
      <c r="D471" s="1071"/>
      <c r="E471" s="320" t="s">
        <v>20</v>
      </c>
      <c r="F471" s="169"/>
      <c r="G471" s="169"/>
      <c r="H471" s="470"/>
      <c r="I471" s="470"/>
      <c r="J471" s="601"/>
      <c r="K471" s="601"/>
      <c r="L471" s="601"/>
      <c r="M471" s="601"/>
      <c r="N471" s="169"/>
      <c r="O471" s="169"/>
      <c r="P471" s="169"/>
      <c r="Q471" s="169"/>
      <c r="R471" s="1073"/>
    </row>
    <row r="472" spans="2:18" ht="15.75" customHeight="1">
      <c r="B472" s="1029" t="s">
        <v>168</v>
      </c>
      <c r="C472" s="1052" t="s">
        <v>100</v>
      </c>
      <c r="D472" s="1052" t="s">
        <v>163</v>
      </c>
      <c r="E472" s="292" t="s">
        <v>17</v>
      </c>
      <c r="F472" s="129">
        <v>490.1</v>
      </c>
      <c r="G472" s="129">
        <v>490.1</v>
      </c>
      <c r="H472" s="456">
        <f>H474+H475+H477</f>
        <v>327.94000000000005</v>
      </c>
      <c r="I472" s="456">
        <f t="shared" ref="I472:M472" si="235">I474+I475+I477</f>
        <v>115.07742999999999</v>
      </c>
      <c r="J472" s="572">
        <f t="shared" si="235"/>
        <v>7309.0119999999997</v>
      </c>
      <c r="K472" s="572">
        <f t="shared" si="235"/>
        <v>260.03743000000003</v>
      </c>
      <c r="L472" s="572">
        <f t="shared" si="235"/>
        <v>7309.0119999999997</v>
      </c>
      <c r="M472" s="572">
        <f t="shared" si="235"/>
        <v>390.51242999999999</v>
      </c>
      <c r="N472" s="783">
        <f t="shared" ref="N472:Q472" si="236">N474+N475+N477</f>
        <v>7349.1345899999997</v>
      </c>
      <c r="O472" s="722">
        <f t="shared" si="236"/>
        <v>7255.5748700000004</v>
      </c>
      <c r="P472" s="572">
        <f t="shared" si="236"/>
        <v>360</v>
      </c>
      <c r="Q472" s="572">
        <f t="shared" si="236"/>
        <v>360</v>
      </c>
      <c r="R472" s="1082"/>
    </row>
    <row r="473" spans="2:18" ht="15.75" customHeight="1">
      <c r="B473" s="1027"/>
      <c r="C473" s="1053"/>
      <c r="D473" s="1053"/>
      <c r="E473" s="349" t="s">
        <v>18</v>
      </c>
      <c r="F473" s="130"/>
      <c r="G473" s="130"/>
      <c r="H473" s="457"/>
      <c r="I473" s="457"/>
      <c r="J473" s="584"/>
      <c r="K473" s="584"/>
      <c r="L473" s="130"/>
      <c r="M473" s="130"/>
      <c r="N473" s="130"/>
      <c r="O473" s="130"/>
      <c r="P473" s="130"/>
      <c r="Q473" s="130"/>
      <c r="R473" s="1076"/>
    </row>
    <row r="474" spans="2:18" ht="15.75" customHeight="1">
      <c r="B474" s="1027"/>
      <c r="C474" s="1053"/>
      <c r="D474" s="1053"/>
      <c r="E474" s="349" t="s">
        <v>28</v>
      </c>
      <c r="F474" s="130">
        <f>F481+F488</f>
        <v>0</v>
      </c>
      <c r="G474" s="130">
        <f t="shared" ref="G474:I474" si="237">G481+G488</f>
        <v>0</v>
      </c>
      <c r="H474" s="457">
        <f t="shared" si="237"/>
        <v>0</v>
      </c>
      <c r="I474" s="457">
        <f t="shared" si="237"/>
        <v>0</v>
      </c>
      <c r="J474" s="584">
        <f>J481+J488+J495+J502+J509</f>
        <v>3054.4377599999998</v>
      </c>
      <c r="K474" s="584">
        <f t="shared" ref="K474:M474" si="238">K481+K488+K495+K502+K509</f>
        <v>0</v>
      </c>
      <c r="L474" s="584">
        <f>L481+L488+L495+L502+L509</f>
        <v>3054.4377599999998</v>
      </c>
      <c r="M474" s="584">
        <f t="shared" si="238"/>
        <v>0</v>
      </c>
      <c r="N474" s="584">
        <f>N481+N488+N495+N502+N509</f>
        <v>3054.4377599999998</v>
      </c>
      <c r="O474" s="584">
        <f>O481+O488+O495+O502+O509</f>
        <v>2993.28926</v>
      </c>
      <c r="P474" s="584">
        <f t="shared" ref="P474:Q474" si="239">P481+P488+P495+P502+P509</f>
        <v>0</v>
      </c>
      <c r="Q474" s="584">
        <f t="shared" si="239"/>
        <v>0</v>
      </c>
      <c r="R474" s="1076"/>
    </row>
    <row r="475" spans="2:18" ht="15.75" customHeight="1">
      <c r="B475" s="1027"/>
      <c r="C475" s="1053"/>
      <c r="D475" s="1053"/>
      <c r="E475" s="349" t="s">
        <v>19</v>
      </c>
      <c r="F475" s="130">
        <f t="shared" ref="F475:I478" si="240">F482+F489</f>
        <v>0</v>
      </c>
      <c r="G475" s="130">
        <f t="shared" si="240"/>
        <v>0</v>
      </c>
      <c r="H475" s="457">
        <f t="shared" si="240"/>
        <v>0</v>
      </c>
      <c r="I475" s="457">
        <f t="shared" si="240"/>
        <v>0</v>
      </c>
      <c r="J475" s="584">
        <f t="shared" ref="J475:M478" si="241">J482+J489+J496+J503+J510</f>
        <v>3726.76224</v>
      </c>
      <c r="K475" s="584">
        <f t="shared" si="241"/>
        <v>0</v>
      </c>
      <c r="L475" s="584">
        <f t="shared" si="241"/>
        <v>3726.76224</v>
      </c>
      <c r="M475" s="584">
        <f t="shared" si="241"/>
        <v>0</v>
      </c>
      <c r="N475" s="584">
        <f>N482+N489+N496+N503+N510</f>
        <v>3726.76224</v>
      </c>
      <c r="O475" s="584">
        <f>O482+O489+O496+O503+O510</f>
        <v>3696.88411</v>
      </c>
      <c r="P475" s="584">
        <f t="shared" ref="P475:Q475" si="242">P482+P489+P496+P503+P510</f>
        <v>0</v>
      </c>
      <c r="Q475" s="584">
        <f t="shared" si="242"/>
        <v>0</v>
      </c>
      <c r="R475" s="1076"/>
    </row>
    <row r="476" spans="2:18" ht="15.75" customHeight="1">
      <c r="B476" s="1027"/>
      <c r="C476" s="1053"/>
      <c r="D476" s="1053"/>
      <c r="E476" s="349" t="s">
        <v>33</v>
      </c>
      <c r="F476" s="130">
        <f t="shared" si="240"/>
        <v>0</v>
      </c>
      <c r="G476" s="130">
        <f t="shared" si="240"/>
        <v>0</v>
      </c>
      <c r="H476" s="457">
        <f t="shared" si="240"/>
        <v>0</v>
      </c>
      <c r="I476" s="457">
        <f t="shared" si="240"/>
        <v>0</v>
      </c>
      <c r="J476" s="584">
        <f t="shared" si="241"/>
        <v>0</v>
      </c>
      <c r="K476" s="584">
        <f t="shared" si="241"/>
        <v>0</v>
      </c>
      <c r="L476" s="584">
        <f t="shared" si="241"/>
        <v>0</v>
      </c>
      <c r="M476" s="584">
        <f t="shared" si="241"/>
        <v>0</v>
      </c>
      <c r="N476" s="584">
        <f t="shared" ref="N476:Q476" si="243">N483+N490+N497+N504+N511</f>
        <v>0</v>
      </c>
      <c r="O476" s="584">
        <f t="shared" si="243"/>
        <v>0</v>
      </c>
      <c r="P476" s="584">
        <f t="shared" si="243"/>
        <v>0</v>
      </c>
      <c r="Q476" s="584">
        <f t="shared" si="243"/>
        <v>0</v>
      </c>
      <c r="R476" s="1076"/>
    </row>
    <row r="477" spans="2:18" ht="15.75" customHeight="1">
      <c r="B477" s="1027"/>
      <c r="C477" s="1053"/>
      <c r="D477" s="1053"/>
      <c r="E477" s="349" t="s">
        <v>67</v>
      </c>
      <c r="F477" s="130">
        <f t="shared" si="240"/>
        <v>797.96100000000001</v>
      </c>
      <c r="G477" s="130">
        <f t="shared" si="240"/>
        <v>792.72699999999998</v>
      </c>
      <c r="H477" s="457">
        <f t="shared" si="240"/>
        <v>327.94000000000005</v>
      </c>
      <c r="I477" s="457">
        <f t="shared" si="240"/>
        <v>115.07742999999999</v>
      </c>
      <c r="J477" s="584">
        <f>J484+J491+J498+J505+J512</f>
        <v>527.81200000000001</v>
      </c>
      <c r="K477" s="584">
        <f t="shared" ref="K477:M477" si="244">K484+K491+K498+K505+K512</f>
        <v>260.03743000000003</v>
      </c>
      <c r="L477" s="584">
        <f>L484+L491+L498+L505+L512</f>
        <v>527.81200000000001</v>
      </c>
      <c r="M477" s="584">
        <f t="shared" si="244"/>
        <v>390.51242999999999</v>
      </c>
      <c r="N477" s="584">
        <f t="shared" ref="N477:Q477" si="245">N484+N491+N498+N505+N512</f>
        <v>567.93459000000007</v>
      </c>
      <c r="O477" s="584">
        <f t="shared" si="245"/>
        <v>565.40150000000006</v>
      </c>
      <c r="P477" s="584">
        <f t="shared" si="245"/>
        <v>360</v>
      </c>
      <c r="Q477" s="584">
        <f t="shared" si="245"/>
        <v>360</v>
      </c>
      <c r="R477" s="1076"/>
    </row>
    <row r="478" spans="2:18" ht="15.75" customHeight="1" thickBot="1">
      <c r="B478" s="1030"/>
      <c r="C478" s="1055"/>
      <c r="D478" s="1055"/>
      <c r="E478" s="350" t="s">
        <v>20</v>
      </c>
      <c r="F478" s="130">
        <f t="shared" si="240"/>
        <v>0</v>
      </c>
      <c r="G478" s="130">
        <f t="shared" si="240"/>
        <v>0</v>
      </c>
      <c r="H478" s="465">
        <f t="shared" si="240"/>
        <v>0</v>
      </c>
      <c r="I478" s="465">
        <f t="shared" si="240"/>
        <v>0</v>
      </c>
      <c r="J478" s="584">
        <f t="shared" si="241"/>
        <v>0</v>
      </c>
      <c r="K478" s="584">
        <f t="shared" si="241"/>
        <v>0</v>
      </c>
      <c r="L478" s="584">
        <f t="shared" si="241"/>
        <v>0</v>
      </c>
      <c r="M478" s="584">
        <f t="shared" si="241"/>
        <v>0</v>
      </c>
      <c r="N478" s="584">
        <f t="shared" ref="N478:Q478" si="246">N485+N492+N499+N506+N513</f>
        <v>0</v>
      </c>
      <c r="O478" s="584">
        <f t="shared" si="246"/>
        <v>0</v>
      </c>
      <c r="P478" s="584">
        <f t="shared" si="246"/>
        <v>0</v>
      </c>
      <c r="Q478" s="584">
        <f t="shared" si="246"/>
        <v>0</v>
      </c>
      <c r="R478" s="1083"/>
    </row>
    <row r="479" spans="2:18" ht="15.75" customHeight="1">
      <c r="B479" s="1024"/>
      <c r="C479" s="1056" t="s">
        <v>149</v>
      </c>
      <c r="D479" s="1046" t="s">
        <v>550</v>
      </c>
      <c r="E479" s="199" t="s">
        <v>17</v>
      </c>
      <c r="F479" s="136">
        <f>F481+F482+F483+F484</f>
        <v>674.48</v>
      </c>
      <c r="G479" s="136">
        <f t="shared" ref="G479:Q479" si="247">G481+G482+G483+G484</f>
        <v>674.46600000000001</v>
      </c>
      <c r="H479" s="490">
        <f t="shared" si="247"/>
        <v>322.72000000000003</v>
      </c>
      <c r="I479" s="490">
        <f t="shared" si="247"/>
        <v>109.85742999999999</v>
      </c>
      <c r="J479" s="636">
        <f t="shared" si="247"/>
        <v>359.73399999999998</v>
      </c>
      <c r="K479" s="636">
        <f t="shared" si="247"/>
        <v>159.77143000000001</v>
      </c>
      <c r="L479" s="636">
        <f t="shared" ref="L479" si="248">L481+L482+L483+L484</f>
        <v>359.73399999999998</v>
      </c>
      <c r="M479" s="289">
        <f t="shared" si="247"/>
        <v>281.24642999999998</v>
      </c>
      <c r="N479" s="634">
        <f>N481+N482+N483+N484</f>
        <v>399.73399999999998</v>
      </c>
      <c r="O479" s="634">
        <f>O481+O482+O483+O484</f>
        <v>397.84643</v>
      </c>
      <c r="P479" s="136">
        <f t="shared" si="247"/>
        <v>360</v>
      </c>
      <c r="Q479" s="136">
        <f t="shared" si="247"/>
        <v>360</v>
      </c>
      <c r="R479" s="412"/>
    </row>
    <row r="480" spans="2:18" ht="15.75" customHeight="1">
      <c r="B480" s="941"/>
      <c r="C480" s="1057"/>
      <c r="D480" s="1047"/>
      <c r="E480" s="200" t="s">
        <v>18</v>
      </c>
      <c r="F480" s="127"/>
      <c r="G480" s="127"/>
      <c r="H480" s="484"/>
      <c r="I480" s="484"/>
      <c r="J480" s="627"/>
      <c r="K480" s="627"/>
      <c r="L480" s="627"/>
      <c r="M480" s="370"/>
      <c r="N480" s="166"/>
      <c r="O480" s="166"/>
      <c r="P480" s="139"/>
      <c r="Q480" s="139"/>
      <c r="R480" s="123"/>
    </row>
    <row r="481" spans="2:18" ht="15.75" customHeight="1">
      <c r="B481" s="941"/>
      <c r="C481" s="1057"/>
      <c r="D481" s="1047"/>
      <c r="E481" s="200" t="s">
        <v>28</v>
      </c>
      <c r="F481" s="127"/>
      <c r="G481" s="127"/>
      <c r="H481" s="484">
        <v>0</v>
      </c>
      <c r="I481" s="484">
        <v>0</v>
      </c>
      <c r="J481" s="681">
        <v>0</v>
      </c>
      <c r="K481" s="681">
        <v>0</v>
      </c>
      <c r="L481" s="681">
        <v>0</v>
      </c>
      <c r="M481" s="681">
        <v>0</v>
      </c>
      <c r="N481" s="166">
        <v>0</v>
      </c>
      <c r="O481" s="166">
        <v>0</v>
      </c>
      <c r="P481" s="139">
        <v>0</v>
      </c>
      <c r="Q481" s="139">
        <v>0</v>
      </c>
      <c r="R481" s="123"/>
    </row>
    <row r="482" spans="2:18" ht="15.75" customHeight="1">
      <c r="B482" s="941"/>
      <c r="C482" s="1057"/>
      <c r="D482" s="1047"/>
      <c r="E482" s="200" t="s">
        <v>19</v>
      </c>
      <c r="F482" s="127"/>
      <c r="G482" s="127"/>
      <c r="H482" s="484">
        <v>0</v>
      </c>
      <c r="I482" s="484">
        <v>0</v>
      </c>
      <c r="J482" s="681">
        <v>0</v>
      </c>
      <c r="K482" s="681">
        <v>0</v>
      </c>
      <c r="L482" s="681">
        <v>0</v>
      </c>
      <c r="M482" s="681">
        <v>0</v>
      </c>
      <c r="N482" s="166">
        <v>0</v>
      </c>
      <c r="O482" s="166">
        <v>0</v>
      </c>
      <c r="P482" s="139">
        <v>0</v>
      </c>
      <c r="Q482" s="139">
        <v>0</v>
      </c>
      <c r="R482" s="123"/>
    </row>
    <row r="483" spans="2:18" ht="15.75" customHeight="1">
      <c r="B483" s="941"/>
      <c r="C483" s="1057"/>
      <c r="D483" s="1047"/>
      <c r="E483" s="200" t="s">
        <v>33</v>
      </c>
      <c r="F483" s="127"/>
      <c r="G483" s="127"/>
      <c r="H483" s="484"/>
      <c r="I483" s="484"/>
      <c r="J483" s="627"/>
      <c r="K483" s="627"/>
      <c r="L483" s="627"/>
      <c r="M483" s="370"/>
      <c r="N483" s="166"/>
      <c r="O483" s="166"/>
      <c r="P483" s="139"/>
      <c r="Q483" s="139"/>
      <c r="R483" s="123"/>
    </row>
    <row r="484" spans="2:18" ht="15.75" customHeight="1">
      <c r="B484" s="941"/>
      <c r="C484" s="1057"/>
      <c r="D484" s="1047"/>
      <c r="E484" s="200" t="s">
        <v>67</v>
      </c>
      <c r="F484" s="259">
        <v>674.48</v>
      </c>
      <c r="G484" s="259">
        <v>674.46600000000001</v>
      </c>
      <c r="H484" s="485">
        <v>322.72000000000003</v>
      </c>
      <c r="I484" s="485">
        <v>109.85742999999999</v>
      </c>
      <c r="J484" s="625">
        <v>359.73399999999998</v>
      </c>
      <c r="K484" s="625">
        <v>159.77143000000001</v>
      </c>
      <c r="L484" s="625">
        <v>359.73399999999998</v>
      </c>
      <c r="M484" s="259">
        <v>281.24642999999998</v>
      </c>
      <c r="N484" s="166">
        <v>399.73399999999998</v>
      </c>
      <c r="O484" s="166">
        <v>397.84643</v>
      </c>
      <c r="P484" s="139">
        <v>360</v>
      </c>
      <c r="Q484" s="139">
        <v>360</v>
      </c>
      <c r="R484" s="123"/>
    </row>
    <row r="485" spans="2:18" ht="15.75" customHeight="1" thickBot="1">
      <c r="B485" s="1025"/>
      <c r="C485" s="1057"/>
      <c r="D485" s="1047"/>
      <c r="E485" s="201" t="s">
        <v>20</v>
      </c>
      <c r="F485" s="133"/>
      <c r="G485" s="133"/>
      <c r="H485" s="486"/>
      <c r="I485" s="486"/>
      <c r="J485" s="628"/>
      <c r="K485" s="628"/>
      <c r="L485" s="628"/>
      <c r="M485" s="739"/>
      <c r="N485" s="767"/>
      <c r="O485" s="767"/>
      <c r="P485" s="146"/>
      <c r="Q485" s="146"/>
      <c r="R485" s="413"/>
    </row>
    <row r="486" spans="2:18" s="340" customFormat="1" ht="15.75" customHeight="1">
      <c r="B486" s="1024"/>
      <c r="C486" s="1057"/>
      <c r="D486" s="1047"/>
      <c r="E486" s="199" t="s">
        <v>17</v>
      </c>
      <c r="F486" s="136">
        <f>F488+F489+F490+F491</f>
        <v>123.48099999999999</v>
      </c>
      <c r="G486" s="136">
        <f t="shared" ref="G486:Q486" si="249">G488+G489+G490+G491</f>
        <v>118.261</v>
      </c>
      <c r="H486" s="490">
        <f t="shared" si="249"/>
        <v>5.22</v>
      </c>
      <c r="I486" s="490">
        <f t="shared" si="249"/>
        <v>5.22</v>
      </c>
      <c r="J486" s="636">
        <f t="shared" si="249"/>
        <v>100.26600000000001</v>
      </c>
      <c r="K486" s="636">
        <f t="shared" si="249"/>
        <v>100.26600000000001</v>
      </c>
      <c r="L486" s="636">
        <f t="shared" ref="L486:M486" si="250">L488+L489+L490+L491</f>
        <v>100.26600000000001</v>
      </c>
      <c r="M486" s="636">
        <f t="shared" si="250"/>
        <v>100.26600000000001</v>
      </c>
      <c r="N486" s="634">
        <f t="shared" si="249"/>
        <v>100.26600000000001</v>
      </c>
      <c r="O486" s="634">
        <f t="shared" si="249"/>
        <v>100.26600000000001</v>
      </c>
      <c r="P486" s="136">
        <f t="shared" si="249"/>
        <v>0</v>
      </c>
      <c r="Q486" s="136">
        <f t="shared" si="249"/>
        <v>0</v>
      </c>
      <c r="R486" s="412"/>
    </row>
    <row r="487" spans="2:18" s="340" customFormat="1" ht="15.75" customHeight="1">
      <c r="B487" s="941"/>
      <c r="C487" s="1057"/>
      <c r="D487" s="1047"/>
      <c r="E487" s="200" t="s">
        <v>18</v>
      </c>
      <c r="F487" s="127"/>
      <c r="G487" s="127"/>
      <c r="H487" s="484"/>
      <c r="I487" s="484"/>
      <c r="J487" s="627"/>
      <c r="K487" s="627"/>
      <c r="L487" s="627"/>
      <c r="M487" s="627"/>
      <c r="N487" s="166"/>
      <c r="O487" s="166"/>
      <c r="P487" s="139"/>
      <c r="Q487" s="139"/>
      <c r="R487" s="123"/>
    </row>
    <row r="488" spans="2:18" s="340" customFormat="1" ht="15.75" customHeight="1">
      <c r="B488" s="941"/>
      <c r="C488" s="1057"/>
      <c r="D488" s="1047"/>
      <c r="E488" s="200" t="s">
        <v>28</v>
      </c>
      <c r="F488" s="127"/>
      <c r="G488" s="127"/>
      <c r="H488" s="484">
        <v>0</v>
      </c>
      <c r="I488" s="484">
        <v>0</v>
      </c>
      <c r="J488" s="681">
        <v>0</v>
      </c>
      <c r="K488" s="681">
        <v>0</v>
      </c>
      <c r="L488" s="681">
        <v>0</v>
      </c>
      <c r="M488" s="681">
        <v>0</v>
      </c>
      <c r="N488" s="166">
        <v>0</v>
      </c>
      <c r="O488" s="166">
        <v>0</v>
      </c>
      <c r="P488" s="139">
        <v>0</v>
      </c>
      <c r="Q488" s="139">
        <v>0</v>
      </c>
      <c r="R488" s="123"/>
    </row>
    <row r="489" spans="2:18" s="340" customFormat="1" ht="15.75" customHeight="1">
      <c r="B489" s="941"/>
      <c r="C489" s="1057"/>
      <c r="D489" s="1047"/>
      <c r="E489" s="200" t="s">
        <v>19</v>
      </c>
      <c r="F489" s="127"/>
      <c r="G489" s="127"/>
      <c r="H489" s="484">
        <v>0</v>
      </c>
      <c r="I489" s="484">
        <v>0</v>
      </c>
      <c r="J489" s="681">
        <v>0</v>
      </c>
      <c r="K489" s="681">
        <v>0</v>
      </c>
      <c r="L489" s="681">
        <v>0</v>
      </c>
      <c r="M489" s="681">
        <v>0</v>
      </c>
      <c r="N489" s="166">
        <v>0</v>
      </c>
      <c r="O489" s="166">
        <v>0</v>
      </c>
      <c r="P489" s="139">
        <v>0</v>
      </c>
      <c r="Q489" s="139">
        <v>0</v>
      </c>
      <c r="R489" s="123"/>
    </row>
    <row r="490" spans="2:18" s="340" customFormat="1" ht="15.75" customHeight="1">
      <c r="B490" s="941"/>
      <c r="C490" s="1057"/>
      <c r="D490" s="1047"/>
      <c r="E490" s="200" t="s">
        <v>33</v>
      </c>
      <c r="F490" s="127"/>
      <c r="G490" s="127"/>
      <c r="H490" s="484"/>
      <c r="I490" s="484"/>
      <c r="J490" s="627"/>
      <c r="K490" s="627"/>
      <c r="L490" s="627"/>
      <c r="M490" s="627"/>
      <c r="N490" s="166"/>
      <c r="O490" s="166"/>
      <c r="P490" s="139"/>
      <c r="Q490" s="139"/>
      <c r="R490" s="123"/>
    </row>
    <row r="491" spans="2:18" s="340" customFormat="1" ht="15.75" customHeight="1">
      <c r="B491" s="941"/>
      <c r="C491" s="1057"/>
      <c r="D491" s="1047"/>
      <c r="E491" s="200" t="s">
        <v>67</v>
      </c>
      <c r="F491" s="259">
        <v>123.48099999999999</v>
      </c>
      <c r="G491" s="259">
        <v>118.261</v>
      </c>
      <c r="H491" s="485">
        <v>5.22</v>
      </c>
      <c r="I491" s="485">
        <v>5.22</v>
      </c>
      <c r="J491" s="625">
        <v>100.26600000000001</v>
      </c>
      <c r="K491" s="625">
        <v>100.26600000000001</v>
      </c>
      <c r="L491" s="625">
        <v>100.26600000000001</v>
      </c>
      <c r="M491" s="625">
        <v>100.26600000000001</v>
      </c>
      <c r="N491" s="166">
        <v>100.26600000000001</v>
      </c>
      <c r="O491" s="166">
        <v>100.26600000000001</v>
      </c>
      <c r="P491" s="139">
        <v>0</v>
      </c>
      <c r="Q491" s="139">
        <v>0</v>
      </c>
      <c r="R491" s="123"/>
    </row>
    <row r="492" spans="2:18" s="340" customFormat="1" ht="15.75" customHeight="1" thickBot="1">
      <c r="B492" s="1025"/>
      <c r="C492" s="1058"/>
      <c r="D492" s="1048"/>
      <c r="E492" s="201" t="s">
        <v>20</v>
      </c>
      <c r="F492" s="133"/>
      <c r="G492" s="133"/>
      <c r="H492" s="486"/>
      <c r="I492" s="486"/>
      <c r="J492" s="628"/>
      <c r="K492" s="628"/>
      <c r="L492" s="628"/>
      <c r="M492" s="628"/>
      <c r="N492" s="767"/>
      <c r="O492" s="767"/>
      <c r="P492" s="146"/>
      <c r="Q492" s="146"/>
      <c r="R492" s="413"/>
    </row>
    <row r="493" spans="2:18" s="513" customFormat="1" ht="15.75" customHeight="1">
      <c r="B493" s="1024"/>
      <c r="C493" s="1056" t="s">
        <v>720</v>
      </c>
      <c r="D493" s="1046" t="s">
        <v>771</v>
      </c>
      <c r="E493" s="199" t="s">
        <v>17</v>
      </c>
      <c r="F493" s="136">
        <f>F495+F496+F497+F498</f>
        <v>0</v>
      </c>
      <c r="G493" s="136">
        <f t="shared" ref="G493:Q493" si="251">G495+G496+G497+G498</f>
        <v>0</v>
      </c>
      <c r="H493" s="490">
        <f t="shared" si="251"/>
        <v>0</v>
      </c>
      <c r="I493" s="490">
        <f t="shared" si="251"/>
        <v>0</v>
      </c>
      <c r="J493" s="636">
        <f t="shared" si="251"/>
        <v>909</v>
      </c>
      <c r="K493" s="636">
        <f t="shared" si="251"/>
        <v>0</v>
      </c>
      <c r="L493" s="636">
        <f t="shared" ref="L493:M493" si="252">L495+L496+L497+L498</f>
        <v>909</v>
      </c>
      <c r="M493" s="636">
        <f t="shared" si="252"/>
        <v>9</v>
      </c>
      <c r="N493" s="634">
        <f t="shared" si="251"/>
        <v>909</v>
      </c>
      <c r="O493" s="634">
        <f t="shared" si="251"/>
        <v>909</v>
      </c>
      <c r="P493" s="136">
        <f t="shared" si="251"/>
        <v>0</v>
      </c>
      <c r="Q493" s="136">
        <f t="shared" si="251"/>
        <v>0</v>
      </c>
      <c r="R493" s="412"/>
    </row>
    <row r="494" spans="2:18" s="513" customFormat="1" ht="15.75" customHeight="1">
      <c r="B494" s="941"/>
      <c r="C494" s="1057"/>
      <c r="D494" s="1047"/>
      <c r="E494" s="200" t="s">
        <v>18</v>
      </c>
      <c r="F494" s="127"/>
      <c r="G494" s="127"/>
      <c r="H494" s="484"/>
      <c r="I494" s="484"/>
      <c r="J494" s="627"/>
      <c r="K494" s="627"/>
      <c r="L494" s="627"/>
      <c r="M494" s="627"/>
      <c r="N494" s="166"/>
      <c r="O494" s="166"/>
      <c r="P494" s="139"/>
      <c r="Q494" s="139"/>
      <c r="R494" s="123"/>
    </row>
    <row r="495" spans="2:18" s="513" customFormat="1" ht="15.75" customHeight="1">
      <c r="B495" s="941"/>
      <c r="C495" s="1057"/>
      <c r="D495" s="1047"/>
      <c r="E495" s="200" t="s">
        <v>28</v>
      </c>
      <c r="F495" s="127"/>
      <c r="G495" s="127"/>
      <c r="H495" s="484">
        <v>0</v>
      </c>
      <c r="I495" s="484">
        <v>0</v>
      </c>
      <c r="J495" s="681">
        <v>0</v>
      </c>
      <c r="K495" s="681">
        <v>0</v>
      </c>
      <c r="L495" s="681">
        <v>0</v>
      </c>
      <c r="M495" s="681">
        <v>0</v>
      </c>
      <c r="N495" s="166">
        <v>0</v>
      </c>
      <c r="O495" s="166">
        <v>0</v>
      </c>
      <c r="P495" s="139">
        <v>0</v>
      </c>
      <c r="Q495" s="139">
        <v>0</v>
      </c>
      <c r="R495" s="123"/>
    </row>
    <row r="496" spans="2:18" s="513" customFormat="1" ht="15.75" customHeight="1">
      <c r="B496" s="941"/>
      <c r="C496" s="1057"/>
      <c r="D496" s="1047"/>
      <c r="E496" s="200" t="s">
        <v>19</v>
      </c>
      <c r="F496" s="127"/>
      <c r="G496" s="127"/>
      <c r="H496" s="484">
        <v>0</v>
      </c>
      <c r="I496" s="484">
        <v>0</v>
      </c>
      <c r="J496" s="681">
        <v>900</v>
      </c>
      <c r="K496" s="681">
        <v>0</v>
      </c>
      <c r="L496" s="681">
        <v>900</v>
      </c>
      <c r="M496" s="681">
        <v>0</v>
      </c>
      <c r="N496" s="166">
        <v>900</v>
      </c>
      <c r="O496" s="166">
        <v>900</v>
      </c>
      <c r="P496" s="139">
        <v>0</v>
      </c>
      <c r="Q496" s="139">
        <v>0</v>
      </c>
      <c r="R496" s="123"/>
    </row>
    <row r="497" spans="2:18" s="513" customFormat="1" ht="15.75" customHeight="1">
      <c r="B497" s="941"/>
      <c r="C497" s="1057"/>
      <c r="D497" s="1047"/>
      <c r="E497" s="200" t="s">
        <v>33</v>
      </c>
      <c r="F497" s="127"/>
      <c r="G497" s="127"/>
      <c r="H497" s="484"/>
      <c r="I497" s="484"/>
      <c r="J497" s="627"/>
      <c r="K497" s="627"/>
      <c r="L497" s="627"/>
      <c r="M497" s="627"/>
      <c r="N497" s="166"/>
      <c r="O497" s="166"/>
      <c r="P497" s="139"/>
      <c r="Q497" s="139"/>
      <c r="R497" s="123"/>
    </row>
    <row r="498" spans="2:18" s="513" customFormat="1" ht="15.75" customHeight="1">
      <c r="B498" s="941"/>
      <c r="C498" s="1057"/>
      <c r="D498" s="1047"/>
      <c r="E498" s="200" t="s">
        <v>67</v>
      </c>
      <c r="F498" s="259"/>
      <c r="G498" s="259"/>
      <c r="H498" s="485"/>
      <c r="I498" s="485"/>
      <c r="J498" s="625">
        <v>9</v>
      </c>
      <c r="K498" s="625">
        <v>0</v>
      </c>
      <c r="L498" s="625">
        <v>9</v>
      </c>
      <c r="M498" s="625">
        <v>9</v>
      </c>
      <c r="N498" s="166">
        <v>9</v>
      </c>
      <c r="O498" s="166">
        <v>9</v>
      </c>
      <c r="P498" s="139">
        <v>0</v>
      </c>
      <c r="Q498" s="139">
        <v>0</v>
      </c>
      <c r="R498" s="123"/>
    </row>
    <row r="499" spans="2:18" s="513" customFormat="1" ht="15.75" customHeight="1" thickBot="1">
      <c r="B499" s="1025"/>
      <c r="C499" s="1058"/>
      <c r="D499" s="1048"/>
      <c r="E499" s="201" t="s">
        <v>20</v>
      </c>
      <c r="F499" s="133"/>
      <c r="G499" s="133"/>
      <c r="H499" s="486"/>
      <c r="I499" s="486"/>
      <c r="J499" s="628"/>
      <c r="K499" s="628"/>
      <c r="L499" s="628"/>
      <c r="M499" s="628"/>
      <c r="N499" s="767"/>
      <c r="O499" s="767"/>
      <c r="P499" s="146"/>
      <c r="Q499" s="146"/>
      <c r="R499" s="413"/>
    </row>
    <row r="500" spans="2:18" s="513" customFormat="1" ht="15.75" customHeight="1">
      <c r="B500" s="1024"/>
      <c r="C500" s="1056" t="s">
        <v>721</v>
      </c>
      <c r="D500" s="1046" t="s">
        <v>773</v>
      </c>
      <c r="E500" s="199" t="s">
        <v>17</v>
      </c>
      <c r="F500" s="136">
        <f>F502+F503+F504+F505</f>
        <v>0</v>
      </c>
      <c r="G500" s="136">
        <f t="shared" ref="G500:Q500" si="253">G502+G503+G504+G505</f>
        <v>0</v>
      </c>
      <c r="H500" s="490">
        <f t="shared" si="253"/>
        <v>0</v>
      </c>
      <c r="I500" s="490">
        <f t="shared" si="253"/>
        <v>0</v>
      </c>
      <c r="J500" s="636">
        <f t="shared" si="253"/>
        <v>2692.66</v>
      </c>
      <c r="K500" s="636">
        <f t="shared" si="253"/>
        <v>0</v>
      </c>
      <c r="L500" s="636">
        <f t="shared" ref="L500:M500" si="254">L502+L503+L504+L505</f>
        <v>2692.66</v>
      </c>
      <c r="M500" s="636">
        <f t="shared" si="254"/>
        <v>0</v>
      </c>
      <c r="N500" s="634">
        <f t="shared" si="253"/>
        <v>2692.7195900000002</v>
      </c>
      <c r="O500" s="634">
        <f t="shared" si="253"/>
        <v>2666.0592000000001</v>
      </c>
      <c r="P500" s="136">
        <f t="shared" si="253"/>
        <v>0</v>
      </c>
      <c r="Q500" s="136">
        <f t="shared" si="253"/>
        <v>0</v>
      </c>
      <c r="R500" s="412"/>
    </row>
    <row r="501" spans="2:18" s="513" customFormat="1" ht="15.75" customHeight="1">
      <c r="B501" s="941"/>
      <c r="C501" s="1057"/>
      <c r="D501" s="1047"/>
      <c r="E501" s="200" t="s">
        <v>18</v>
      </c>
      <c r="F501" s="127"/>
      <c r="G501" s="127"/>
      <c r="H501" s="484"/>
      <c r="I501" s="484"/>
      <c r="J501" s="627"/>
      <c r="K501" s="627"/>
      <c r="L501" s="627"/>
      <c r="M501" s="627"/>
      <c r="N501" s="166"/>
      <c r="O501" s="166"/>
      <c r="P501" s="139"/>
      <c r="Q501" s="139"/>
      <c r="R501" s="123"/>
    </row>
    <row r="502" spans="2:18" s="513" customFormat="1" ht="15.75" customHeight="1">
      <c r="B502" s="941"/>
      <c r="C502" s="1057"/>
      <c r="D502" s="1047"/>
      <c r="E502" s="200" t="s">
        <v>28</v>
      </c>
      <c r="F502" s="127"/>
      <c r="G502" s="127"/>
      <c r="H502" s="484">
        <v>0</v>
      </c>
      <c r="I502" s="484">
        <v>0</v>
      </c>
      <c r="J502" s="681">
        <v>0</v>
      </c>
      <c r="K502" s="681">
        <v>0</v>
      </c>
      <c r="L502" s="681">
        <v>0</v>
      </c>
      <c r="M502" s="681">
        <v>0</v>
      </c>
      <c r="N502" s="166">
        <v>0</v>
      </c>
      <c r="O502" s="166"/>
      <c r="P502" s="139">
        <v>0</v>
      </c>
      <c r="Q502" s="139">
        <v>0</v>
      </c>
      <c r="R502" s="123"/>
    </row>
    <row r="503" spans="2:18" s="513" customFormat="1" ht="15.75" customHeight="1">
      <c r="B503" s="941"/>
      <c r="C503" s="1057"/>
      <c r="D503" s="1047"/>
      <c r="E503" s="200" t="s">
        <v>19</v>
      </c>
      <c r="F503" s="127"/>
      <c r="G503" s="127"/>
      <c r="H503" s="484">
        <v>0</v>
      </c>
      <c r="I503" s="484">
        <v>0</v>
      </c>
      <c r="J503" s="681">
        <v>2666</v>
      </c>
      <c r="K503" s="681">
        <v>0</v>
      </c>
      <c r="L503" s="681">
        <v>2666</v>
      </c>
      <c r="M503" s="681">
        <v>0</v>
      </c>
      <c r="N503" s="166">
        <v>2666</v>
      </c>
      <c r="O503" s="166">
        <v>2639.3402000000001</v>
      </c>
      <c r="P503" s="139">
        <v>0</v>
      </c>
      <c r="Q503" s="139">
        <v>0</v>
      </c>
      <c r="R503" s="123"/>
    </row>
    <row r="504" spans="2:18" s="513" customFormat="1" ht="15.75" customHeight="1">
      <c r="B504" s="941"/>
      <c r="C504" s="1057"/>
      <c r="D504" s="1047"/>
      <c r="E504" s="200" t="s">
        <v>33</v>
      </c>
      <c r="F504" s="127"/>
      <c r="G504" s="127"/>
      <c r="H504" s="484"/>
      <c r="I504" s="484"/>
      <c r="J504" s="627"/>
      <c r="K504" s="627"/>
      <c r="L504" s="627"/>
      <c r="M504" s="627"/>
      <c r="N504" s="166"/>
      <c r="O504" s="166"/>
      <c r="P504" s="139"/>
      <c r="Q504" s="139"/>
      <c r="R504" s="123"/>
    </row>
    <row r="505" spans="2:18" s="513" customFormat="1" ht="15.75" customHeight="1">
      <c r="B505" s="941"/>
      <c r="C505" s="1057"/>
      <c r="D505" s="1047"/>
      <c r="E505" s="200" t="s">
        <v>67</v>
      </c>
      <c r="F505" s="259"/>
      <c r="G505" s="259"/>
      <c r="H505" s="485"/>
      <c r="I505" s="485"/>
      <c r="J505" s="625">
        <v>26.66</v>
      </c>
      <c r="K505" s="625">
        <v>0</v>
      </c>
      <c r="L505" s="625">
        <v>26.66</v>
      </c>
      <c r="M505" s="625">
        <v>0</v>
      </c>
      <c r="N505" s="577">
        <v>26.71959</v>
      </c>
      <c r="O505" s="166">
        <v>26.719000000000001</v>
      </c>
      <c r="P505" s="139">
        <v>0</v>
      </c>
      <c r="Q505" s="139">
        <v>0</v>
      </c>
      <c r="R505" s="123"/>
    </row>
    <row r="506" spans="2:18" s="513" customFormat="1" ht="15.75" customHeight="1" thickBot="1">
      <c r="B506" s="1025"/>
      <c r="C506" s="1058"/>
      <c r="D506" s="1048"/>
      <c r="E506" s="201" t="s">
        <v>20</v>
      </c>
      <c r="F506" s="133"/>
      <c r="G506" s="133"/>
      <c r="H506" s="486"/>
      <c r="I506" s="486"/>
      <c r="J506" s="628"/>
      <c r="K506" s="628"/>
      <c r="L506" s="628"/>
      <c r="M506" s="628"/>
      <c r="N506" s="767"/>
      <c r="O506" s="767"/>
      <c r="P506" s="146"/>
      <c r="Q506" s="146"/>
      <c r="R506" s="413"/>
    </row>
    <row r="507" spans="2:18" s="513" customFormat="1" ht="15.75" customHeight="1">
      <c r="B507" s="1024"/>
      <c r="C507" s="1056" t="s">
        <v>722</v>
      </c>
      <c r="D507" s="1046" t="s">
        <v>810</v>
      </c>
      <c r="E507" s="199" t="s">
        <v>17</v>
      </c>
      <c r="F507" s="136">
        <f>F509+F510+F511+F512</f>
        <v>0</v>
      </c>
      <c r="G507" s="136">
        <f t="shared" ref="G507:Q507" si="255">G509+G510+G511+G512</f>
        <v>0</v>
      </c>
      <c r="H507" s="490">
        <f t="shared" si="255"/>
        <v>0</v>
      </c>
      <c r="I507" s="490">
        <f t="shared" si="255"/>
        <v>0</v>
      </c>
      <c r="J507" s="636">
        <f>J512+J510+J511+J509</f>
        <v>3247.3519999999999</v>
      </c>
      <c r="K507" s="636">
        <f>K509+K510+K511+J509</f>
        <v>3054.4377599999998</v>
      </c>
      <c r="L507" s="636">
        <f>L512+L510+L511+L509</f>
        <v>3247.3519999999999</v>
      </c>
      <c r="M507" s="636">
        <f>M509+M510+M511+L509</f>
        <v>3054.4377599999998</v>
      </c>
      <c r="N507" s="634">
        <f t="shared" si="255"/>
        <v>3247.415</v>
      </c>
      <c r="O507" s="634">
        <f t="shared" si="255"/>
        <v>3182.4032400000001</v>
      </c>
      <c r="P507" s="136">
        <f t="shared" si="255"/>
        <v>0</v>
      </c>
      <c r="Q507" s="136">
        <f t="shared" si="255"/>
        <v>0</v>
      </c>
      <c r="R507" s="412"/>
    </row>
    <row r="508" spans="2:18" s="513" customFormat="1" ht="15.75" customHeight="1">
      <c r="B508" s="941"/>
      <c r="C508" s="1057"/>
      <c r="D508" s="1047"/>
      <c r="E508" s="200" t="s">
        <v>18</v>
      </c>
      <c r="F508" s="127"/>
      <c r="G508" s="127"/>
      <c r="H508" s="484"/>
      <c r="I508" s="484"/>
      <c r="J508" s="627"/>
      <c r="K508" s="627"/>
      <c r="L508" s="627"/>
      <c r="M508" s="627"/>
      <c r="N508" s="166"/>
      <c r="O508" s="166"/>
      <c r="P508" s="139"/>
      <c r="Q508" s="139"/>
      <c r="R508" s="123"/>
    </row>
    <row r="509" spans="2:18" s="513" customFormat="1" ht="15.75" customHeight="1">
      <c r="B509" s="941"/>
      <c r="C509" s="1057"/>
      <c r="D509" s="1047"/>
      <c r="E509" s="200" t="s">
        <v>28</v>
      </c>
      <c r="F509" s="127"/>
      <c r="G509" s="127"/>
      <c r="H509" s="484">
        <v>0</v>
      </c>
      <c r="I509" s="484">
        <v>0</v>
      </c>
      <c r="J509" s="625">
        <v>3054.4377599999998</v>
      </c>
      <c r="K509" s="681">
        <v>0</v>
      </c>
      <c r="L509" s="625">
        <v>3054.4377599999998</v>
      </c>
      <c r="M509" s="681">
        <v>0</v>
      </c>
      <c r="N509" s="577">
        <v>3054.4377599999998</v>
      </c>
      <c r="O509" s="166">
        <v>2993.28926</v>
      </c>
      <c r="P509" s="139">
        <v>0</v>
      </c>
      <c r="Q509" s="139">
        <v>0</v>
      </c>
      <c r="R509" s="123"/>
    </row>
    <row r="510" spans="2:18" s="513" customFormat="1" ht="15.75" customHeight="1">
      <c r="B510" s="941"/>
      <c r="C510" s="1057"/>
      <c r="D510" s="1047"/>
      <c r="E510" s="200" t="s">
        <v>19</v>
      </c>
      <c r="F510" s="127"/>
      <c r="G510" s="127"/>
      <c r="H510" s="484">
        <v>0</v>
      </c>
      <c r="I510" s="484">
        <v>0</v>
      </c>
      <c r="J510" s="681">
        <v>160.76223999999999</v>
      </c>
      <c r="K510" s="681">
        <v>0</v>
      </c>
      <c r="L510" s="681">
        <v>160.76223999999999</v>
      </c>
      <c r="M510" s="681">
        <v>0</v>
      </c>
      <c r="N510" s="577">
        <v>160.76223999999999</v>
      </c>
      <c r="O510" s="166">
        <v>157.54391000000001</v>
      </c>
      <c r="P510" s="139">
        <v>0</v>
      </c>
      <c r="Q510" s="139">
        <v>0</v>
      </c>
      <c r="R510" s="123"/>
    </row>
    <row r="511" spans="2:18" s="513" customFormat="1" ht="15.75" customHeight="1">
      <c r="B511" s="941"/>
      <c r="C511" s="1057"/>
      <c r="D511" s="1047"/>
      <c r="E511" s="200" t="s">
        <v>33</v>
      </c>
      <c r="F511" s="127"/>
      <c r="G511" s="127"/>
      <c r="H511" s="484"/>
      <c r="I511" s="484"/>
      <c r="J511" s="627"/>
      <c r="K511" s="627"/>
      <c r="L511" s="627"/>
      <c r="M511" s="627"/>
      <c r="N511" s="166"/>
      <c r="O511" s="166"/>
      <c r="P511" s="139"/>
      <c r="Q511" s="139"/>
      <c r="R511" s="123"/>
    </row>
    <row r="512" spans="2:18" s="513" customFormat="1" ht="15.75" customHeight="1">
      <c r="B512" s="941"/>
      <c r="C512" s="1057"/>
      <c r="D512" s="1047"/>
      <c r="E512" s="200" t="s">
        <v>67</v>
      </c>
      <c r="F512" s="259"/>
      <c r="G512" s="259"/>
      <c r="H512" s="485">
        <v>0</v>
      </c>
      <c r="I512" s="485">
        <v>0</v>
      </c>
      <c r="J512" s="681">
        <v>32.152000000000001</v>
      </c>
      <c r="K512" s="720"/>
      <c r="L512" s="681">
        <v>32.152000000000001</v>
      </c>
      <c r="M512" s="720">
        <v>0</v>
      </c>
      <c r="N512" s="577">
        <v>32.215000000000003</v>
      </c>
      <c r="O512" s="166">
        <v>31.570070000000001</v>
      </c>
      <c r="P512" s="139"/>
      <c r="Q512" s="139"/>
      <c r="R512" s="123"/>
    </row>
    <row r="513" spans="2:18" s="513" customFormat="1" ht="15.75" customHeight="1" thickBot="1">
      <c r="B513" s="1025"/>
      <c r="C513" s="1058"/>
      <c r="D513" s="1048"/>
      <c r="E513" s="201" t="s">
        <v>20</v>
      </c>
      <c r="F513" s="133"/>
      <c r="G513" s="133"/>
      <c r="H513" s="486"/>
      <c r="I513" s="486"/>
      <c r="J513" s="628"/>
      <c r="K513" s="628"/>
      <c r="L513" s="739"/>
      <c r="M513" s="739"/>
      <c r="N513" s="767"/>
      <c r="O513" s="767"/>
      <c r="P513" s="146"/>
      <c r="Q513" s="146"/>
      <c r="R513" s="413"/>
    </row>
    <row r="514" spans="2:18" s="85" customFormat="1" ht="12.75" customHeight="1">
      <c r="B514" s="1076" t="s">
        <v>169</v>
      </c>
      <c r="C514" s="1074" t="s">
        <v>92</v>
      </c>
      <c r="D514" s="1074" t="s">
        <v>318</v>
      </c>
      <c r="E514" s="272" t="s">
        <v>17</v>
      </c>
      <c r="F514" s="137">
        <v>4</v>
      </c>
      <c r="G514" s="137">
        <v>4</v>
      </c>
      <c r="H514" s="460">
        <f>H516+H517+H519</f>
        <v>8.08</v>
      </c>
      <c r="I514" s="460">
        <f t="shared" ref="I514:Q514" si="256">I516+I517+I519</f>
        <v>0</v>
      </c>
      <c r="J514" s="580">
        <f t="shared" ref="J514:K514" si="257">J516+J517+J519</f>
        <v>20.2</v>
      </c>
      <c r="K514" s="580">
        <f t="shared" si="257"/>
        <v>0</v>
      </c>
      <c r="L514" s="580">
        <f t="shared" ref="L514:M514" si="258">L516+L517+L519</f>
        <v>29.2</v>
      </c>
      <c r="M514" s="580">
        <f t="shared" si="258"/>
        <v>0</v>
      </c>
      <c r="N514" s="137">
        <f t="shared" si="256"/>
        <v>0</v>
      </c>
      <c r="O514" s="137">
        <f t="shared" ref="O514" si="259">O516+O517+O519</f>
        <v>0</v>
      </c>
      <c r="P514" s="137">
        <f t="shared" si="256"/>
        <v>40</v>
      </c>
      <c r="Q514" s="137">
        <f t="shared" si="256"/>
        <v>40</v>
      </c>
      <c r="R514" s="1092"/>
    </row>
    <row r="515" spans="2:18" s="85" customFormat="1" ht="15.75" customHeight="1">
      <c r="B515" s="1076"/>
      <c r="C515" s="1074"/>
      <c r="D515" s="1074"/>
      <c r="E515" s="349" t="s">
        <v>18</v>
      </c>
      <c r="F515" s="70"/>
      <c r="G515" s="70"/>
      <c r="H515" s="461"/>
      <c r="I515" s="461"/>
      <c r="J515" s="581"/>
      <c r="K515" s="581"/>
      <c r="L515" s="581"/>
      <c r="M515" s="581"/>
      <c r="N515" s="70"/>
      <c r="O515" s="70"/>
      <c r="P515" s="70"/>
      <c r="Q515" s="70"/>
      <c r="R515" s="1093"/>
    </row>
    <row r="516" spans="2:18" s="85" customFormat="1" ht="15.75" customHeight="1">
      <c r="B516" s="1076"/>
      <c r="C516" s="1074"/>
      <c r="D516" s="1074"/>
      <c r="E516" s="349" t="s">
        <v>28</v>
      </c>
      <c r="F516" s="70">
        <v>0</v>
      </c>
      <c r="G516" s="70">
        <v>0</v>
      </c>
      <c r="H516" s="461">
        <f>H523</f>
        <v>0</v>
      </c>
      <c r="I516" s="461">
        <f t="shared" ref="I516:Q516" si="260">I523</f>
        <v>0</v>
      </c>
      <c r="J516" s="581">
        <f t="shared" ref="J516:K516" si="261">J523</f>
        <v>0</v>
      </c>
      <c r="K516" s="581">
        <f t="shared" si="261"/>
        <v>0</v>
      </c>
      <c r="L516" s="581">
        <f t="shared" ref="L516:M516" si="262">L523</f>
        <v>0</v>
      </c>
      <c r="M516" s="581">
        <f t="shared" si="262"/>
        <v>0</v>
      </c>
      <c r="N516" s="70">
        <f t="shared" si="260"/>
        <v>0</v>
      </c>
      <c r="O516" s="70">
        <f t="shared" ref="O516" si="263">O523</f>
        <v>0</v>
      </c>
      <c r="P516" s="70">
        <f t="shared" si="260"/>
        <v>0</v>
      </c>
      <c r="Q516" s="70">
        <f t="shared" si="260"/>
        <v>0</v>
      </c>
      <c r="R516" s="1093"/>
    </row>
    <row r="517" spans="2:18" s="85" customFormat="1" ht="15.75" customHeight="1">
      <c r="B517" s="1076"/>
      <c r="C517" s="1074"/>
      <c r="D517" s="1074"/>
      <c r="E517" s="349" t="s">
        <v>19</v>
      </c>
      <c r="F517" s="70">
        <v>0</v>
      </c>
      <c r="G517" s="70">
        <v>0</v>
      </c>
      <c r="H517" s="461">
        <f>H524</f>
        <v>0</v>
      </c>
      <c r="I517" s="461">
        <f t="shared" ref="I517:Q517" si="264">I524</f>
        <v>0</v>
      </c>
      <c r="J517" s="581">
        <f t="shared" ref="J517:K517" si="265">J524</f>
        <v>0</v>
      </c>
      <c r="K517" s="581">
        <f t="shared" si="265"/>
        <v>0</v>
      </c>
      <c r="L517" s="581">
        <f t="shared" ref="L517:M517" si="266">L524</f>
        <v>0</v>
      </c>
      <c r="M517" s="581">
        <f t="shared" si="266"/>
        <v>0</v>
      </c>
      <c r="N517" s="70">
        <f t="shared" si="264"/>
        <v>0</v>
      </c>
      <c r="O517" s="70">
        <f t="shared" ref="O517" si="267">O524</f>
        <v>0</v>
      </c>
      <c r="P517" s="70">
        <f t="shared" si="264"/>
        <v>0</v>
      </c>
      <c r="Q517" s="70">
        <f t="shared" si="264"/>
        <v>0</v>
      </c>
      <c r="R517" s="1093"/>
    </row>
    <row r="518" spans="2:18" s="85" customFormat="1" ht="15.75" customHeight="1">
      <c r="B518" s="1076"/>
      <c r="C518" s="1074"/>
      <c r="D518" s="1074"/>
      <c r="E518" s="349" t="s">
        <v>33</v>
      </c>
      <c r="F518" s="70"/>
      <c r="G518" s="70"/>
      <c r="H518" s="461"/>
      <c r="I518" s="461"/>
      <c r="J518" s="581"/>
      <c r="K518" s="581"/>
      <c r="L518" s="581"/>
      <c r="M518" s="581"/>
      <c r="N518" s="70"/>
      <c r="O518" s="70"/>
      <c r="P518" s="70"/>
      <c r="Q518" s="70"/>
      <c r="R518" s="1093"/>
    </row>
    <row r="519" spans="2:18" s="85" customFormat="1" ht="15.75" customHeight="1">
      <c r="B519" s="1076"/>
      <c r="C519" s="1074"/>
      <c r="D519" s="1074"/>
      <c r="E519" s="349" t="s">
        <v>67</v>
      </c>
      <c r="F519" s="70">
        <v>4</v>
      </c>
      <c r="G519" s="70">
        <v>4</v>
      </c>
      <c r="H519" s="461">
        <f>H526</f>
        <v>8.08</v>
      </c>
      <c r="I519" s="461">
        <f t="shared" ref="I519:Q519" si="268">I526</f>
        <v>0</v>
      </c>
      <c r="J519" s="581">
        <f t="shared" ref="J519:K519" si="269">J526</f>
        <v>20.2</v>
      </c>
      <c r="K519" s="581">
        <f t="shared" si="269"/>
        <v>0</v>
      </c>
      <c r="L519" s="581">
        <f t="shared" ref="L519:M519" si="270">L526</f>
        <v>29.2</v>
      </c>
      <c r="M519" s="581">
        <f t="shared" si="270"/>
        <v>0</v>
      </c>
      <c r="N519" s="70">
        <f t="shared" si="268"/>
        <v>0</v>
      </c>
      <c r="O519" s="70">
        <f t="shared" ref="O519" si="271">O526</f>
        <v>0</v>
      </c>
      <c r="P519" s="70">
        <f t="shared" si="268"/>
        <v>40</v>
      </c>
      <c r="Q519" s="70">
        <f t="shared" si="268"/>
        <v>40</v>
      </c>
      <c r="R519" s="1093"/>
    </row>
    <row r="520" spans="2:18" s="85" customFormat="1" ht="15.75" customHeight="1" thickBot="1">
      <c r="B520" s="1076"/>
      <c r="C520" s="1074"/>
      <c r="D520" s="1074"/>
      <c r="E520" s="351" t="s">
        <v>20</v>
      </c>
      <c r="F520" s="178"/>
      <c r="G520" s="178"/>
      <c r="H520" s="471"/>
      <c r="I520" s="471"/>
      <c r="J520" s="603"/>
      <c r="K520" s="603"/>
      <c r="L520" s="603"/>
      <c r="M520" s="603"/>
      <c r="N520" s="178"/>
      <c r="O520" s="178"/>
      <c r="P520" s="178"/>
      <c r="Q520" s="178"/>
      <c r="R520" s="1093"/>
    </row>
    <row r="521" spans="2:18" s="198" customFormat="1" ht="15.75" customHeight="1">
      <c r="B521" s="1032"/>
      <c r="C521" s="1060" t="s">
        <v>349</v>
      </c>
      <c r="D521" s="1056" t="s">
        <v>551</v>
      </c>
      <c r="E521" s="341" t="s">
        <v>17</v>
      </c>
      <c r="F521" s="136">
        <f>F523+F524+F525+F526</f>
        <v>0</v>
      </c>
      <c r="G521" s="136">
        <f t="shared" ref="G521:Q521" si="272">G523+G524+G525+G526</f>
        <v>0</v>
      </c>
      <c r="H521" s="490">
        <f t="shared" si="272"/>
        <v>8.08</v>
      </c>
      <c r="I521" s="490">
        <f t="shared" si="272"/>
        <v>0</v>
      </c>
      <c r="J521" s="636">
        <f t="shared" si="272"/>
        <v>20.2</v>
      </c>
      <c r="K521" s="636">
        <f t="shared" si="272"/>
        <v>0</v>
      </c>
      <c r="L521" s="636">
        <f t="shared" ref="L521:M521" si="273">L523+L524+L525+L526</f>
        <v>29.2</v>
      </c>
      <c r="M521" s="636">
        <f t="shared" si="273"/>
        <v>0</v>
      </c>
      <c r="N521" s="634">
        <f t="shared" si="272"/>
        <v>0</v>
      </c>
      <c r="O521" s="634">
        <f t="shared" si="272"/>
        <v>0</v>
      </c>
      <c r="P521" s="136">
        <f t="shared" si="272"/>
        <v>40</v>
      </c>
      <c r="Q521" s="136">
        <f t="shared" si="272"/>
        <v>40</v>
      </c>
      <c r="R521" s="418"/>
    </row>
    <row r="522" spans="2:18" s="198" customFormat="1" ht="15.75" customHeight="1">
      <c r="B522" s="1034"/>
      <c r="C522" s="1061"/>
      <c r="D522" s="1038"/>
      <c r="E522" s="342" t="s">
        <v>18</v>
      </c>
      <c r="F522" s="127"/>
      <c r="G522" s="127"/>
      <c r="H522" s="485"/>
      <c r="I522" s="485"/>
      <c r="J522" s="625"/>
      <c r="K522" s="625"/>
      <c r="L522" s="625"/>
      <c r="M522" s="625"/>
      <c r="N522" s="166"/>
      <c r="O522" s="166"/>
      <c r="P522" s="127"/>
      <c r="Q522" s="127"/>
      <c r="R522" s="419"/>
    </row>
    <row r="523" spans="2:18" s="198" customFormat="1" ht="15.75" customHeight="1">
      <c r="B523" s="1034"/>
      <c r="C523" s="1061"/>
      <c r="D523" s="1038"/>
      <c r="E523" s="342" t="s">
        <v>28</v>
      </c>
      <c r="F523" s="127"/>
      <c r="G523" s="127"/>
      <c r="H523" s="485">
        <v>0</v>
      </c>
      <c r="I523" s="485">
        <v>0</v>
      </c>
      <c r="J523" s="625">
        <v>0</v>
      </c>
      <c r="K523" s="625">
        <v>0</v>
      </c>
      <c r="L523" s="625">
        <v>0</v>
      </c>
      <c r="M523" s="625">
        <v>0</v>
      </c>
      <c r="N523" s="166">
        <v>0</v>
      </c>
      <c r="O523" s="166">
        <v>0</v>
      </c>
      <c r="P523" s="127">
        <v>0</v>
      </c>
      <c r="Q523" s="127">
        <v>0</v>
      </c>
      <c r="R523" s="419"/>
    </row>
    <row r="524" spans="2:18" s="198" customFormat="1" ht="15.75" customHeight="1">
      <c r="B524" s="1034"/>
      <c r="C524" s="1061"/>
      <c r="D524" s="1038"/>
      <c r="E524" s="342" t="s">
        <v>19</v>
      </c>
      <c r="F524" s="127"/>
      <c r="G524" s="127"/>
      <c r="H524" s="485">
        <v>0</v>
      </c>
      <c r="I524" s="485">
        <v>0</v>
      </c>
      <c r="J524" s="625">
        <v>0</v>
      </c>
      <c r="K524" s="625">
        <v>0</v>
      </c>
      <c r="L524" s="625">
        <v>0</v>
      </c>
      <c r="M524" s="625">
        <v>0</v>
      </c>
      <c r="N524" s="166">
        <v>0</v>
      </c>
      <c r="O524" s="166">
        <v>0</v>
      </c>
      <c r="P524" s="127">
        <v>0</v>
      </c>
      <c r="Q524" s="127">
        <v>0</v>
      </c>
      <c r="R524" s="419"/>
    </row>
    <row r="525" spans="2:18" s="198" customFormat="1" ht="15.75" customHeight="1">
      <c r="B525" s="1034"/>
      <c r="C525" s="1061"/>
      <c r="D525" s="1038"/>
      <c r="E525" s="342" t="s">
        <v>33</v>
      </c>
      <c r="F525" s="127"/>
      <c r="G525" s="127"/>
      <c r="H525" s="485"/>
      <c r="I525" s="485"/>
      <c r="J525" s="625"/>
      <c r="K525" s="625"/>
      <c r="L525" s="625"/>
      <c r="M525" s="625"/>
      <c r="N525" s="166"/>
      <c r="O525" s="166"/>
      <c r="P525" s="127"/>
      <c r="Q525" s="127"/>
      <c r="R525" s="419"/>
    </row>
    <row r="526" spans="2:18" s="198" customFormat="1" ht="15.75" customHeight="1">
      <c r="B526" s="1034"/>
      <c r="C526" s="1061"/>
      <c r="D526" s="1038"/>
      <c r="E526" s="342" t="s">
        <v>67</v>
      </c>
      <c r="F526" s="282">
        <v>0</v>
      </c>
      <c r="G526" s="282">
        <v>0</v>
      </c>
      <c r="H526" s="491">
        <v>8.08</v>
      </c>
      <c r="I526" s="491">
        <v>0</v>
      </c>
      <c r="J526" s="638">
        <v>20.2</v>
      </c>
      <c r="K526" s="638">
        <v>0</v>
      </c>
      <c r="L526" s="638">
        <v>29.2</v>
      </c>
      <c r="M526" s="638">
        <v>0</v>
      </c>
      <c r="N526" s="637">
        <v>0</v>
      </c>
      <c r="O526" s="637">
        <v>0</v>
      </c>
      <c r="P526" s="134">
        <v>40</v>
      </c>
      <c r="Q526" s="134">
        <v>40</v>
      </c>
      <c r="R526" s="419"/>
    </row>
    <row r="527" spans="2:18" s="198" customFormat="1" ht="15.75" customHeight="1" thickBot="1">
      <c r="B527" s="1035"/>
      <c r="C527" s="1062"/>
      <c r="D527" s="1039"/>
      <c r="E527" s="343" t="s">
        <v>20</v>
      </c>
      <c r="F527" s="133"/>
      <c r="G527" s="133"/>
      <c r="H527" s="499"/>
      <c r="I527" s="499"/>
      <c r="J527" s="721"/>
      <c r="K527" s="721"/>
      <c r="L527" s="721"/>
      <c r="M527" s="721"/>
      <c r="N527" s="767"/>
      <c r="O527" s="767"/>
      <c r="P527" s="133"/>
      <c r="Q527" s="133"/>
      <c r="R527" s="420"/>
    </row>
    <row r="528" spans="2:18" ht="15.75" customHeight="1">
      <c r="B528" s="1072">
        <v>6</v>
      </c>
      <c r="C528" s="1069" t="s">
        <v>70</v>
      </c>
      <c r="D528" s="1069" t="s">
        <v>178</v>
      </c>
      <c r="E528" s="347" t="s">
        <v>17</v>
      </c>
      <c r="F528" s="347">
        <f t="shared" ref="F528:G528" si="274">F530+F531+F533</f>
        <v>11627.51</v>
      </c>
      <c r="G528" s="347">
        <f t="shared" si="274"/>
        <v>10649.95</v>
      </c>
      <c r="H528" s="464">
        <f>H530+H531+H533</f>
        <v>5535.9780200000005</v>
      </c>
      <c r="I528" s="464">
        <f t="shared" ref="I528:Q528" si="275">I530+I531+I533</f>
        <v>3052.1566599999996</v>
      </c>
      <c r="J528" s="592">
        <f t="shared" ref="J528:M528" si="276">J530+J531+J533</f>
        <v>10345.186310000001</v>
      </c>
      <c r="K528" s="592">
        <f t="shared" si="276"/>
        <v>6503.5702500000007</v>
      </c>
      <c r="L528" s="664">
        <f t="shared" si="276"/>
        <v>13895.07194</v>
      </c>
      <c r="M528" s="664">
        <f t="shared" si="276"/>
        <v>9067.3636900000001</v>
      </c>
      <c r="N528" s="718">
        <f t="shared" si="275"/>
        <v>13802.076800000003</v>
      </c>
      <c r="O528" s="718">
        <f t="shared" ref="O528" si="277">O530+O531+O533</f>
        <v>13665.325660000002</v>
      </c>
      <c r="P528" s="745">
        <f t="shared" si="275"/>
        <v>14711.224</v>
      </c>
      <c r="Q528" s="745">
        <f t="shared" si="275"/>
        <v>14711.224</v>
      </c>
      <c r="R528" s="1072"/>
    </row>
    <row r="529" spans="2:18" ht="15.75" customHeight="1">
      <c r="B529" s="1016"/>
      <c r="C529" s="1070"/>
      <c r="D529" s="1070"/>
      <c r="E529" s="348" t="s">
        <v>18</v>
      </c>
      <c r="F529" s="348"/>
      <c r="G529" s="348"/>
      <c r="H529" s="454"/>
      <c r="I529" s="454"/>
      <c r="J529" s="593"/>
      <c r="K529" s="593"/>
      <c r="L529" s="454"/>
      <c r="M529" s="454"/>
      <c r="N529" s="348"/>
      <c r="O529" s="348"/>
      <c r="P529" s="348"/>
      <c r="Q529" s="348"/>
      <c r="R529" s="1016"/>
    </row>
    <row r="530" spans="2:18" ht="15.75" customHeight="1">
      <c r="B530" s="1016"/>
      <c r="C530" s="1070"/>
      <c r="D530" s="1070"/>
      <c r="E530" s="348" t="s">
        <v>28</v>
      </c>
      <c r="F530" s="348">
        <f>F537+F579+F621</f>
        <v>0</v>
      </c>
      <c r="G530" s="348">
        <f>G537+G579+G621</f>
        <v>0</v>
      </c>
      <c r="H530" s="454">
        <f>H537+H579+H621</f>
        <v>0</v>
      </c>
      <c r="I530" s="454">
        <f t="shared" ref="I530:Q530" si="278">I537+I579+I621</f>
        <v>0</v>
      </c>
      <c r="J530" s="593">
        <f t="shared" ref="J530:M530" si="279">J537+J579+J621</f>
        <v>0</v>
      </c>
      <c r="K530" s="593">
        <f t="shared" si="279"/>
        <v>0</v>
      </c>
      <c r="L530" s="454">
        <f t="shared" si="279"/>
        <v>0</v>
      </c>
      <c r="M530" s="454">
        <f t="shared" si="279"/>
        <v>0</v>
      </c>
      <c r="N530" s="348">
        <f t="shared" si="278"/>
        <v>0</v>
      </c>
      <c r="O530" s="348">
        <f t="shared" ref="O530" si="280">O537+O579+O621</f>
        <v>0</v>
      </c>
      <c r="P530" s="348">
        <f t="shared" si="278"/>
        <v>0</v>
      </c>
      <c r="Q530" s="348">
        <f t="shared" si="278"/>
        <v>0</v>
      </c>
      <c r="R530" s="1016"/>
    </row>
    <row r="531" spans="2:18" ht="15.75" customHeight="1">
      <c r="B531" s="1016"/>
      <c r="C531" s="1070"/>
      <c r="D531" s="1070"/>
      <c r="E531" s="348" t="s">
        <v>19</v>
      </c>
      <c r="F531" s="348">
        <v>0</v>
      </c>
      <c r="G531" s="348">
        <v>0</v>
      </c>
      <c r="H531" s="454">
        <f>H538+H580+H622</f>
        <v>0</v>
      </c>
      <c r="I531" s="454">
        <f t="shared" ref="I531:Q531" si="281">I538+I580+I622</f>
        <v>0</v>
      </c>
      <c r="J531" s="593">
        <f t="shared" ref="J531:M531" si="282">J538+J580+J622</f>
        <v>0</v>
      </c>
      <c r="K531" s="593">
        <f t="shared" si="282"/>
        <v>0</v>
      </c>
      <c r="L531" s="454">
        <f t="shared" si="282"/>
        <v>0</v>
      </c>
      <c r="M531" s="454">
        <f t="shared" si="282"/>
        <v>0</v>
      </c>
      <c r="N531" s="348">
        <f t="shared" si="281"/>
        <v>0</v>
      </c>
      <c r="O531" s="348">
        <f t="shared" ref="O531" si="283">O538+O580+O622</f>
        <v>0</v>
      </c>
      <c r="P531" s="348">
        <f t="shared" si="281"/>
        <v>0</v>
      </c>
      <c r="Q531" s="348">
        <f t="shared" si="281"/>
        <v>0</v>
      </c>
      <c r="R531" s="1016"/>
    </row>
    <row r="532" spans="2:18" ht="15.75" customHeight="1">
      <c r="B532" s="1016"/>
      <c r="C532" s="1070"/>
      <c r="D532" s="1070"/>
      <c r="E532" s="348" t="s">
        <v>33</v>
      </c>
      <c r="F532" s="348"/>
      <c r="G532" s="348"/>
      <c r="H532" s="454"/>
      <c r="I532" s="454"/>
      <c r="J532" s="593"/>
      <c r="K532" s="593"/>
      <c r="L532" s="454"/>
      <c r="M532" s="454"/>
      <c r="N532" s="348"/>
      <c r="O532" s="348"/>
      <c r="P532" s="348"/>
      <c r="Q532" s="348"/>
      <c r="R532" s="1016"/>
    </row>
    <row r="533" spans="2:18" ht="15.75" customHeight="1">
      <c r="B533" s="1016"/>
      <c r="C533" s="1070"/>
      <c r="D533" s="1070"/>
      <c r="E533" s="348" t="s">
        <v>67</v>
      </c>
      <c r="F533" s="348">
        <v>11627.51</v>
      </c>
      <c r="G533" s="348">
        <v>10649.95</v>
      </c>
      <c r="H533" s="454">
        <f>H540+H582+H624</f>
        <v>5535.9780200000005</v>
      </c>
      <c r="I533" s="454">
        <f t="shared" ref="I533:Q533" si="284">I540+I582+I624</f>
        <v>3052.1566599999996</v>
      </c>
      <c r="J533" s="593">
        <f t="shared" ref="J533:M533" si="285">J540+J582+J624</f>
        <v>10345.186310000001</v>
      </c>
      <c r="K533" s="593">
        <f t="shared" si="285"/>
        <v>6503.5702500000007</v>
      </c>
      <c r="L533" s="454">
        <f t="shared" si="285"/>
        <v>13895.07194</v>
      </c>
      <c r="M533" s="454">
        <f t="shared" si="285"/>
        <v>9067.3636900000001</v>
      </c>
      <c r="N533" s="348">
        <f t="shared" si="284"/>
        <v>13802.076800000003</v>
      </c>
      <c r="O533" s="348">
        <f t="shared" ref="O533" si="286">O540+O582+O624</f>
        <v>13665.325660000002</v>
      </c>
      <c r="P533" s="348">
        <f t="shared" si="284"/>
        <v>14711.224</v>
      </c>
      <c r="Q533" s="348">
        <f t="shared" si="284"/>
        <v>14711.224</v>
      </c>
      <c r="R533" s="1016"/>
    </row>
    <row r="534" spans="2:18" ht="15.75" customHeight="1" thickBot="1">
      <c r="B534" s="1073"/>
      <c r="C534" s="1094"/>
      <c r="D534" s="1094"/>
      <c r="E534" s="233" t="s">
        <v>20</v>
      </c>
      <c r="F534" s="233"/>
      <c r="G534" s="233"/>
      <c r="H534" s="455"/>
      <c r="I534" s="455"/>
      <c r="J534" s="604"/>
      <c r="K534" s="604"/>
      <c r="L534" s="455"/>
      <c r="M534" s="455"/>
      <c r="N534" s="233"/>
      <c r="O534" s="233"/>
      <c r="P534" s="233"/>
      <c r="Q534" s="233"/>
      <c r="R534" s="1073"/>
    </row>
    <row r="535" spans="2:18" s="93" customFormat="1" ht="15.75" customHeight="1">
      <c r="B535" s="1082"/>
      <c r="C535" s="1077" t="s">
        <v>100</v>
      </c>
      <c r="D535" s="1077" t="s">
        <v>354</v>
      </c>
      <c r="E535" s="292" t="s">
        <v>17</v>
      </c>
      <c r="F535" s="129">
        <f>F537+F538+F539+F540</f>
        <v>4807.2010800000007</v>
      </c>
      <c r="G535" s="129">
        <f t="shared" ref="G535:Q535" si="287">G537+G538+G539+G540</f>
        <v>4732.7552400000004</v>
      </c>
      <c r="H535" s="456">
        <f t="shared" si="287"/>
        <v>2560.1989900000003</v>
      </c>
      <c r="I535" s="456">
        <f t="shared" si="287"/>
        <v>1361.2268000000001</v>
      </c>
      <c r="J535" s="575">
        <f t="shared" si="287"/>
        <v>4511.6369199999999</v>
      </c>
      <c r="K535" s="575">
        <f t="shared" si="287"/>
        <v>2650.70298</v>
      </c>
      <c r="L535" s="129">
        <f t="shared" si="287"/>
        <v>5866.241</v>
      </c>
      <c r="M535" s="129">
        <f t="shared" si="287"/>
        <v>3373.5257700000002</v>
      </c>
      <c r="N535" s="129">
        <f t="shared" si="287"/>
        <v>5279.0111299999999</v>
      </c>
      <c r="O535" s="129">
        <f t="shared" si="287"/>
        <v>5178.834609999999</v>
      </c>
      <c r="P535" s="129">
        <f t="shared" si="287"/>
        <v>6102.9409999999998</v>
      </c>
      <c r="Q535" s="129">
        <f t="shared" si="287"/>
        <v>6102.9409999999998</v>
      </c>
      <c r="R535" s="1100"/>
    </row>
    <row r="536" spans="2:18" s="93" customFormat="1" ht="15.75" customHeight="1">
      <c r="B536" s="1076"/>
      <c r="C536" s="1074"/>
      <c r="D536" s="1074"/>
      <c r="E536" s="349" t="s">
        <v>18</v>
      </c>
      <c r="F536" s="130"/>
      <c r="G536" s="130"/>
      <c r="H536" s="457"/>
      <c r="I536" s="457"/>
      <c r="J536" s="584"/>
      <c r="K536" s="584"/>
      <c r="L536" s="130"/>
      <c r="M536" s="130"/>
      <c r="N536" s="130"/>
      <c r="O536" s="130"/>
      <c r="P536" s="130"/>
      <c r="Q536" s="130"/>
      <c r="R536" s="1093"/>
    </row>
    <row r="537" spans="2:18" s="93" customFormat="1" ht="15.75" customHeight="1">
      <c r="B537" s="1076"/>
      <c r="C537" s="1074"/>
      <c r="D537" s="1074"/>
      <c r="E537" s="349" t="s">
        <v>28</v>
      </c>
      <c r="F537" s="130">
        <f>F544+F551+F558+F565+F572</f>
        <v>0</v>
      </c>
      <c r="G537" s="130">
        <f t="shared" ref="G537:Q537" si="288">G544+G551+G558+G565+G572</f>
        <v>0</v>
      </c>
      <c r="H537" s="457">
        <f t="shared" si="288"/>
        <v>0</v>
      </c>
      <c r="I537" s="457">
        <f t="shared" si="288"/>
        <v>0</v>
      </c>
      <c r="J537" s="584">
        <f t="shared" si="288"/>
        <v>0</v>
      </c>
      <c r="K537" s="584">
        <f t="shared" si="288"/>
        <v>0</v>
      </c>
      <c r="L537" s="130">
        <f t="shared" si="288"/>
        <v>0</v>
      </c>
      <c r="M537" s="130">
        <f t="shared" si="288"/>
        <v>0</v>
      </c>
      <c r="N537" s="130">
        <f>N544+N551+N558+N565+N572</f>
        <v>0</v>
      </c>
      <c r="O537" s="130">
        <f t="shared" si="288"/>
        <v>0</v>
      </c>
      <c r="P537" s="130">
        <f t="shared" si="288"/>
        <v>0</v>
      </c>
      <c r="Q537" s="130">
        <f t="shared" si="288"/>
        <v>0</v>
      </c>
      <c r="R537" s="1093"/>
    </row>
    <row r="538" spans="2:18" s="93" customFormat="1" ht="15.75" customHeight="1">
      <c r="B538" s="1076"/>
      <c r="C538" s="1074"/>
      <c r="D538" s="1074"/>
      <c r="E538" s="349" t="s">
        <v>19</v>
      </c>
      <c r="F538" s="130">
        <f t="shared" ref="F538:Q540" si="289">F545+F552+F559+F566+F573</f>
        <v>0</v>
      </c>
      <c r="G538" s="130">
        <f t="shared" si="289"/>
        <v>0</v>
      </c>
      <c r="H538" s="457">
        <f t="shared" si="289"/>
        <v>0</v>
      </c>
      <c r="I538" s="457">
        <f t="shared" si="289"/>
        <v>0</v>
      </c>
      <c r="J538" s="584">
        <f t="shared" si="289"/>
        <v>0</v>
      </c>
      <c r="K538" s="584">
        <f t="shared" si="289"/>
        <v>0</v>
      </c>
      <c r="L538" s="130">
        <f t="shared" si="289"/>
        <v>0</v>
      </c>
      <c r="M538" s="130">
        <f t="shared" si="289"/>
        <v>0</v>
      </c>
      <c r="N538" s="130">
        <f t="shared" ref="N538" si="290">N545+N552+N559+N566+N573</f>
        <v>0</v>
      </c>
      <c r="O538" s="130">
        <f t="shared" si="289"/>
        <v>0</v>
      </c>
      <c r="P538" s="130">
        <f t="shared" si="289"/>
        <v>0</v>
      </c>
      <c r="Q538" s="130">
        <f t="shared" si="289"/>
        <v>0</v>
      </c>
      <c r="R538" s="1093"/>
    </row>
    <row r="539" spans="2:18" s="93" customFormat="1" ht="15.75" customHeight="1">
      <c r="B539" s="1076"/>
      <c r="C539" s="1074"/>
      <c r="D539" s="1074"/>
      <c r="E539" s="349" t="s">
        <v>33</v>
      </c>
      <c r="F539" s="130">
        <f t="shared" si="289"/>
        <v>0</v>
      </c>
      <c r="G539" s="130">
        <f t="shared" si="289"/>
        <v>0</v>
      </c>
      <c r="H539" s="457">
        <f t="shared" si="289"/>
        <v>0</v>
      </c>
      <c r="I539" s="457">
        <f t="shared" si="289"/>
        <v>0</v>
      </c>
      <c r="J539" s="584">
        <f t="shared" si="289"/>
        <v>0</v>
      </c>
      <c r="K539" s="584">
        <f t="shared" si="289"/>
        <v>0</v>
      </c>
      <c r="L539" s="130">
        <f t="shared" si="289"/>
        <v>0</v>
      </c>
      <c r="M539" s="130">
        <f t="shared" si="289"/>
        <v>0</v>
      </c>
      <c r="N539" s="130">
        <f t="shared" ref="N539" si="291">N546+N553+N560+N567+N574</f>
        <v>0</v>
      </c>
      <c r="O539" s="130">
        <f t="shared" si="289"/>
        <v>0</v>
      </c>
      <c r="P539" s="130">
        <f t="shared" si="289"/>
        <v>0</v>
      </c>
      <c r="Q539" s="130">
        <f t="shared" si="289"/>
        <v>0</v>
      </c>
      <c r="R539" s="1093"/>
    </row>
    <row r="540" spans="2:18" s="93" customFormat="1" ht="15.75" customHeight="1">
      <c r="B540" s="1076"/>
      <c r="C540" s="1074"/>
      <c r="D540" s="1074"/>
      <c r="E540" s="349" t="s">
        <v>67</v>
      </c>
      <c r="F540" s="130">
        <f t="shared" si="289"/>
        <v>4807.2010800000007</v>
      </c>
      <c r="G540" s="130">
        <f t="shared" si="289"/>
        <v>4732.7552400000004</v>
      </c>
      <c r="H540" s="457">
        <f>H547+H554+H561+H568+H575</f>
        <v>2560.1989900000003</v>
      </c>
      <c r="I540" s="457">
        <f t="shared" si="289"/>
        <v>1361.2268000000001</v>
      </c>
      <c r="J540" s="584">
        <f t="shared" si="289"/>
        <v>4511.6369199999999</v>
      </c>
      <c r="K540" s="584">
        <f t="shared" si="289"/>
        <v>2650.70298</v>
      </c>
      <c r="L540" s="130">
        <f t="shared" si="289"/>
        <v>5866.241</v>
      </c>
      <c r="M540" s="130">
        <f t="shared" si="289"/>
        <v>3373.5257700000002</v>
      </c>
      <c r="N540" s="130">
        <f t="shared" ref="N540" si="292">N547+N554+N561+N568+N575</f>
        <v>5279.0111299999999</v>
      </c>
      <c r="O540" s="130">
        <f t="shared" si="289"/>
        <v>5178.834609999999</v>
      </c>
      <c r="P540" s="130">
        <f t="shared" si="289"/>
        <v>6102.9409999999998</v>
      </c>
      <c r="Q540" s="130">
        <f t="shared" si="289"/>
        <v>6102.9409999999998</v>
      </c>
      <c r="R540" s="1093"/>
    </row>
    <row r="541" spans="2:18" s="93" customFormat="1" ht="15.75" customHeight="1" thickBot="1">
      <c r="B541" s="1083"/>
      <c r="C541" s="1078"/>
      <c r="D541" s="1078"/>
      <c r="E541" s="350" t="s">
        <v>20</v>
      </c>
      <c r="F541" s="131"/>
      <c r="G541" s="131"/>
      <c r="H541" s="465"/>
      <c r="I541" s="465"/>
      <c r="J541" s="598"/>
      <c r="K541" s="598"/>
      <c r="L541" s="131"/>
      <c r="M541" s="131"/>
      <c r="N541" s="131"/>
      <c r="O541" s="131"/>
      <c r="P541" s="131"/>
      <c r="Q541" s="131"/>
      <c r="R541" s="1097"/>
    </row>
    <row r="542" spans="2:18" s="93" customFormat="1" ht="15.75" customHeight="1">
      <c r="B542" s="1032"/>
      <c r="C542" s="1056" t="s">
        <v>149</v>
      </c>
      <c r="D542" s="1046" t="s">
        <v>176</v>
      </c>
      <c r="E542" s="341" t="s">
        <v>17</v>
      </c>
      <c r="F542" s="289">
        <v>99.895290000000003</v>
      </c>
      <c r="G542" s="289">
        <v>99.895290000000003</v>
      </c>
      <c r="H542" s="485">
        <f>H544+H545+H547</f>
        <v>40.4</v>
      </c>
      <c r="I542" s="485">
        <v>0</v>
      </c>
      <c r="J542" s="625">
        <f>J544+J545+J546+J547</f>
        <v>101</v>
      </c>
      <c r="K542" s="625">
        <f>K544+K545+K546+K547</f>
        <v>0</v>
      </c>
      <c r="L542" s="625">
        <f t="shared" ref="L542:O542" si="293">L544+L545+L546+L547</f>
        <v>146</v>
      </c>
      <c r="M542" s="625">
        <f t="shared" si="293"/>
        <v>96.950999999999993</v>
      </c>
      <c r="N542" s="577">
        <f t="shared" si="293"/>
        <v>97</v>
      </c>
      <c r="O542" s="577">
        <f t="shared" si="293"/>
        <v>96.950999999999993</v>
      </c>
      <c r="P542" s="139">
        <f>P544+P545+P546+P547</f>
        <v>200</v>
      </c>
      <c r="Q542" s="139">
        <f>Q544+Q545+Q546+Q547</f>
        <v>200</v>
      </c>
      <c r="R542" s="412"/>
    </row>
    <row r="543" spans="2:18" s="93" customFormat="1" ht="15.75" customHeight="1">
      <c r="B543" s="1033"/>
      <c r="C543" s="1057"/>
      <c r="D543" s="1047"/>
      <c r="E543" s="342" t="s">
        <v>18</v>
      </c>
      <c r="F543" s="259"/>
      <c r="G543" s="259"/>
      <c r="H543" s="484"/>
      <c r="I543" s="484"/>
      <c r="J543" s="627"/>
      <c r="K543" s="627"/>
      <c r="L543" s="370"/>
      <c r="M543" s="370"/>
      <c r="N543" s="166"/>
      <c r="O543" s="166"/>
      <c r="P543" s="139"/>
      <c r="Q543" s="139"/>
      <c r="R543" s="123"/>
    </row>
    <row r="544" spans="2:18" s="93" customFormat="1" ht="15.75" customHeight="1">
      <c r="B544" s="1033"/>
      <c r="C544" s="1057"/>
      <c r="D544" s="1047"/>
      <c r="E544" s="342" t="s">
        <v>28</v>
      </c>
      <c r="F544" s="259">
        <v>0</v>
      </c>
      <c r="G544" s="259">
        <v>0</v>
      </c>
      <c r="H544" s="484">
        <v>0</v>
      </c>
      <c r="I544" s="484">
        <v>0</v>
      </c>
      <c r="J544" s="627">
        <v>0</v>
      </c>
      <c r="K544" s="627">
        <v>0</v>
      </c>
      <c r="L544" s="627">
        <v>0</v>
      </c>
      <c r="M544" s="627">
        <v>0</v>
      </c>
      <c r="N544" s="166">
        <v>0</v>
      </c>
      <c r="O544" s="166">
        <v>0</v>
      </c>
      <c r="P544" s="139">
        <v>0</v>
      </c>
      <c r="Q544" s="139">
        <v>0</v>
      </c>
      <c r="R544" s="123"/>
    </row>
    <row r="545" spans="2:18" s="93" customFormat="1" ht="15.75" customHeight="1">
      <c r="B545" s="1033"/>
      <c r="C545" s="1057"/>
      <c r="D545" s="1047"/>
      <c r="E545" s="342" t="s">
        <v>19</v>
      </c>
      <c r="F545" s="259">
        <v>0</v>
      </c>
      <c r="G545" s="259">
        <v>0</v>
      </c>
      <c r="H545" s="484">
        <v>0</v>
      </c>
      <c r="I545" s="484">
        <v>0</v>
      </c>
      <c r="J545" s="627">
        <v>0</v>
      </c>
      <c r="K545" s="627">
        <v>0</v>
      </c>
      <c r="L545" s="627">
        <v>0</v>
      </c>
      <c r="M545" s="627">
        <v>0</v>
      </c>
      <c r="N545" s="166">
        <v>0</v>
      </c>
      <c r="O545" s="166">
        <v>0</v>
      </c>
      <c r="P545" s="139">
        <v>0</v>
      </c>
      <c r="Q545" s="139">
        <v>0</v>
      </c>
      <c r="R545" s="123"/>
    </row>
    <row r="546" spans="2:18" s="93" customFormat="1" ht="15.75" customHeight="1">
      <c r="B546" s="1033"/>
      <c r="C546" s="1057"/>
      <c r="D546" s="1047"/>
      <c r="E546" s="342" t="s">
        <v>33</v>
      </c>
      <c r="F546" s="259"/>
      <c r="G546" s="259"/>
      <c r="H546" s="484"/>
      <c r="I546" s="484"/>
      <c r="J546" s="627"/>
      <c r="K546" s="627"/>
      <c r="L546" s="370"/>
      <c r="M546" s="370"/>
      <c r="N546" s="166"/>
      <c r="O546" s="166"/>
      <c r="P546" s="139"/>
      <c r="Q546" s="139"/>
      <c r="R546" s="123"/>
    </row>
    <row r="547" spans="2:18" s="93" customFormat="1" ht="15.75" customHeight="1">
      <c r="B547" s="1033"/>
      <c r="C547" s="1057"/>
      <c r="D547" s="1047"/>
      <c r="E547" s="342" t="s">
        <v>67</v>
      </c>
      <c r="F547" s="259">
        <v>99.895290000000003</v>
      </c>
      <c r="G547" s="259">
        <v>99.895290000000003</v>
      </c>
      <c r="H547" s="485">
        <v>40.4</v>
      </c>
      <c r="I547" s="485">
        <v>0</v>
      </c>
      <c r="J547" s="625">
        <v>101</v>
      </c>
      <c r="K547" s="658">
        <v>0</v>
      </c>
      <c r="L547" s="309">
        <v>146</v>
      </c>
      <c r="M547" s="309">
        <v>96.950999999999993</v>
      </c>
      <c r="N547" s="166">
        <v>97</v>
      </c>
      <c r="O547" s="166">
        <v>96.950999999999993</v>
      </c>
      <c r="P547" s="259">
        <v>200</v>
      </c>
      <c r="Q547" s="259">
        <v>200</v>
      </c>
      <c r="R547" s="123"/>
    </row>
    <row r="548" spans="2:18" s="93" customFormat="1" ht="15.75" customHeight="1" thickBot="1">
      <c r="B548" s="1033"/>
      <c r="C548" s="1057"/>
      <c r="D548" s="1047"/>
      <c r="E548" s="352" t="s">
        <v>20</v>
      </c>
      <c r="F548" s="287"/>
      <c r="G548" s="287"/>
      <c r="H548" s="488"/>
      <c r="I548" s="488"/>
      <c r="J548" s="629"/>
      <c r="K548" s="629"/>
      <c r="L548" s="277"/>
      <c r="M548" s="277"/>
      <c r="N548" s="170"/>
      <c r="O548" s="170"/>
      <c r="P548" s="140"/>
      <c r="Q548" s="140"/>
      <c r="R548" s="26"/>
    </row>
    <row r="549" spans="2:18" s="159" customFormat="1" ht="15.75" customHeight="1">
      <c r="B549" s="1024"/>
      <c r="C549" s="1060" t="s">
        <v>145</v>
      </c>
      <c r="D549" s="1049" t="s">
        <v>489</v>
      </c>
      <c r="E549" s="199" t="s">
        <v>17</v>
      </c>
      <c r="F549" s="289">
        <f>F551+F552+F553+F554</f>
        <v>4429.7893100000001</v>
      </c>
      <c r="G549" s="289">
        <f>G551+G552+G553+G554</f>
        <v>4355.3434699999998</v>
      </c>
      <c r="H549" s="490">
        <f>H551+H552+H554</f>
        <v>2420.6038600000002</v>
      </c>
      <c r="I549" s="490">
        <f>I551+I552+I554</f>
        <v>1315.5071</v>
      </c>
      <c r="J549" s="636">
        <f>J551+J552+J553+J554</f>
        <v>4162.6490899999999</v>
      </c>
      <c r="K549" s="636">
        <f>K551+K552+K553+K554</f>
        <v>2524.4229300000002</v>
      </c>
      <c r="L549" s="636">
        <f t="shared" ref="L549:O549" si="294">L551+L552+L553+L554</f>
        <v>5411.8760000000002</v>
      </c>
      <c r="M549" s="636">
        <f t="shared" si="294"/>
        <v>3069.7343700000001</v>
      </c>
      <c r="N549" s="587">
        <f t="shared" si="294"/>
        <v>4762.5070400000004</v>
      </c>
      <c r="O549" s="587">
        <f t="shared" si="294"/>
        <v>4663.4197299999996</v>
      </c>
      <c r="P549" s="147">
        <f>P551+P552+P553+P554</f>
        <v>5411.8760000000002</v>
      </c>
      <c r="Q549" s="147">
        <f>Q551+Q552+Q553+Q554</f>
        <v>5411.8760000000002</v>
      </c>
      <c r="R549" s="412"/>
    </row>
    <row r="550" spans="2:18" s="159" customFormat="1" ht="15.75" customHeight="1">
      <c r="B550" s="941"/>
      <c r="C550" s="1061"/>
      <c r="D550" s="1050"/>
      <c r="E550" s="200" t="s">
        <v>18</v>
      </c>
      <c r="F550" s="259"/>
      <c r="G550" s="259"/>
      <c r="H550" s="484"/>
      <c r="I550" s="484"/>
      <c r="J550" s="627"/>
      <c r="K550" s="627"/>
      <c r="L550" s="370"/>
      <c r="M550" s="370"/>
      <c r="N550" s="166"/>
      <c r="O550" s="166"/>
      <c r="P550" s="139"/>
      <c r="Q550" s="139"/>
      <c r="R550" s="123"/>
    </row>
    <row r="551" spans="2:18" s="159" customFormat="1" ht="15.75" customHeight="1">
      <c r="B551" s="941"/>
      <c r="C551" s="1061"/>
      <c r="D551" s="1050"/>
      <c r="E551" s="200" t="s">
        <v>28</v>
      </c>
      <c r="F551" s="259">
        <v>0</v>
      </c>
      <c r="G551" s="259">
        <v>0</v>
      </c>
      <c r="H551" s="484">
        <v>0</v>
      </c>
      <c r="I551" s="484">
        <v>0</v>
      </c>
      <c r="J551" s="627">
        <v>0</v>
      </c>
      <c r="K551" s="627">
        <v>0</v>
      </c>
      <c r="L551" s="627">
        <v>0</v>
      </c>
      <c r="M551" s="627">
        <v>0</v>
      </c>
      <c r="N551" s="166">
        <v>0</v>
      </c>
      <c r="O551" s="166">
        <v>0</v>
      </c>
      <c r="P551" s="139">
        <v>0</v>
      </c>
      <c r="Q551" s="139">
        <v>0</v>
      </c>
      <c r="R551" s="123"/>
    </row>
    <row r="552" spans="2:18" s="159" customFormat="1" ht="15.75" customHeight="1">
      <c r="B552" s="941"/>
      <c r="C552" s="1061"/>
      <c r="D552" s="1050"/>
      <c r="E552" s="200" t="s">
        <v>19</v>
      </c>
      <c r="F552" s="259">
        <v>0</v>
      </c>
      <c r="G552" s="259">
        <v>0</v>
      </c>
      <c r="H552" s="484">
        <v>0</v>
      </c>
      <c r="I552" s="484">
        <v>0</v>
      </c>
      <c r="J552" s="627">
        <v>0</v>
      </c>
      <c r="K552" s="627">
        <v>0</v>
      </c>
      <c r="L552" s="627">
        <v>0</v>
      </c>
      <c r="M552" s="627">
        <v>0</v>
      </c>
      <c r="N552" s="166">
        <v>0</v>
      </c>
      <c r="O552" s="166">
        <v>0</v>
      </c>
      <c r="P552" s="139">
        <v>0</v>
      </c>
      <c r="Q552" s="139">
        <v>0</v>
      </c>
      <c r="R552" s="123"/>
    </row>
    <row r="553" spans="2:18" s="159" customFormat="1" ht="15.75" customHeight="1">
      <c r="B553" s="941"/>
      <c r="C553" s="1061"/>
      <c r="D553" s="1050"/>
      <c r="E553" s="200" t="s">
        <v>33</v>
      </c>
      <c r="F553" s="259"/>
      <c r="G553" s="259"/>
      <c r="H553" s="484"/>
      <c r="I553" s="484"/>
      <c r="J553" s="627"/>
      <c r="K553" s="627"/>
      <c r="L553" s="370"/>
      <c r="M553" s="370"/>
      <c r="N553" s="166"/>
      <c r="O553" s="166"/>
      <c r="P553" s="139"/>
      <c r="Q553" s="139"/>
      <c r="R553" s="123"/>
    </row>
    <row r="554" spans="2:18" s="159" customFormat="1" ht="15.75" customHeight="1">
      <c r="B554" s="941"/>
      <c r="C554" s="1061"/>
      <c r="D554" s="1050"/>
      <c r="E554" s="200" t="s">
        <v>67</v>
      </c>
      <c r="F554" s="259">
        <v>4429.7893100000001</v>
      </c>
      <c r="G554" s="259">
        <v>4355.3434699999998</v>
      </c>
      <c r="H554" s="485">
        <v>2420.6038600000002</v>
      </c>
      <c r="I554" s="485">
        <v>1315.5071</v>
      </c>
      <c r="J554" s="625">
        <v>4162.6490899999999</v>
      </c>
      <c r="K554" s="658">
        <v>2524.4229300000002</v>
      </c>
      <c r="L554" s="309">
        <v>5411.8760000000002</v>
      </c>
      <c r="M554" s="309">
        <v>3069.7343700000001</v>
      </c>
      <c r="N554" s="166">
        <v>4762.5070400000004</v>
      </c>
      <c r="O554" s="166">
        <v>4663.4197299999996</v>
      </c>
      <c r="P554" s="127">
        <v>5411.8760000000002</v>
      </c>
      <c r="Q554" s="127">
        <v>5411.8760000000002</v>
      </c>
      <c r="R554" s="123"/>
    </row>
    <row r="555" spans="2:18" s="159" customFormat="1" ht="15.75" customHeight="1" thickBot="1">
      <c r="B555" s="941"/>
      <c r="C555" s="1061"/>
      <c r="D555" s="1050"/>
      <c r="E555" s="201" t="s">
        <v>20</v>
      </c>
      <c r="F555" s="287"/>
      <c r="G555" s="287"/>
      <c r="H555" s="486"/>
      <c r="I555" s="486"/>
      <c r="J555" s="628"/>
      <c r="K555" s="628"/>
      <c r="L555" s="739"/>
      <c r="M555" s="739"/>
      <c r="N555" s="767"/>
      <c r="O555" s="767"/>
      <c r="P555" s="146"/>
      <c r="Q555" s="146"/>
      <c r="R555" s="413"/>
    </row>
    <row r="556" spans="2:18" s="198" customFormat="1" ht="15.75" customHeight="1">
      <c r="B556" s="941"/>
      <c r="C556" s="1061"/>
      <c r="D556" s="1050"/>
      <c r="E556" s="202" t="s">
        <v>17</v>
      </c>
      <c r="F556" s="259">
        <f>F558+F559+F560+F561</f>
        <v>0</v>
      </c>
      <c r="G556" s="259">
        <f>G558+G559+G560+G561</f>
        <v>0</v>
      </c>
      <c r="H556" s="485">
        <f>H558+H559+H560+H561</f>
        <v>0</v>
      </c>
      <c r="I556" s="485">
        <v>0</v>
      </c>
      <c r="J556" s="625">
        <v>0</v>
      </c>
      <c r="K556" s="658">
        <v>0</v>
      </c>
      <c r="L556" s="658">
        <v>0</v>
      </c>
      <c r="M556" s="658">
        <v>0</v>
      </c>
      <c r="N556" s="166">
        <v>0.28799999999999998</v>
      </c>
      <c r="O556" s="166">
        <v>0.28799999999999998</v>
      </c>
      <c r="P556" s="139">
        <v>0</v>
      </c>
      <c r="Q556" s="139">
        <v>0</v>
      </c>
      <c r="R556" s="122"/>
    </row>
    <row r="557" spans="2:18" s="198" customFormat="1" ht="15.75" customHeight="1">
      <c r="B557" s="941"/>
      <c r="C557" s="1061"/>
      <c r="D557" s="1050"/>
      <c r="E557" s="200" t="s">
        <v>18</v>
      </c>
      <c r="F557" s="259"/>
      <c r="G557" s="259"/>
      <c r="H557" s="484"/>
      <c r="I557" s="484"/>
      <c r="J557" s="627"/>
      <c r="K557" s="627"/>
      <c r="L557" s="627"/>
      <c r="M557" s="627"/>
      <c r="N557" s="166"/>
      <c r="O557" s="166"/>
      <c r="P557" s="139"/>
      <c r="Q557" s="139"/>
      <c r="R557" s="123"/>
    </row>
    <row r="558" spans="2:18" s="198" customFormat="1" ht="15.75" customHeight="1">
      <c r="B558" s="941"/>
      <c r="C558" s="1061"/>
      <c r="D558" s="1050"/>
      <c r="E558" s="200" t="s">
        <v>28</v>
      </c>
      <c r="F558" s="259">
        <v>0</v>
      </c>
      <c r="G558" s="259">
        <v>0</v>
      </c>
      <c r="H558" s="484">
        <v>0</v>
      </c>
      <c r="I558" s="484">
        <v>0</v>
      </c>
      <c r="J558" s="627">
        <v>0</v>
      </c>
      <c r="K558" s="627">
        <v>0</v>
      </c>
      <c r="L558" s="627">
        <v>0</v>
      </c>
      <c r="M558" s="627">
        <v>0</v>
      </c>
      <c r="N558" s="166">
        <v>0</v>
      </c>
      <c r="O558" s="166">
        <v>0</v>
      </c>
      <c r="P558" s="139">
        <v>0</v>
      </c>
      <c r="Q558" s="139">
        <v>0</v>
      </c>
      <c r="R558" s="123"/>
    </row>
    <row r="559" spans="2:18" s="198" customFormat="1" ht="15.75" customHeight="1">
      <c r="B559" s="941"/>
      <c r="C559" s="1061"/>
      <c r="D559" s="1050"/>
      <c r="E559" s="200" t="s">
        <v>19</v>
      </c>
      <c r="F559" s="259">
        <v>0</v>
      </c>
      <c r="G559" s="259">
        <v>0</v>
      </c>
      <c r="H559" s="484">
        <v>0</v>
      </c>
      <c r="I559" s="484">
        <v>0</v>
      </c>
      <c r="J559" s="627">
        <v>0</v>
      </c>
      <c r="K559" s="627">
        <v>0</v>
      </c>
      <c r="L559" s="627">
        <v>0</v>
      </c>
      <c r="M559" s="627">
        <v>0</v>
      </c>
      <c r="N559" s="166">
        <v>0</v>
      </c>
      <c r="O559" s="166">
        <v>0</v>
      </c>
      <c r="P559" s="139">
        <v>0</v>
      </c>
      <c r="Q559" s="139">
        <v>0</v>
      </c>
      <c r="R559" s="123"/>
    </row>
    <row r="560" spans="2:18" s="198" customFormat="1" ht="15.75" customHeight="1">
      <c r="B560" s="941"/>
      <c r="C560" s="1061"/>
      <c r="D560" s="1050"/>
      <c r="E560" s="200" t="s">
        <v>33</v>
      </c>
      <c r="F560" s="259"/>
      <c r="G560" s="259"/>
      <c r="H560" s="484"/>
      <c r="I560" s="484"/>
      <c r="J560" s="627"/>
      <c r="K560" s="627"/>
      <c r="L560" s="627"/>
      <c r="M560" s="627"/>
      <c r="N560" s="166"/>
      <c r="O560" s="166"/>
      <c r="P560" s="139"/>
      <c r="Q560" s="139"/>
      <c r="R560" s="123"/>
    </row>
    <row r="561" spans="1:18" s="198" customFormat="1" ht="15.75" customHeight="1">
      <c r="B561" s="941"/>
      <c r="C561" s="1061"/>
      <c r="D561" s="1050"/>
      <c r="E561" s="200" t="s">
        <v>67</v>
      </c>
      <c r="F561" s="259">
        <v>0</v>
      </c>
      <c r="G561" s="259">
        <v>0</v>
      </c>
      <c r="H561" s="485">
        <v>0</v>
      </c>
      <c r="I561" s="485">
        <v>0</v>
      </c>
      <c r="J561" s="625">
        <v>0</v>
      </c>
      <c r="K561" s="658">
        <v>0</v>
      </c>
      <c r="L561" s="658">
        <v>0</v>
      </c>
      <c r="M561" s="658">
        <v>0</v>
      </c>
      <c r="N561" s="166">
        <v>0</v>
      </c>
      <c r="O561" s="166">
        <v>0</v>
      </c>
      <c r="P561" s="139">
        <v>0</v>
      </c>
      <c r="Q561" s="139">
        <v>0</v>
      </c>
      <c r="R561" s="123"/>
    </row>
    <row r="562" spans="1:18" s="198" customFormat="1" ht="15.75" customHeight="1" thickBot="1">
      <c r="B562" s="1044"/>
      <c r="C562" s="1075"/>
      <c r="D562" s="1095"/>
      <c r="E562" s="203" t="s">
        <v>20</v>
      </c>
      <c r="F562" s="287"/>
      <c r="G562" s="287"/>
      <c r="H562" s="486"/>
      <c r="I562" s="486"/>
      <c r="J562" s="628"/>
      <c r="K562" s="628"/>
      <c r="L562" s="628"/>
      <c r="M562" s="628"/>
      <c r="N562" s="767"/>
      <c r="O562" s="767"/>
      <c r="P562" s="140"/>
      <c r="Q562" s="140"/>
      <c r="R562" s="26"/>
    </row>
    <row r="563" spans="1:18" s="159" customFormat="1" ht="15.75" customHeight="1">
      <c r="A563" s="124"/>
      <c r="B563" s="1032"/>
      <c r="C563" s="1056" t="s">
        <v>146</v>
      </c>
      <c r="D563" s="1046" t="s">
        <v>314</v>
      </c>
      <c r="E563" s="341" t="s">
        <v>17</v>
      </c>
      <c r="F563" s="286">
        <f>F565+F566+F568</f>
        <v>277.11520999999999</v>
      </c>
      <c r="G563" s="286">
        <f t="shared" ref="G563:K563" si="295">G565+G566+G568</f>
        <v>277.11520999999999</v>
      </c>
      <c r="H563" s="491">
        <f t="shared" si="295"/>
        <v>97.175129999999996</v>
      </c>
      <c r="I563" s="491">
        <f t="shared" si="295"/>
        <v>45.719700000000003</v>
      </c>
      <c r="J563" s="663">
        <f t="shared" si="295"/>
        <v>242.93782999999999</v>
      </c>
      <c r="K563" s="663">
        <f t="shared" si="295"/>
        <v>126.28005</v>
      </c>
      <c r="L563" s="663">
        <f t="shared" ref="L563:O563" si="296">L565+L566+L568</f>
        <v>301.065</v>
      </c>
      <c r="M563" s="663">
        <f t="shared" si="296"/>
        <v>206.84039999999999</v>
      </c>
      <c r="N563" s="605">
        <f t="shared" si="296"/>
        <v>418.18409000000003</v>
      </c>
      <c r="O563" s="605">
        <f t="shared" si="296"/>
        <v>418.18409000000003</v>
      </c>
      <c r="P563" s="147">
        <v>481.065</v>
      </c>
      <c r="Q563" s="147">
        <v>481.065</v>
      </c>
      <c r="R563" s="412"/>
    </row>
    <row r="564" spans="1:18" s="159" customFormat="1" ht="15.75" customHeight="1">
      <c r="A564" s="125"/>
      <c r="B564" s="1033"/>
      <c r="C564" s="1057"/>
      <c r="D564" s="1047"/>
      <c r="E564" s="342" t="s">
        <v>18</v>
      </c>
      <c r="F564" s="259"/>
      <c r="G564" s="259"/>
      <c r="H564" s="484"/>
      <c r="I564" s="484"/>
      <c r="J564" s="627"/>
      <c r="K564" s="627"/>
      <c r="L564" s="627"/>
      <c r="M564" s="627"/>
      <c r="N564" s="166"/>
      <c r="O564" s="166"/>
      <c r="P564" s="139"/>
      <c r="Q564" s="139"/>
      <c r="R564" s="123"/>
    </row>
    <row r="565" spans="1:18" s="159" customFormat="1" ht="15.75" customHeight="1">
      <c r="A565" s="125"/>
      <c r="B565" s="1033"/>
      <c r="C565" s="1057"/>
      <c r="D565" s="1047"/>
      <c r="E565" s="342" t="s">
        <v>28</v>
      </c>
      <c r="F565" s="259">
        <v>0</v>
      </c>
      <c r="G565" s="259">
        <v>0</v>
      </c>
      <c r="H565" s="484">
        <v>0</v>
      </c>
      <c r="I565" s="484">
        <v>0</v>
      </c>
      <c r="J565" s="627">
        <v>0</v>
      </c>
      <c r="K565" s="627">
        <v>0</v>
      </c>
      <c r="L565" s="627">
        <v>0</v>
      </c>
      <c r="M565" s="627">
        <v>0</v>
      </c>
      <c r="N565" s="166">
        <v>0</v>
      </c>
      <c r="O565" s="166">
        <v>0</v>
      </c>
      <c r="P565" s="139">
        <v>0</v>
      </c>
      <c r="Q565" s="139">
        <v>0</v>
      </c>
      <c r="R565" s="123"/>
    </row>
    <row r="566" spans="1:18" s="159" customFormat="1" ht="15.75" customHeight="1">
      <c r="A566" s="125"/>
      <c r="B566" s="1033"/>
      <c r="C566" s="1057"/>
      <c r="D566" s="1047"/>
      <c r="E566" s="342" t="s">
        <v>19</v>
      </c>
      <c r="F566" s="259">
        <v>0</v>
      </c>
      <c r="G566" s="259">
        <v>0</v>
      </c>
      <c r="H566" s="484">
        <v>0</v>
      </c>
      <c r="I566" s="484">
        <v>0</v>
      </c>
      <c r="J566" s="627">
        <v>0</v>
      </c>
      <c r="K566" s="627">
        <v>0</v>
      </c>
      <c r="L566" s="627">
        <v>0</v>
      </c>
      <c r="M566" s="627">
        <v>0</v>
      </c>
      <c r="N566" s="166">
        <v>0</v>
      </c>
      <c r="O566" s="166">
        <v>0</v>
      </c>
      <c r="P566" s="139">
        <v>0</v>
      </c>
      <c r="Q566" s="139">
        <v>0</v>
      </c>
      <c r="R566" s="123"/>
    </row>
    <row r="567" spans="1:18" s="159" customFormat="1" ht="15.75" customHeight="1">
      <c r="A567" s="125"/>
      <c r="B567" s="1033"/>
      <c r="C567" s="1057"/>
      <c r="D567" s="1047"/>
      <c r="E567" s="342" t="s">
        <v>33</v>
      </c>
      <c r="F567" s="259"/>
      <c r="G567" s="259"/>
      <c r="H567" s="484"/>
      <c r="I567" s="484"/>
      <c r="J567" s="627"/>
      <c r="K567" s="627"/>
      <c r="L567" s="627"/>
      <c r="M567" s="627"/>
      <c r="N567" s="166"/>
      <c r="O567" s="166"/>
      <c r="P567" s="139"/>
      <c r="Q567" s="139"/>
      <c r="R567" s="123"/>
    </row>
    <row r="568" spans="1:18" s="159" customFormat="1" ht="15.75" customHeight="1">
      <c r="A568" s="125"/>
      <c r="B568" s="1033"/>
      <c r="C568" s="1057"/>
      <c r="D568" s="1047"/>
      <c r="E568" s="342" t="s">
        <v>67</v>
      </c>
      <c r="F568" s="259">
        <v>277.11520999999999</v>
      </c>
      <c r="G568" s="259">
        <v>277.11520999999999</v>
      </c>
      <c r="H568" s="485">
        <v>97.175129999999996</v>
      </c>
      <c r="I568" s="485">
        <v>45.719700000000003</v>
      </c>
      <c r="J568" s="625">
        <v>242.93782999999999</v>
      </c>
      <c r="K568" s="658">
        <v>126.28005</v>
      </c>
      <c r="L568" s="309">
        <v>301.065</v>
      </c>
      <c r="M568" s="309">
        <v>206.84039999999999</v>
      </c>
      <c r="N568" s="166">
        <v>418.18409000000003</v>
      </c>
      <c r="O568" s="166">
        <v>418.18409000000003</v>
      </c>
      <c r="P568" s="259">
        <v>481.065</v>
      </c>
      <c r="Q568" s="259">
        <v>481.065</v>
      </c>
      <c r="R568" s="123"/>
    </row>
    <row r="569" spans="1:18" s="159" customFormat="1" ht="15.75" customHeight="1" thickBot="1">
      <c r="A569" s="125"/>
      <c r="B569" s="1033"/>
      <c r="C569" s="1057"/>
      <c r="D569" s="1047"/>
      <c r="E569" s="343" t="s">
        <v>20</v>
      </c>
      <c r="F569" s="287"/>
      <c r="G569" s="287"/>
      <c r="H569" s="486"/>
      <c r="I569" s="486"/>
      <c r="J569" s="628"/>
      <c r="K569" s="628"/>
      <c r="L569" s="739"/>
      <c r="M569" s="739"/>
      <c r="N569" s="767"/>
      <c r="O569" s="767"/>
      <c r="P569" s="146"/>
      <c r="Q569" s="146"/>
      <c r="R569" s="413"/>
    </row>
    <row r="570" spans="1:18" s="159" customFormat="1" ht="15.75" customHeight="1">
      <c r="A570" s="125"/>
      <c r="B570" s="1034"/>
      <c r="C570" s="1038"/>
      <c r="D570" s="1038"/>
      <c r="E570" s="341" t="s">
        <v>17</v>
      </c>
      <c r="F570" s="259">
        <f>F572+F573+F574+F575</f>
        <v>0.40127000000000002</v>
      </c>
      <c r="G570" s="259">
        <f>G572+G573+G574+G575</f>
        <v>0.40127000000000002</v>
      </c>
      <c r="H570" s="485">
        <f>H575+H573+H572</f>
        <v>2.02</v>
      </c>
      <c r="I570" s="485">
        <f>I575+I573+I572</f>
        <v>0</v>
      </c>
      <c r="J570" s="625">
        <f>J572+J573+J574+J575</f>
        <v>5.05</v>
      </c>
      <c r="K570" s="625">
        <f>K572+K573+K574+K575</f>
        <v>0</v>
      </c>
      <c r="L570" s="625">
        <f t="shared" ref="L570:M570" si="297">L572+L573+L574+L575</f>
        <v>7.3</v>
      </c>
      <c r="M570" s="625">
        <f t="shared" si="297"/>
        <v>0</v>
      </c>
      <c r="N570" s="166">
        <v>10</v>
      </c>
      <c r="O570" s="166">
        <v>10</v>
      </c>
      <c r="P570" s="139">
        <v>10</v>
      </c>
      <c r="Q570" s="139">
        <v>10</v>
      </c>
      <c r="R570" s="412"/>
    </row>
    <row r="571" spans="1:18" s="159" customFormat="1" ht="15.75" customHeight="1">
      <c r="A571" s="125"/>
      <c r="B571" s="1034"/>
      <c r="C571" s="1038"/>
      <c r="D571" s="1038"/>
      <c r="E571" s="342" t="s">
        <v>18</v>
      </c>
      <c r="F571" s="259"/>
      <c r="G571" s="259"/>
      <c r="H571" s="484"/>
      <c r="I571" s="484"/>
      <c r="J571" s="627"/>
      <c r="K571" s="627"/>
      <c r="L571" s="627"/>
      <c r="M571" s="627"/>
      <c r="N571" s="166"/>
      <c r="O571" s="166"/>
      <c r="P571" s="139"/>
      <c r="Q571" s="139"/>
      <c r="R571" s="123"/>
    </row>
    <row r="572" spans="1:18" s="159" customFormat="1" ht="15.75" customHeight="1">
      <c r="A572" s="125"/>
      <c r="B572" s="1034"/>
      <c r="C572" s="1038"/>
      <c r="D572" s="1038"/>
      <c r="E572" s="342" t="s">
        <v>28</v>
      </c>
      <c r="F572" s="259">
        <v>0</v>
      </c>
      <c r="G572" s="259">
        <v>0</v>
      </c>
      <c r="H572" s="484">
        <v>0</v>
      </c>
      <c r="I572" s="484">
        <v>0</v>
      </c>
      <c r="J572" s="627">
        <v>0</v>
      </c>
      <c r="K572" s="627">
        <v>0</v>
      </c>
      <c r="L572" s="627">
        <v>0</v>
      </c>
      <c r="M572" s="627">
        <v>0</v>
      </c>
      <c r="N572" s="166">
        <v>0</v>
      </c>
      <c r="O572" s="166">
        <v>0</v>
      </c>
      <c r="P572" s="139">
        <v>0</v>
      </c>
      <c r="Q572" s="139">
        <v>0</v>
      </c>
      <c r="R572" s="123"/>
    </row>
    <row r="573" spans="1:18" s="159" customFormat="1" ht="15.75" customHeight="1">
      <c r="A573" s="125"/>
      <c r="B573" s="1034"/>
      <c r="C573" s="1038"/>
      <c r="D573" s="1038"/>
      <c r="E573" s="342" t="s">
        <v>19</v>
      </c>
      <c r="F573" s="259">
        <v>0</v>
      </c>
      <c r="G573" s="259">
        <v>0</v>
      </c>
      <c r="H573" s="484">
        <v>0</v>
      </c>
      <c r="I573" s="484">
        <v>0</v>
      </c>
      <c r="J573" s="627">
        <v>0</v>
      </c>
      <c r="K573" s="627">
        <v>0</v>
      </c>
      <c r="L573" s="627">
        <v>0</v>
      </c>
      <c r="M573" s="627">
        <v>0</v>
      </c>
      <c r="N573" s="166">
        <v>0</v>
      </c>
      <c r="O573" s="166">
        <v>0</v>
      </c>
      <c r="P573" s="139">
        <v>0</v>
      </c>
      <c r="Q573" s="139">
        <v>0</v>
      </c>
      <c r="R573" s="123"/>
    </row>
    <row r="574" spans="1:18" s="159" customFormat="1" ht="15.75" customHeight="1">
      <c r="A574" s="125"/>
      <c r="B574" s="1034"/>
      <c r="C574" s="1038"/>
      <c r="D574" s="1038"/>
      <c r="E574" s="342" t="s">
        <v>33</v>
      </c>
      <c r="F574" s="259"/>
      <c r="G574" s="259"/>
      <c r="H574" s="484"/>
      <c r="I574" s="484"/>
      <c r="J574" s="627"/>
      <c r="K574" s="627"/>
      <c r="L574" s="627"/>
      <c r="M574" s="627"/>
      <c r="N574" s="166"/>
      <c r="O574" s="166"/>
      <c r="P574" s="139"/>
      <c r="Q574" s="139"/>
      <c r="R574" s="123"/>
    </row>
    <row r="575" spans="1:18" s="159" customFormat="1" ht="15.75" customHeight="1">
      <c r="A575" s="125"/>
      <c r="B575" s="1034"/>
      <c r="C575" s="1038"/>
      <c r="D575" s="1038"/>
      <c r="E575" s="342" t="s">
        <v>67</v>
      </c>
      <c r="F575" s="259">
        <v>0.40127000000000002</v>
      </c>
      <c r="G575" s="259">
        <v>0.40127000000000002</v>
      </c>
      <c r="H575" s="485">
        <v>2.02</v>
      </c>
      <c r="I575" s="485">
        <v>0</v>
      </c>
      <c r="J575" s="625">
        <v>5.05</v>
      </c>
      <c r="K575" s="658">
        <v>0</v>
      </c>
      <c r="L575" s="309">
        <v>7.3</v>
      </c>
      <c r="M575" s="309">
        <v>0</v>
      </c>
      <c r="N575" s="166">
        <v>1.32</v>
      </c>
      <c r="O575" s="166">
        <v>0.27978999999999998</v>
      </c>
      <c r="P575" s="259">
        <v>10</v>
      </c>
      <c r="Q575" s="259">
        <v>10</v>
      </c>
      <c r="R575" s="123"/>
    </row>
    <row r="576" spans="1:18" s="159" customFormat="1" ht="15.75" customHeight="1" thickBot="1">
      <c r="A576" s="126"/>
      <c r="B576" s="1035"/>
      <c r="C576" s="1039"/>
      <c r="D576" s="1039"/>
      <c r="E576" s="343" t="s">
        <v>20</v>
      </c>
      <c r="F576" s="287"/>
      <c r="G576" s="287"/>
      <c r="H576" s="486"/>
      <c r="I576" s="486"/>
      <c r="J576" s="628"/>
      <c r="K576" s="628"/>
      <c r="L576" s="628"/>
      <c r="M576" s="628"/>
      <c r="N576" s="767"/>
      <c r="O576" s="767"/>
      <c r="P576" s="146"/>
      <c r="Q576" s="146"/>
      <c r="R576" s="413"/>
    </row>
    <row r="577" spans="2:18" s="93" customFormat="1" ht="15.75" customHeight="1">
      <c r="B577" s="1076"/>
      <c r="C577" s="1074" t="s">
        <v>92</v>
      </c>
      <c r="D577" s="1074" t="s">
        <v>324</v>
      </c>
      <c r="E577" s="272" t="s">
        <v>17</v>
      </c>
      <c r="F577" s="180">
        <f>F579+F580+F581+F582</f>
        <v>412</v>
      </c>
      <c r="G577" s="180">
        <f t="shared" ref="G577:Q577" si="298">G579+G580+G581+G582</f>
        <v>412</v>
      </c>
      <c r="H577" s="459">
        <f t="shared" si="298"/>
        <v>236.67000000000002</v>
      </c>
      <c r="I577" s="459">
        <f t="shared" si="298"/>
        <v>0</v>
      </c>
      <c r="J577" s="579">
        <f t="shared" si="298"/>
        <v>527.54999999999995</v>
      </c>
      <c r="K577" s="579">
        <f t="shared" si="298"/>
        <v>14</v>
      </c>
      <c r="L577" s="180">
        <f t="shared" si="298"/>
        <v>592.04999999999995</v>
      </c>
      <c r="M577" s="180">
        <f t="shared" si="298"/>
        <v>42</v>
      </c>
      <c r="N577" s="180">
        <f t="shared" si="298"/>
        <v>174</v>
      </c>
      <c r="O577" s="180">
        <f t="shared" si="298"/>
        <v>174</v>
      </c>
      <c r="P577" s="180">
        <f t="shared" si="298"/>
        <v>960</v>
      </c>
      <c r="Q577" s="180">
        <f t="shared" si="298"/>
        <v>960</v>
      </c>
      <c r="R577" s="1079"/>
    </row>
    <row r="578" spans="2:18" s="93" customFormat="1" ht="15.75" customHeight="1">
      <c r="B578" s="1076"/>
      <c r="C578" s="1074"/>
      <c r="D578" s="1074"/>
      <c r="E578" s="349" t="s">
        <v>18</v>
      </c>
      <c r="F578" s="130"/>
      <c r="G578" s="130"/>
      <c r="H578" s="457"/>
      <c r="I578" s="457"/>
      <c r="J578" s="584"/>
      <c r="K578" s="584"/>
      <c r="L578" s="130"/>
      <c r="M578" s="130"/>
      <c r="N578" s="130"/>
      <c r="O578" s="130"/>
      <c r="P578" s="130"/>
      <c r="Q578" s="130"/>
      <c r="R578" s="1080"/>
    </row>
    <row r="579" spans="2:18" s="93" customFormat="1" ht="15.75" customHeight="1">
      <c r="B579" s="1076"/>
      <c r="C579" s="1074"/>
      <c r="D579" s="1074"/>
      <c r="E579" s="349" t="s">
        <v>28</v>
      </c>
      <c r="F579" s="130">
        <f>F586+F593+F600+F607+F614</f>
        <v>0</v>
      </c>
      <c r="G579" s="130">
        <f t="shared" ref="G579:Q579" si="299">G586+G593+G600+G607+G614</f>
        <v>0</v>
      </c>
      <c r="H579" s="457">
        <f t="shared" si="299"/>
        <v>0</v>
      </c>
      <c r="I579" s="457">
        <f t="shared" si="299"/>
        <v>0</v>
      </c>
      <c r="J579" s="584">
        <f t="shared" si="299"/>
        <v>0</v>
      </c>
      <c r="K579" s="584">
        <f t="shared" si="299"/>
        <v>0</v>
      </c>
      <c r="L579" s="130">
        <f t="shared" si="299"/>
        <v>0</v>
      </c>
      <c r="M579" s="130">
        <f t="shared" si="299"/>
        <v>0</v>
      </c>
      <c r="N579" s="130">
        <f t="shared" si="299"/>
        <v>0</v>
      </c>
      <c r="O579" s="130">
        <f t="shared" si="299"/>
        <v>0</v>
      </c>
      <c r="P579" s="130">
        <f t="shared" si="299"/>
        <v>0</v>
      </c>
      <c r="Q579" s="130">
        <f t="shared" si="299"/>
        <v>0</v>
      </c>
      <c r="R579" s="1080"/>
    </row>
    <row r="580" spans="2:18" s="93" customFormat="1" ht="15.75" customHeight="1">
      <c r="B580" s="1076"/>
      <c r="C580" s="1074"/>
      <c r="D580" s="1074"/>
      <c r="E580" s="349" t="s">
        <v>19</v>
      </c>
      <c r="F580" s="130">
        <f t="shared" ref="F580:Q583" si="300">F587+F594+F601+F608+F615</f>
        <v>0</v>
      </c>
      <c r="G580" s="130">
        <f t="shared" si="300"/>
        <v>0</v>
      </c>
      <c r="H580" s="457">
        <f t="shared" si="300"/>
        <v>0</v>
      </c>
      <c r="I580" s="457">
        <f t="shared" si="300"/>
        <v>0</v>
      </c>
      <c r="J580" s="584">
        <f t="shared" si="300"/>
        <v>0</v>
      </c>
      <c r="K580" s="584">
        <f t="shared" si="300"/>
        <v>0</v>
      </c>
      <c r="L580" s="130">
        <f t="shared" si="300"/>
        <v>0</v>
      </c>
      <c r="M580" s="130">
        <f t="shared" si="300"/>
        <v>0</v>
      </c>
      <c r="N580" s="130">
        <f t="shared" si="300"/>
        <v>0</v>
      </c>
      <c r="O580" s="130">
        <f t="shared" si="300"/>
        <v>0</v>
      </c>
      <c r="P580" s="130">
        <f t="shared" si="300"/>
        <v>0</v>
      </c>
      <c r="Q580" s="130">
        <f t="shared" si="300"/>
        <v>0</v>
      </c>
      <c r="R580" s="1080"/>
    </row>
    <row r="581" spans="2:18" s="93" customFormat="1" ht="15.75" customHeight="1">
      <c r="B581" s="1076"/>
      <c r="C581" s="1074"/>
      <c r="D581" s="1074"/>
      <c r="E581" s="349" t="s">
        <v>33</v>
      </c>
      <c r="F581" s="130">
        <f t="shared" si="300"/>
        <v>0</v>
      </c>
      <c r="G581" s="130">
        <f t="shared" si="300"/>
        <v>0</v>
      </c>
      <c r="H581" s="457">
        <f t="shared" si="300"/>
        <v>0</v>
      </c>
      <c r="I581" s="457">
        <f t="shared" si="300"/>
        <v>0</v>
      </c>
      <c r="J581" s="584">
        <f t="shared" si="300"/>
        <v>0</v>
      </c>
      <c r="K581" s="584">
        <f t="shared" si="300"/>
        <v>0</v>
      </c>
      <c r="L581" s="130">
        <f t="shared" si="300"/>
        <v>0</v>
      </c>
      <c r="M581" s="130">
        <f t="shared" si="300"/>
        <v>0</v>
      </c>
      <c r="N581" s="130">
        <f t="shared" si="300"/>
        <v>0</v>
      </c>
      <c r="O581" s="130">
        <f t="shared" si="300"/>
        <v>0</v>
      </c>
      <c r="P581" s="130">
        <f t="shared" si="300"/>
        <v>0</v>
      </c>
      <c r="Q581" s="130">
        <f t="shared" si="300"/>
        <v>0</v>
      </c>
      <c r="R581" s="1080"/>
    </row>
    <row r="582" spans="2:18" s="93" customFormat="1" ht="15.75" customHeight="1">
      <c r="B582" s="1076"/>
      <c r="C582" s="1074"/>
      <c r="D582" s="1074"/>
      <c r="E582" s="349" t="s">
        <v>67</v>
      </c>
      <c r="F582" s="130">
        <f t="shared" si="300"/>
        <v>412</v>
      </c>
      <c r="G582" s="130">
        <f t="shared" si="300"/>
        <v>412</v>
      </c>
      <c r="H582" s="457">
        <f t="shared" si="300"/>
        <v>236.67000000000002</v>
      </c>
      <c r="I582" s="457">
        <f t="shared" si="300"/>
        <v>0</v>
      </c>
      <c r="J582" s="584">
        <f t="shared" si="300"/>
        <v>527.54999999999995</v>
      </c>
      <c r="K582" s="584">
        <f t="shared" si="300"/>
        <v>14</v>
      </c>
      <c r="L582" s="130">
        <f t="shared" si="300"/>
        <v>592.04999999999995</v>
      </c>
      <c r="M582" s="130">
        <f t="shared" si="300"/>
        <v>42</v>
      </c>
      <c r="N582" s="130">
        <f t="shared" si="300"/>
        <v>174</v>
      </c>
      <c r="O582" s="130">
        <f t="shared" si="300"/>
        <v>174</v>
      </c>
      <c r="P582" s="130">
        <f t="shared" si="300"/>
        <v>960</v>
      </c>
      <c r="Q582" s="130">
        <f t="shared" si="300"/>
        <v>960</v>
      </c>
      <c r="R582" s="1080"/>
    </row>
    <row r="583" spans="2:18" s="93" customFormat="1" ht="15.75" customHeight="1" thickBot="1">
      <c r="B583" s="1076"/>
      <c r="C583" s="1074"/>
      <c r="D583" s="1074"/>
      <c r="E583" s="351" t="s">
        <v>20</v>
      </c>
      <c r="F583" s="130">
        <f t="shared" si="300"/>
        <v>0</v>
      </c>
      <c r="G583" s="130">
        <f t="shared" si="300"/>
        <v>0</v>
      </c>
      <c r="H583" s="457">
        <f t="shared" si="300"/>
        <v>0</v>
      </c>
      <c r="I583" s="457">
        <f t="shared" si="300"/>
        <v>0</v>
      </c>
      <c r="J583" s="584">
        <f t="shared" si="300"/>
        <v>0</v>
      </c>
      <c r="K583" s="584">
        <f t="shared" si="300"/>
        <v>0</v>
      </c>
      <c r="L583" s="130">
        <f t="shared" si="300"/>
        <v>0</v>
      </c>
      <c r="M583" s="130">
        <f t="shared" si="300"/>
        <v>0</v>
      </c>
      <c r="N583" s="130">
        <f t="shared" si="300"/>
        <v>0</v>
      </c>
      <c r="O583" s="130">
        <f t="shared" si="300"/>
        <v>0</v>
      </c>
      <c r="P583" s="130">
        <f t="shared" si="300"/>
        <v>0</v>
      </c>
      <c r="Q583" s="130">
        <f t="shared" si="300"/>
        <v>0</v>
      </c>
      <c r="R583" s="1080"/>
    </row>
    <row r="584" spans="2:18" s="93" customFormat="1" ht="15.75" customHeight="1">
      <c r="B584" s="1024"/>
      <c r="C584" s="1060" t="s">
        <v>149</v>
      </c>
      <c r="D584" s="1049" t="s">
        <v>177</v>
      </c>
      <c r="E584" s="341" t="s">
        <v>17</v>
      </c>
      <c r="F584" s="259">
        <f>F586+F587+F588+F589</f>
        <v>119</v>
      </c>
      <c r="G584" s="259">
        <f>G586+G587+G588+G589</f>
        <v>119</v>
      </c>
      <c r="H584" s="490">
        <f>H586+H587+H588+H589</f>
        <v>50.5</v>
      </c>
      <c r="I584" s="490">
        <f t="shared" ref="I584:M584" si="301">I586+I587+I588+I589</f>
        <v>0</v>
      </c>
      <c r="J584" s="640">
        <f t="shared" si="301"/>
        <v>126.25</v>
      </c>
      <c r="K584" s="640">
        <f t="shared" si="301"/>
        <v>14</v>
      </c>
      <c r="L584" s="640">
        <f t="shared" si="301"/>
        <v>150</v>
      </c>
      <c r="M584" s="640">
        <f t="shared" si="301"/>
        <v>32</v>
      </c>
      <c r="N584" s="634">
        <f>N586+N587+N588+N589</f>
        <v>60</v>
      </c>
      <c r="O584" s="634">
        <f>O586+O587+O588+O589</f>
        <v>60</v>
      </c>
      <c r="P584" s="147">
        <v>350</v>
      </c>
      <c r="Q584" s="147">
        <v>0</v>
      </c>
      <c r="R584" s="412"/>
    </row>
    <row r="585" spans="2:18" s="93" customFormat="1" ht="15.75" customHeight="1">
      <c r="B585" s="941"/>
      <c r="C585" s="1061"/>
      <c r="D585" s="1050"/>
      <c r="E585" s="342" t="s">
        <v>18</v>
      </c>
      <c r="F585" s="259"/>
      <c r="G585" s="259"/>
      <c r="H585" s="484"/>
      <c r="I585" s="484"/>
      <c r="J585" s="627"/>
      <c r="K585" s="627"/>
      <c r="L585" s="627"/>
      <c r="M585" s="627"/>
      <c r="N585" s="166"/>
      <c r="O585" s="166"/>
      <c r="P585" s="139"/>
      <c r="Q585" s="139"/>
      <c r="R585" s="123"/>
    </row>
    <row r="586" spans="2:18" s="93" customFormat="1" ht="15.75" customHeight="1">
      <c r="B586" s="941"/>
      <c r="C586" s="1061"/>
      <c r="D586" s="1050"/>
      <c r="E586" s="342" t="s">
        <v>28</v>
      </c>
      <c r="F586" s="259">
        <v>0</v>
      </c>
      <c r="G586" s="259">
        <v>0</v>
      </c>
      <c r="H586" s="484">
        <v>0</v>
      </c>
      <c r="I586" s="484">
        <v>0</v>
      </c>
      <c r="J586" s="627">
        <v>0</v>
      </c>
      <c r="K586" s="627">
        <v>0</v>
      </c>
      <c r="L586" s="627">
        <v>0</v>
      </c>
      <c r="M586" s="627">
        <v>0</v>
      </c>
      <c r="N586" s="166">
        <v>0</v>
      </c>
      <c r="O586" s="166">
        <v>0</v>
      </c>
      <c r="P586" s="139">
        <v>0</v>
      </c>
      <c r="Q586" s="139">
        <v>0</v>
      </c>
      <c r="R586" s="123"/>
    </row>
    <row r="587" spans="2:18" s="93" customFormat="1" ht="15.75" customHeight="1">
      <c r="B587" s="941"/>
      <c r="C587" s="1061"/>
      <c r="D587" s="1050"/>
      <c r="E587" s="342" t="s">
        <v>19</v>
      </c>
      <c r="F587" s="259">
        <v>0</v>
      </c>
      <c r="G587" s="259">
        <v>0</v>
      </c>
      <c r="H587" s="484">
        <v>0</v>
      </c>
      <c r="I587" s="484">
        <v>0</v>
      </c>
      <c r="J587" s="627">
        <v>0</v>
      </c>
      <c r="K587" s="627">
        <v>0</v>
      </c>
      <c r="L587" s="627">
        <v>0</v>
      </c>
      <c r="M587" s="627">
        <v>0</v>
      </c>
      <c r="N587" s="166">
        <v>0</v>
      </c>
      <c r="O587" s="166">
        <v>0</v>
      </c>
      <c r="P587" s="139">
        <v>0</v>
      </c>
      <c r="Q587" s="139">
        <v>0</v>
      </c>
      <c r="R587" s="123"/>
    </row>
    <row r="588" spans="2:18" s="93" customFormat="1" ht="15.75" customHeight="1">
      <c r="B588" s="941"/>
      <c r="C588" s="1061"/>
      <c r="D588" s="1050"/>
      <c r="E588" s="342" t="s">
        <v>33</v>
      </c>
      <c r="F588" s="259"/>
      <c r="G588" s="259"/>
      <c r="H588" s="484"/>
      <c r="I588" s="484"/>
      <c r="J588" s="627"/>
      <c r="K588" s="627"/>
      <c r="L588" s="627"/>
      <c r="M588" s="627"/>
      <c r="N588" s="166"/>
      <c r="O588" s="166"/>
      <c r="P588" s="139"/>
      <c r="Q588" s="139"/>
      <c r="R588" s="123"/>
    </row>
    <row r="589" spans="2:18" s="93" customFormat="1" ht="15.75" customHeight="1">
      <c r="B589" s="941"/>
      <c r="C589" s="1061"/>
      <c r="D589" s="1050"/>
      <c r="E589" s="342" t="s">
        <v>67</v>
      </c>
      <c r="F589" s="259">
        <v>119</v>
      </c>
      <c r="G589" s="259">
        <v>119</v>
      </c>
      <c r="H589" s="485">
        <v>50.5</v>
      </c>
      <c r="I589" s="485">
        <v>0</v>
      </c>
      <c r="J589" s="625">
        <v>126.25</v>
      </c>
      <c r="K589" s="658">
        <v>14</v>
      </c>
      <c r="L589" s="309">
        <v>150</v>
      </c>
      <c r="M589" s="309">
        <v>32</v>
      </c>
      <c r="N589" s="166">
        <v>60</v>
      </c>
      <c r="O589" s="166">
        <v>60</v>
      </c>
      <c r="P589" s="139">
        <v>250</v>
      </c>
      <c r="Q589" s="139">
        <v>250</v>
      </c>
      <c r="R589" s="123"/>
    </row>
    <row r="590" spans="2:18" s="93" customFormat="1" ht="15.75" customHeight="1" thickBot="1">
      <c r="B590" s="1025"/>
      <c r="C590" s="1062"/>
      <c r="D590" s="1051"/>
      <c r="E590" s="343" t="s">
        <v>20</v>
      </c>
      <c r="F590" s="287"/>
      <c r="G590" s="287"/>
      <c r="H590" s="486"/>
      <c r="I590" s="486"/>
      <c r="J590" s="628"/>
      <c r="K590" s="628"/>
      <c r="L590" s="739"/>
      <c r="M590" s="739"/>
      <c r="N590" s="767"/>
      <c r="O590" s="767"/>
      <c r="P590" s="146"/>
      <c r="Q590" s="146"/>
      <c r="R590" s="413"/>
    </row>
    <row r="591" spans="2:18" s="93" customFormat="1" ht="15.75" customHeight="1">
      <c r="B591" s="1024"/>
      <c r="C591" s="1060" t="s">
        <v>145</v>
      </c>
      <c r="D591" s="1049" t="s">
        <v>497</v>
      </c>
      <c r="E591" s="341" t="s">
        <v>17</v>
      </c>
      <c r="F591" s="259">
        <f>F593+F595+F594+F596</f>
        <v>99</v>
      </c>
      <c r="G591" s="259">
        <f>G593+G595+G594+G596</f>
        <v>99</v>
      </c>
      <c r="H591" s="485">
        <f>H593+H595+H594+H596</f>
        <v>93.25</v>
      </c>
      <c r="I591" s="485">
        <f t="shared" ref="I591:M591" si="302">I593+I595+I594+I596</f>
        <v>0</v>
      </c>
      <c r="J591" s="641">
        <f t="shared" si="302"/>
        <v>169</v>
      </c>
      <c r="K591" s="641">
        <f t="shared" si="302"/>
        <v>0</v>
      </c>
      <c r="L591" s="641">
        <f t="shared" si="302"/>
        <v>225.25</v>
      </c>
      <c r="M591" s="641">
        <f t="shared" si="302"/>
        <v>10</v>
      </c>
      <c r="N591" s="634">
        <f>N593+N594+N596</f>
        <v>114</v>
      </c>
      <c r="O591" s="634">
        <f>O593+O594+O596</f>
        <v>114</v>
      </c>
      <c r="P591" s="147">
        <v>250</v>
      </c>
      <c r="Q591" s="147">
        <v>250</v>
      </c>
      <c r="R591" s="412"/>
    </row>
    <row r="592" spans="2:18" s="93" customFormat="1" ht="15.75" customHeight="1">
      <c r="B592" s="941"/>
      <c r="C592" s="1061"/>
      <c r="D592" s="1050"/>
      <c r="E592" s="342" t="s">
        <v>18</v>
      </c>
      <c r="F592" s="259"/>
      <c r="G592" s="259">
        <v>0</v>
      </c>
      <c r="H592" s="484"/>
      <c r="I592" s="484"/>
      <c r="J592" s="627"/>
      <c r="K592" s="627"/>
      <c r="L592" s="370"/>
      <c r="M592" s="370"/>
      <c r="N592" s="166"/>
      <c r="O592" s="166"/>
      <c r="P592" s="139"/>
      <c r="Q592" s="139"/>
      <c r="R592" s="123"/>
    </row>
    <row r="593" spans="2:18" s="93" customFormat="1" ht="15.75" customHeight="1">
      <c r="B593" s="941"/>
      <c r="C593" s="1061"/>
      <c r="D593" s="1050"/>
      <c r="E593" s="342" t="s">
        <v>28</v>
      </c>
      <c r="F593" s="259">
        <v>0</v>
      </c>
      <c r="G593" s="259"/>
      <c r="H593" s="484">
        <v>0</v>
      </c>
      <c r="I593" s="484">
        <v>0</v>
      </c>
      <c r="J593" s="627">
        <v>0</v>
      </c>
      <c r="K593" s="627">
        <v>0</v>
      </c>
      <c r="L593" s="627">
        <v>0</v>
      </c>
      <c r="M593" s="627">
        <v>0</v>
      </c>
      <c r="N593" s="166">
        <v>0</v>
      </c>
      <c r="O593" s="166"/>
      <c r="P593" s="139">
        <v>0</v>
      </c>
      <c r="Q593" s="139">
        <v>0</v>
      </c>
      <c r="R593" s="123"/>
    </row>
    <row r="594" spans="2:18" s="93" customFormat="1" ht="15.75" customHeight="1">
      <c r="B594" s="941"/>
      <c r="C594" s="1061"/>
      <c r="D594" s="1050"/>
      <c r="E594" s="342" t="s">
        <v>19</v>
      </c>
      <c r="F594" s="259">
        <v>0</v>
      </c>
      <c r="G594" s="259">
        <v>0</v>
      </c>
      <c r="H594" s="484">
        <v>0</v>
      </c>
      <c r="I594" s="484">
        <v>0</v>
      </c>
      <c r="J594" s="627">
        <v>0</v>
      </c>
      <c r="K594" s="627">
        <v>0</v>
      </c>
      <c r="L594" s="627">
        <v>0</v>
      </c>
      <c r="M594" s="627">
        <v>0</v>
      </c>
      <c r="N594" s="166">
        <v>0</v>
      </c>
      <c r="O594" s="166"/>
      <c r="P594" s="139">
        <v>0</v>
      </c>
      <c r="Q594" s="139">
        <v>0</v>
      </c>
      <c r="R594" s="123"/>
    </row>
    <row r="595" spans="2:18" s="93" customFormat="1" ht="15.75" customHeight="1">
      <c r="B595" s="941"/>
      <c r="C595" s="1061"/>
      <c r="D595" s="1050"/>
      <c r="E595" s="342" t="s">
        <v>33</v>
      </c>
      <c r="F595" s="259"/>
      <c r="G595" s="259"/>
      <c r="H595" s="484"/>
      <c r="I595" s="484"/>
      <c r="J595" s="627"/>
      <c r="K595" s="627"/>
      <c r="L595" s="370"/>
      <c r="M595" s="370"/>
      <c r="N595" s="166"/>
      <c r="O595" s="166"/>
      <c r="P595" s="139"/>
      <c r="Q595" s="139"/>
      <c r="R595" s="123"/>
    </row>
    <row r="596" spans="2:18" s="93" customFormat="1" ht="15.75" customHeight="1">
      <c r="B596" s="941"/>
      <c r="C596" s="1061"/>
      <c r="D596" s="1050"/>
      <c r="E596" s="342" t="s">
        <v>67</v>
      </c>
      <c r="F596" s="259">
        <v>99</v>
      </c>
      <c r="G596" s="259">
        <v>99</v>
      </c>
      <c r="H596" s="485">
        <v>93.25</v>
      </c>
      <c r="I596" s="485">
        <v>0</v>
      </c>
      <c r="J596" s="625">
        <v>169</v>
      </c>
      <c r="K596" s="658">
        <v>0</v>
      </c>
      <c r="L596" s="309">
        <v>225.25</v>
      </c>
      <c r="M596" s="309">
        <v>10</v>
      </c>
      <c r="N596" s="166">
        <v>114</v>
      </c>
      <c r="O596" s="166">
        <v>114</v>
      </c>
      <c r="P596" s="139">
        <v>250</v>
      </c>
      <c r="Q596" s="139">
        <v>250</v>
      </c>
      <c r="R596" s="123"/>
    </row>
    <row r="597" spans="2:18" s="93" customFormat="1" ht="15.75" customHeight="1" thickBot="1">
      <c r="B597" s="1025"/>
      <c r="C597" s="1062"/>
      <c r="D597" s="1051"/>
      <c r="E597" s="343" t="s">
        <v>20</v>
      </c>
      <c r="F597" s="287"/>
      <c r="G597" s="287"/>
      <c r="H597" s="486"/>
      <c r="I597" s="486"/>
      <c r="J597" s="628"/>
      <c r="K597" s="628"/>
      <c r="L597" s="739"/>
      <c r="M597" s="739"/>
      <c r="N597" s="767"/>
      <c r="O597" s="767"/>
      <c r="P597" s="146"/>
      <c r="Q597" s="146"/>
      <c r="R597" s="413"/>
    </row>
    <row r="598" spans="2:18" s="229" customFormat="1" ht="15.75" customHeight="1">
      <c r="B598" s="1024"/>
      <c r="C598" s="1060" t="s">
        <v>146</v>
      </c>
      <c r="D598" s="1049" t="s">
        <v>577</v>
      </c>
      <c r="E598" s="341" t="s">
        <v>17</v>
      </c>
      <c r="F598" s="259">
        <f>F600+F601+F602+F603</f>
        <v>95</v>
      </c>
      <c r="G598" s="259">
        <f>G600+G601+G602+G603</f>
        <v>95</v>
      </c>
      <c r="H598" s="485">
        <f t="shared" ref="H598:K598" si="303">H600+H601+H602+H603</f>
        <v>30.3</v>
      </c>
      <c r="I598" s="485">
        <f t="shared" si="303"/>
        <v>0</v>
      </c>
      <c r="J598" s="641">
        <f t="shared" si="303"/>
        <v>75.75</v>
      </c>
      <c r="K598" s="641">
        <f t="shared" si="303"/>
        <v>0</v>
      </c>
      <c r="L598" s="641">
        <f t="shared" ref="L598:M598" si="304">L600+L601+L602+L603</f>
        <v>100</v>
      </c>
      <c r="M598" s="641">
        <f t="shared" si="304"/>
        <v>0</v>
      </c>
      <c r="N598" s="166">
        <v>0</v>
      </c>
      <c r="O598" s="166">
        <v>0</v>
      </c>
      <c r="P598" s="139">
        <v>150</v>
      </c>
      <c r="Q598" s="139">
        <v>0</v>
      </c>
      <c r="R598" s="412"/>
    </row>
    <row r="599" spans="2:18" s="229" customFormat="1" ht="15.75" customHeight="1">
      <c r="B599" s="941"/>
      <c r="C599" s="1061"/>
      <c r="D599" s="1050"/>
      <c r="E599" s="342" t="s">
        <v>18</v>
      </c>
      <c r="F599" s="259"/>
      <c r="G599" s="259"/>
      <c r="H599" s="484"/>
      <c r="I599" s="484"/>
      <c r="J599" s="627"/>
      <c r="K599" s="627"/>
      <c r="L599" s="627"/>
      <c r="M599" s="627"/>
      <c r="N599" s="166"/>
      <c r="O599" s="166"/>
      <c r="P599" s="139"/>
      <c r="Q599" s="139"/>
      <c r="R599" s="123"/>
    </row>
    <row r="600" spans="2:18" s="229" customFormat="1" ht="15.75" customHeight="1">
      <c r="B600" s="941"/>
      <c r="C600" s="1061"/>
      <c r="D600" s="1050"/>
      <c r="E600" s="342" t="s">
        <v>28</v>
      </c>
      <c r="F600" s="259">
        <v>0</v>
      </c>
      <c r="G600" s="259">
        <v>0</v>
      </c>
      <c r="H600" s="484">
        <v>0</v>
      </c>
      <c r="I600" s="484">
        <v>0</v>
      </c>
      <c r="J600" s="627">
        <v>0</v>
      </c>
      <c r="K600" s="627">
        <v>0</v>
      </c>
      <c r="L600" s="627">
        <v>0</v>
      </c>
      <c r="M600" s="627">
        <v>0</v>
      </c>
      <c r="N600" s="166">
        <v>0</v>
      </c>
      <c r="O600" s="166">
        <v>0</v>
      </c>
      <c r="P600" s="139">
        <v>0</v>
      </c>
      <c r="Q600" s="139">
        <v>0</v>
      </c>
      <c r="R600" s="123"/>
    </row>
    <row r="601" spans="2:18" s="229" customFormat="1" ht="15.75" customHeight="1">
      <c r="B601" s="941"/>
      <c r="C601" s="1061"/>
      <c r="D601" s="1050"/>
      <c r="E601" s="342" t="s">
        <v>19</v>
      </c>
      <c r="F601" s="259">
        <v>0</v>
      </c>
      <c r="G601" s="259">
        <v>0</v>
      </c>
      <c r="H601" s="484">
        <v>0</v>
      </c>
      <c r="I601" s="484">
        <v>0</v>
      </c>
      <c r="J601" s="627">
        <v>0</v>
      </c>
      <c r="K601" s="627">
        <v>0</v>
      </c>
      <c r="L601" s="627">
        <v>0</v>
      </c>
      <c r="M601" s="627">
        <v>0</v>
      </c>
      <c r="N601" s="166">
        <v>0</v>
      </c>
      <c r="O601" s="166">
        <v>0</v>
      </c>
      <c r="P601" s="139">
        <v>0</v>
      </c>
      <c r="Q601" s="139">
        <v>0</v>
      </c>
      <c r="R601" s="123"/>
    </row>
    <row r="602" spans="2:18" s="229" customFormat="1" ht="15.75" customHeight="1">
      <c r="B602" s="941"/>
      <c r="C602" s="1061"/>
      <c r="D602" s="1050"/>
      <c r="E602" s="342" t="s">
        <v>33</v>
      </c>
      <c r="F602" s="259"/>
      <c r="G602" s="259"/>
      <c r="H602" s="484"/>
      <c r="I602" s="484"/>
      <c r="J602" s="627"/>
      <c r="K602" s="627"/>
      <c r="L602" s="627"/>
      <c r="M602" s="627"/>
      <c r="N602" s="166"/>
      <c r="O602" s="166"/>
      <c r="P602" s="139"/>
      <c r="Q602" s="139"/>
      <c r="R602" s="123"/>
    </row>
    <row r="603" spans="2:18" s="229" customFormat="1" ht="15.75" customHeight="1">
      <c r="B603" s="941"/>
      <c r="C603" s="1061"/>
      <c r="D603" s="1050"/>
      <c r="E603" s="342" t="s">
        <v>67</v>
      </c>
      <c r="F603" s="259">
        <v>95</v>
      </c>
      <c r="G603" s="259">
        <v>95</v>
      </c>
      <c r="H603" s="485">
        <v>30.3</v>
      </c>
      <c r="I603" s="485">
        <v>0</v>
      </c>
      <c r="J603" s="625">
        <v>75.75</v>
      </c>
      <c r="K603" s="658">
        <v>0</v>
      </c>
      <c r="L603" s="309">
        <v>100</v>
      </c>
      <c r="M603" s="309">
        <v>0</v>
      </c>
      <c r="N603" s="166">
        <v>0</v>
      </c>
      <c r="O603" s="166">
        <v>0</v>
      </c>
      <c r="P603" s="139">
        <v>150</v>
      </c>
      <c r="Q603" s="139">
        <v>150</v>
      </c>
      <c r="R603" s="123"/>
    </row>
    <row r="604" spans="2:18" s="229" customFormat="1" ht="15.75" customHeight="1" thickBot="1">
      <c r="B604" s="1025"/>
      <c r="C604" s="1062"/>
      <c r="D604" s="1051"/>
      <c r="E604" s="343" t="s">
        <v>20</v>
      </c>
      <c r="F604" s="287"/>
      <c r="G604" s="287"/>
      <c r="H604" s="486"/>
      <c r="I604" s="486"/>
      <c r="J604" s="628"/>
      <c r="K604" s="628"/>
      <c r="L604" s="739"/>
      <c r="M604" s="739"/>
      <c r="N604" s="767"/>
      <c r="O604" s="767"/>
      <c r="P604" s="146"/>
      <c r="Q604" s="146"/>
      <c r="R604" s="413"/>
    </row>
    <row r="605" spans="2:18" s="229" customFormat="1" ht="15.75" customHeight="1">
      <c r="B605" s="1024"/>
      <c r="C605" s="1060" t="s">
        <v>150</v>
      </c>
      <c r="D605" s="1049" t="s">
        <v>579</v>
      </c>
      <c r="E605" s="341" t="s">
        <v>17</v>
      </c>
      <c r="F605" s="259">
        <f>F607+F608+F609+F610</f>
        <v>0</v>
      </c>
      <c r="G605" s="259">
        <f>G607+G608+G609+G610</f>
        <v>0</v>
      </c>
      <c r="H605" s="485">
        <f>H607+H608+H609+H610</f>
        <v>30.3</v>
      </c>
      <c r="I605" s="485">
        <f t="shared" ref="I605:Q605" si="305">I607+I608+I609+I610</f>
        <v>0</v>
      </c>
      <c r="J605" s="641">
        <f t="shared" si="305"/>
        <v>75.75</v>
      </c>
      <c r="K605" s="641">
        <f t="shared" si="305"/>
        <v>0</v>
      </c>
      <c r="L605" s="641">
        <f t="shared" si="305"/>
        <v>0</v>
      </c>
      <c r="M605" s="641">
        <f t="shared" si="305"/>
        <v>0</v>
      </c>
      <c r="N605" s="597">
        <f t="shared" si="305"/>
        <v>0</v>
      </c>
      <c r="O605" s="597">
        <f t="shared" si="305"/>
        <v>0</v>
      </c>
      <c r="P605" s="641">
        <f t="shared" si="305"/>
        <v>150</v>
      </c>
      <c r="Q605" s="641">
        <f t="shared" si="305"/>
        <v>150</v>
      </c>
      <c r="R605" s="412"/>
    </row>
    <row r="606" spans="2:18" s="229" customFormat="1" ht="15.75" customHeight="1">
      <c r="B606" s="941"/>
      <c r="C606" s="1061"/>
      <c r="D606" s="1050"/>
      <c r="E606" s="342" t="s">
        <v>18</v>
      </c>
      <c r="F606" s="259"/>
      <c r="G606" s="259"/>
      <c r="H606" s="484"/>
      <c r="I606" s="484"/>
      <c r="J606" s="627"/>
      <c r="K606" s="627"/>
      <c r="L606" s="370"/>
      <c r="M606" s="370"/>
      <c r="N606" s="166"/>
      <c r="O606" s="166"/>
      <c r="P606" s="139"/>
      <c r="Q606" s="139"/>
      <c r="R606" s="123"/>
    </row>
    <row r="607" spans="2:18" s="229" customFormat="1" ht="15.75" customHeight="1">
      <c r="B607" s="941"/>
      <c r="C607" s="1061"/>
      <c r="D607" s="1050"/>
      <c r="E607" s="342" t="s">
        <v>28</v>
      </c>
      <c r="F607" s="259">
        <v>0</v>
      </c>
      <c r="G607" s="259">
        <v>0</v>
      </c>
      <c r="H607" s="484">
        <v>0</v>
      </c>
      <c r="I607" s="484">
        <v>0</v>
      </c>
      <c r="J607" s="627">
        <v>0</v>
      </c>
      <c r="K607" s="627">
        <v>0</v>
      </c>
      <c r="L607" s="627">
        <v>0</v>
      </c>
      <c r="M607" s="627">
        <v>0</v>
      </c>
      <c r="N607" s="166">
        <v>0</v>
      </c>
      <c r="O607" s="166">
        <v>0</v>
      </c>
      <c r="P607" s="139">
        <v>0</v>
      </c>
      <c r="Q607" s="139">
        <v>0</v>
      </c>
      <c r="R607" s="123"/>
    </row>
    <row r="608" spans="2:18" s="229" customFormat="1" ht="15.75" customHeight="1">
      <c r="B608" s="941"/>
      <c r="C608" s="1061"/>
      <c r="D608" s="1050"/>
      <c r="E608" s="342" t="s">
        <v>19</v>
      </c>
      <c r="F608" s="259">
        <v>0</v>
      </c>
      <c r="G608" s="259">
        <v>0</v>
      </c>
      <c r="H608" s="484">
        <v>0</v>
      </c>
      <c r="I608" s="484">
        <v>0</v>
      </c>
      <c r="J608" s="627">
        <v>0</v>
      </c>
      <c r="K608" s="627">
        <v>0</v>
      </c>
      <c r="L608" s="627">
        <v>0</v>
      </c>
      <c r="M608" s="627">
        <v>0</v>
      </c>
      <c r="N608" s="166">
        <v>0</v>
      </c>
      <c r="O608" s="166">
        <v>0</v>
      </c>
      <c r="P608" s="139">
        <v>0</v>
      </c>
      <c r="Q608" s="139">
        <v>0</v>
      </c>
      <c r="R608" s="123"/>
    </row>
    <row r="609" spans="2:18" s="229" customFormat="1" ht="15.75" customHeight="1">
      <c r="B609" s="941"/>
      <c r="C609" s="1061"/>
      <c r="D609" s="1050"/>
      <c r="E609" s="342" t="s">
        <v>33</v>
      </c>
      <c r="F609" s="259"/>
      <c r="G609" s="259"/>
      <c r="H609" s="484"/>
      <c r="I609" s="484"/>
      <c r="J609" s="627"/>
      <c r="K609" s="627"/>
      <c r="L609" s="627">
        <v>0</v>
      </c>
      <c r="M609" s="627">
        <v>0</v>
      </c>
      <c r="N609" s="166"/>
      <c r="O609" s="166"/>
      <c r="P609" s="139"/>
      <c r="Q609" s="139"/>
      <c r="R609" s="123"/>
    </row>
    <row r="610" spans="2:18" s="229" customFormat="1" ht="15.75" customHeight="1">
      <c r="B610" s="941"/>
      <c r="C610" s="1061"/>
      <c r="D610" s="1050"/>
      <c r="E610" s="342" t="s">
        <v>67</v>
      </c>
      <c r="F610" s="259">
        <v>0</v>
      </c>
      <c r="G610" s="259">
        <v>0</v>
      </c>
      <c r="H610" s="485">
        <v>30.3</v>
      </c>
      <c r="I610" s="485">
        <v>0</v>
      </c>
      <c r="J610" s="625">
        <v>75.75</v>
      </c>
      <c r="K610" s="658">
        <v>0</v>
      </c>
      <c r="L610" s="627">
        <v>0</v>
      </c>
      <c r="M610" s="309"/>
      <c r="N610" s="166">
        <v>0</v>
      </c>
      <c r="O610" s="166">
        <v>0</v>
      </c>
      <c r="P610" s="139">
        <v>150</v>
      </c>
      <c r="Q610" s="139">
        <v>150</v>
      </c>
      <c r="R610" s="123"/>
    </row>
    <row r="611" spans="2:18" s="229" customFormat="1" ht="15.75" customHeight="1" thickBot="1">
      <c r="B611" s="1025"/>
      <c r="C611" s="1062"/>
      <c r="D611" s="1051"/>
      <c r="E611" s="343" t="s">
        <v>20</v>
      </c>
      <c r="F611" s="287"/>
      <c r="G611" s="287"/>
      <c r="H611" s="486"/>
      <c r="I611" s="486"/>
      <c r="J611" s="628"/>
      <c r="K611" s="628"/>
      <c r="L611" s="739"/>
      <c r="M611" s="739"/>
      <c r="N611" s="767"/>
      <c r="O611" s="767"/>
      <c r="P611" s="146"/>
      <c r="Q611" s="146"/>
      <c r="R611" s="413"/>
    </row>
    <row r="612" spans="2:18" s="142" customFormat="1" ht="15.75" customHeight="1">
      <c r="B612" s="1045"/>
      <c r="C612" s="1059" t="s">
        <v>151</v>
      </c>
      <c r="D612" s="1096" t="s">
        <v>599</v>
      </c>
      <c r="E612" s="293" t="s">
        <v>17</v>
      </c>
      <c r="F612" s="259">
        <f>F614+F615+F617</f>
        <v>99</v>
      </c>
      <c r="G612" s="259">
        <f>G614+G615+G617</f>
        <v>99</v>
      </c>
      <c r="H612" s="485">
        <f t="shared" ref="H612:K612" si="306">H614+H615+H617</f>
        <v>32.32</v>
      </c>
      <c r="I612" s="485">
        <f t="shared" si="306"/>
        <v>0</v>
      </c>
      <c r="J612" s="641">
        <f t="shared" si="306"/>
        <v>80.8</v>
      </c>
      <c r="K612" s="641">
        <f t="shared" si="306"/>
        <v>0</v>
      </c>
      <c r="L612" s="641">
        <f t="shared" ref="L612:M612" si="307">L614+L615+L617</f>
        <v>116.8</v>
      </c>
      <c r="M612" s="641">
        <f t="shared" si="307"/>
        <v>0</v>
      </c>
      <c r="N612" s="166">
        <v>0</v>
      </c>
      <c r="O612" s="166">
        <v>0</v>
      </c>
      <c r="P612" s="139">
        <f>P614+P615+P617</f>
        <v>160</v>
      </c>
      <c r="Q612" s="139">
        <f>Q614+Q615+Q617</f>
        <v>160</v>
      </c>
      <c r="R612" s="122"/>
    </row>
    <row r="613" spans="2:18" s="142" customFormat="1" ht="15.75" customHeight="1">
      <c r="B613" s="941"/>
      <c r="C613" s="1061"/>
      <c r="D613" s="1050"/>
      <c r="E613" s="342" t="s">
        <v>18</v>
      </c>
      <c r="F613" s="259"/>
      <c r="G613" s="259"/>
      <c r="H613" s="484"/>
      <c r="I613" s="484"/>
      <c r="J613" s="627"/>
      <c r="K613" s="627"/>
      <c r="L613" s="627"/>
      <c r="M613" s="627"/>
      <c r="N613" s="166"/>
      <c r="O613" s="166"/>
      <c r="P613" s="139"/>
      <c r="Q613" s="139"/>
      <c r="R613" s="123"/>
    </row>
    <row r="614" spans="2:18" s="142" customFormat="1" ht="15.75" customHeight="1">
      <c r="B614" s="941"/>
      <c r="C614" s="1061"/>
      <c r="D614" s="1050"/>
      <c r="E614" s="342" t="s">
        <v>28</v>
      </c>
      <c r="F614" s="259">
        <v>0</v>
      </c>
      <c r="G614" s="259">
        <v>0</v>
      </c>
      <c r="H614" s="484">
        <v>0</v>
      </c>
      <c r="I614" s="484">
        <v>0</v>
      </c>
      <c r="J614" s="627">
        <v>0</v>
      </c>
      <c r="K614" s="627">
        <v>0</v>
      </c>
      <c r="L614" s="627">
        <v>0</v>
      </c>
      <c r="M614" s="627">
        <v>0</v>
      </c>
      <c r="N614" s="166">
        <v>0</v>
      </c>
      <c r="O614" s="166">
        <v>0</v>
      </c>
      <c r="P614" s="139"/>
      <c r="Q614" s="139"/>
      <c r="R614" s="123"/>
    </row>
    <row r="615" spans="2:18" s="142" customFormat="1" ht="15.75" customHeight="1">
      <c r="B615" s="941"/>
      <c r="C615" s="1061"/>
      <c r="D615" s="1050"/>
      <c r="E615" s="342" t="s">
        <v>19</v>
      </c>
      <c r="F615" s="259">
        <v>0</v>
      </c>
      <c r="G615" s="259">
        <v>0</v>
      </c>
      <c r="H615" s="484">
        <v>0</v>
      </c>
      <c r="I615" s="484">
        <v>0</v>
      </c>
      <c r="J615" s="627">
        <v>0</v>
      </c>
      <c r="K615" s="627">
        <v>0</v>
      </c>
      <c r="L615" s="627">
        <v>0</v>
      </c>
      <c r="M615" s="627">
        <v>0</v>
      </c>
      <c r="N615" s="166">
        <v>0</v>
      </c>
      <c r="O615" s="166">
        <v>0</v>
      </c>
      <c r="P615" s="139"/>
      <c r="Q615" s="139"/>
      <c r="R615" s="123"/>
    </row>
    <row r="616" spans="2:18" s="142" customFormat="1" ht="15.75" customHeight="1">
      <c r="B616" s="941"/>
      <c r="C616" s="1061"/>
      <c r="D616" s="1050"/>
      <c r="E616" s="342" t="s">
        <v>33</v>
      </c>
      <c r="F616" s="259"/>
      <c r="G616" s="259"/>
      <c r="H616" s="484"/>
      <c r="I616" s="484"/>
      <c r="J616" s="627"/>
      <c r="K616" s="627"/>
      <c r="L616" s="627"/>
      <c r="M616" s="627"/>
      <c r="N616" s="166"/>
      <c r="O616" s="166"/>
      <c r="P616" s="139"/>
      <c r="Q616" s="139"/>
      <c r="R616" s="123"/>
    </row>
    <row r="617" spans="2:18" s="142" customFormat="1" ht="15.75" customHeight="1">
      <c r="B617" s="941"/>
      <c r="C617" s="1061"/>
      <c r="D617" s="1050"/>
      <c r="E617" s="342" t="s">
        <v>67</v>
      </c>
      <c r="F617" s="259">
        <v>99</v>
      </c>
      <c r="G617" s="259">
        <v>99</v>
      </c>
      <c r="H617" s="485">
        <v>32.32</v>
      </c>
      <c r="I617" s="485">
        <v>0</v>
      </c>
      <c r="J617" s="625">
        <v>80.8</v>
      </c>
      <c r="K617" s="658">
        <v>0</v>
      </c>
      <c r="L617" s="309">
        <v>116.8</v>
      </c>
      <c r="M617" s="309">
        <v>0</v>
      </c>
      <c r="N617" s="166">
        <v>0</v>
      </c>
      <c r="O617" s="166">
        <v>0</v>
      </c>
      <c r="P617" s="139">
        <v>160</v>
      </c>
      <c r="Q617" s="139">
        <v>160</v>
      </c>
      <c r="R617" s="123"/>
    </row>
    <row r="618" spans="2:18" s="142" customFormat="1" ht="15.75" customHeight="1" thickBot="1">
      <c r="B618" s="1025"/>
      <c r="C618" s="1062"/>
      <c r="D618" s="1051"/>
      <c r="E618" s="343" t="s">
        <v>20</v>
      </c>
      <c r="F618" s="287"/>
      <c r="G618" s="287"/>
      <c r="H618" s="486"/>
      <c r="I618" s="486"/>
      <c r="J618" s="628"/>
      <c r="K618" s="628"/>
      <c r="L618" s="739"/>
      <c r="M618" s="739"/>
      <c r="N618" s="767"/>
      <c r="O618" s="767"/>
      <c r="P618" s="140"/>
      <c r="Q618" s="140"/>
      <c r="R618" s="413"/>
    </row>
    <row r="619" spans="2:18" s="93" customFormat="1" ht="15.75" customHeight="1">
      <c r="B619" s="1076"/>
      <c r="C619" s="1074" t="s">
        <v>117</v>
      </c>
      <c r="D619" s="1074" t="s">
        <v>778</v>
      </c>
      <c r="E619" s="272" t="s">
        <v>17</v>
      </c>
      <c r="F619" s="180">
        <v>6270.52</v>
      </c>
      <c r="G619" s="180">
        <v>6194.63</v>
      </c>
      <c r="H619" s="459">
        <f>H621+H622+H624</f>
        <v>2739.1090300000001</v>
      </c>
      <c r="I619" s="459">
        <f>I621+I622+I624</f>
        <v>1690.9298599999997</v>
      </c>
      <c r="J619" s="459">
        <f t="shared" ref="J619:M619" si="308">J621+J622+J624</f>
        <v>5305.9993900000018</v>
      </c>
      <c r="K619" s="459">
        <f t="shared" si="308"/>
        <v>3838.8672700000006</v>
      </c>
      <c r="L619" s="459">
        <f>L621+L622+L624</f>
        <v>7436.7809399999996</v>
      </c>
      <c r="M619" s="459">
        <f t="shared" si="308"/>
        <v>5651.8379199999999</v>
      </c>
      <c r="N619" s="579">
        <f t="shared" ref="N619:O619" si="309">N621+N622+N624</f>
        <v>8349.0656700000018</v>
      </c>
      <c r="O619" s="777">
        <f t="shared" si="309"/>
        <v>8312.4910500000024</v>
      </c>
      <c r="P619" s="733" t="s">
        <v>835</v>
      </c>
      <c r="Q619" s="734" t="s">
        <v>835</v>
      </c>
      <c r="R619" s="1092"/>
    </row>
    <row r="620" spans="2:18" s="93" customFormat="1" ht="15.75" customHeight="1">
      <c r="B620" s="1076"/>
      <c r="C620" s="1074"/>
      <c r="D620" s="1074"/>
      <c r="E620" s="349" t="s">
        <v>18</v>
      </c>
      <c r="F620" s="130"/>
      <c r="G620" s="130"/>
      <c r="H620" s="457"/>
      <c r="I620" s="457"/>
      <c r="J620" s="584"/>
      <c r="K620" s="584"/>
      <c r="L620" s="130"/>
      <c r="M620" s="130"/>
      <c r="N620" s="130"/>
      <c r="O620" s="130"/>
      <c r="P620" s="130"/>
      <c r="Q620" s="130"/>
      <c r="R620" s="1093"/>
    </row>
    <row r="621" spans="2:18" s="93" customFormat="1" ht="15.75" customHeight="1">
      <c r="B621" s="1076"/>
      <c r="C621" s="1074"/>
      <c r="D621" s="1074"/>
      <c r="E621" s="349" t="s">
        <v>28</v>
      </c>
      <c r="F621" s="130">
        <f>F628+F635+F642+F649+F656+F663+F670+F677+F684+F691+F698+F705+F712</f>
        <v>0</v>
      </c>
      <c r="G621" s="130">
        <f t="shared" ref="G621:Q621" si="310">G628+G635+G642+G649+G656+G663+G670+G677+G684+G691+G698+G705+G712</f>
        <v>0</v>
      </c>
      <c r="H621" s="457">
        <f t="shared" si="310"/>
        <v>0</v>
      </c>
      <c r="I621" s="457">
        <f t="shared" si="310"/>
        <v>0</v>
      </c>
      <c r="J621" s="584">
        <f t="shared" si="310"/>
        <v>0</v>
      </c>
      <c r="K621" s="584">
        <f t="shared" si="310"/>
        <v>0</v>
      </c>
      <c r="L621" s="130">
        <f t="shared" si="310"/>
        <v>0</v>
      </c>
      <c r="M621" s="130">
        <f t="shared" si="310"/>
        <v>0</v>
      </c>
      <c r="N621" s="130">
        <f t="shared" si="310"/>
        <v>0</v>
      </c>
      <c r="O621" s="130">
        <f t="shared" si="310"/>
        <v>0</v>
      </c>
      <c r="P621" s="130">
        <f t="shared" si="310"/>
        <v>0</v>
      </c>
      <c r="Q621" s="130">
        <f t="shared" si="310"/>
        <v>0</v>
      </c>
      <c r="R621" s="1093"/>
    </row>
    <row r="622" spans="2:18" s="93" customFormat="1" ht="15.75" customHeight="1">
      <c r="B622" s="1076"/>
      <c r="C622" s="1074"/>
      <c r="D622" s="1074"/>
      <c r="E622" s="349" t="s">
        <v>19</v>
      </c>
      <c r="F622" s="130">
        <f t="shared" ref="F622:Q625" si="311">F629+F636+F643+F650+F657+F664+F671+F678+F685+F692+F699+F706+F713</f>
        <v>0</v>
      </c>
      <c r="G622" s="130">
        <f t="shared" si="311"/>
        <v>0</v>
      </c>
      <c r="H622" s="457">
        <f t="shared" si="311"/>
        <v>0</v>
      </c>
      <c r="I622" s="457">
        <f t="shared" si="311"/>
        <v>0</v>
      </c>
      <c r="J622" s="584">
        <f t="shared" si="311"/>
        <v>0</v>
      </c>
      <c r="K622" s="584">
        <f t="shared" si="311"/>
        <v>0</v>
      </c>
      <c r="L622" s="130">
        <f t="shared" si="311"/>
        <v>0</v>
      </c>
      <c r="M622" s="130">
        <f t="shared" si="311"/>
        <v>0</v>
      </c>
      <c r="N622" s="130">
        <f t="shared" si="311"/>
        <v>0</v>
      </c>
      <c r="O622" s="130">
        <f t="shared" si="311"/>
        <v>0</v>
      </c>
      <c r="P622" s="130">
        <f t="shared" si="311"/>
        <v>0</v>
      </c>
      <c r="Q622" s="130">
        <f t="shared" si="311"/>
        <v>0</v>
      </c>
      <c r="R622" s="1093"/>
    </row>
    <row r="623" spans="2:18" s="93" customFormat="1" ht="15.75" customHeight="1">
      <c r="B623" s="1076"/>
      <c r="C623" s="1074"/>
      <c r="D623" s="1074"/>
      <c r="E623" s="349" t="s">
        <v>33</v>
      </c>
      <c r="F623" s="130">
        <f t="shared" si="311"/>
        <v>0</v>
      </c>
      <c r="G623" s="130">
        <f t="shared" si="311"/>
        <v>0</v>
      </c>
      <c r="H623" s="457">
        <f t="shared" si="311"/>
        <v>0</v>
      </c>
      <c r="I623" s="457">
        <f t="shared" si="311"/>
        <v>0</v>
      </c>
      <c r="J623" s="584">
        <f t="shared" si="311"/>
        <v>0</v>
      </c>
      <c r="K623" s="584">
        <f t="shared" si="311"/>
        <v>0</v>
      </c>
      <c r="L623" s="130">
        <f t="shared" si="311"/>
        <v>0</v>
      </c>
      <c r="M623" s="130">
        <f t="shared" si="311"/>
        <v>0</v>
      </c>
      <c r="N623" s="130">
        <f t="shared" si="311"/>
        <v>0</v>
      </c>
      <c r="O623" s="130">
        <f t="shared" si="311"/>
        <v>0</v>
      </c>
      <c r="P623" s="130">
        <f t="shared" si="311"/>
        <v>0</v>
      </c>
      <c r="Q623" s="130">
        <f t="shared" si="311"/>
        <v>0</v>
      </c>
      <c r="R623" s="1093"/>
    </row>
    <row r="624" spans="2:18" s="93" customFormat="1" ht="15.75" customHeight="1">
      <c r="B624" s="1076"/>
      <c r="C624" s="1074"/>
      <c r="D624" s="1074"/>
      <c r="E624" s="349" t="s">
        <v>67</v>
      </c>
      <c r="F624" s="130">
        <f t="shared" si="311"/>
        <v>6935.8124699999989</v>
      </c>
      <c r="G624" s="130">
        <f t="shared" si="311"/>
        <v>6927.4094399999985</v>
      </c>
      <c r="H624" s="457">
        <f t="shared" si="311"/>
        <v>2739.1090300000001</v>
      </c>
      <c r="I624" s="457">
        <f t="shared" si="311"/>
        <v>1690.9298599999997</v>
      </c>
      <c r="J624" s="584">
        <f t="shared" si="311"/>
        <v>5305.9993900000018</v>
      </c>
      <c r="K624" s="584">
        <f t="shared" si="311"/>
        <v>3838.8672700000006</v>
      </c>
      <c r="L624" s="130">
        <f t="shared" si="311"/>
        <v>7436.7809399999996</v>
      </c>
      <c r="M624" s="130">
        <f t="shared" si="311"/>
        <v>5651.8379199999999</v>
      </c>
      <c r="N624" s="130">
        <f t="shared" si="311"/>
        <v>8349.0656700000018</v>
      </c>
      <c r="O624" s="130">
        <f t="shared" si="311"/>
        <v>8312.4910500000024</v>
      </c>
      <c r="P624" s="130">
        <f t="shared" si="311"/>
        <v>7648.2830000000004</v>
      </c>
      <c r="Q624" s="130">
        <f t="shared" si="311"/>
        <v>7648.2830000000004</v>
      </c>
      <c r="R624" s="1093"/>
    </row>
    <row r="625" spans="2:18" s="93" customFormat="1" ht="15.75" customHeight="1" thickBot="1">
      <c r="B625" s="1083"/>
      <c r="C625" s="1078"/>
      <c r="D625" s="1078"/>
      <c r="E625" s="350" t="s">
        <v>20</v>
      </c>
      <c r="F625" s="130">
        <f t="shared" si="311"/>
        <v>0</v>
      </c>
      <c r="G625" s="130">
        <f t="shared" si="311"/>
        <v>0</v>
      </c>
      <c r="H625" s="457">
        <f t="shared" si="311"/>
        <v>0</v>
      </c>
      <c r="I625" s="457">
        <f t="shared" si="311"/>
        <v>0</v>
      </c>
      <c r="J625" s="584">
        <f t="shared" si="311"/>
        <v>0</v>
      </c>
      <c r="K625" s="584">
        <f t="shared" si="311"/>
        <v>0</v>
      </c>
      <c r="L625" s="130">
        <f t="shared" si="311"/>
        <v>0</v>
      </c>
      <c r="M625" s="130">
        <f t="shared" si="311"/>
        <v>0</v>
      </c>
      <c r="N625" s="130">
        <f t="shared" si="311"/>
        <v>0</v>
      </c>
      <c r="O625" s="130">
        <f t="shared" si="311"/>
        <v>0</v>
      </c>
      <c r="P625" s="130">
        <f t="shared" si="311"/>
        <v>0</v>
      </c>
      <c r="Q625" s="130">
        <f t="shared" si="311"/>
        <v>0</v>
      </c>
      <c r="R625" s="1097"/>
    </row>
    <row r="626" spans="2:18" ht="15.75" customHeight="1">
      <c r="B626" s="1032"/>
      <c r="C626" s="1056" t="s">
        <v>149</v>
      </c>
      <c r="D626" s="1098" t="s">
        <v>811</v>
      </c>
      <c r="E626" s="341" t="s">
        <v>17</v>
      </c>
      <c r="F626" s="259">
        <f>F628+F629+F630+F631</f>
        <v>1119.1103900000001</v>
      </c>
      <c r="G626" s="259">
        <f t="shared" ref="G626:Q626" si="312">G628+G629+G630+G631</f>
        <v>1119.1103900000001</v>
      </c>
      <c r="H626" s="485">
        <f t="shared" si="312"/>
        <v>581.38522</v>
      </c>
      <c r="I626" s="485">
        <f t="shared" si="312"/>
        <v>348.31200000000001</v>
      </c>
      <c r="J626" s="625">
        <f t="shared" si="312"/>
        <v>811.38522</v>
      </c>
      <c r="K626" s="625">
        <f t="shared" si="312"/>
        <v>663.74426000000005</v>
      </c>
      <c r="L626" s="259">
        <f t="shared" si="312"/>
        <v>1422.963</v>
      </c>
      <c r="M626" s="259">
        <f t="shared" si="312"/>
        <v>979.06376</v>
      </c>
      <c r="N626" s="166">
        <f t="shared" si="312"/>
        <v>1474.963</v>
      </c>
      <c r="O626" s="166">
        <f t="shared" si="312"/>
        <v>1470.1976400000001</v>
      </c>
      <c r="P626" s="259">
        <f t="shared" si="312"/>
        <v>942.96299999999997</v>
      </c>
      <c r="Q626" s="259">
        <f t="shared" si="312"/>
        <v>942.96299999999997</v>
      </c>
      <c r="R626" s="412"/>
    </row>
    <row r="627" spans="2:18" ht="15.75" customHeight="1">
      <c r="B627" s="1033"/>
      <c r="C627" s="1057"/>
      <c r="D627" s="1099"/>
      <c r="E627" s="342" t="s">
        <v>18</v>
      </c>
      <c r="F627" s="259"/>
      <c r="G627" s="259"/>
      <c r="H627" s="484"/>
      <c r="I627" s="484"/>
      <c r="J627" s="627"/>
      <c r="K627" s="627"/>
      <c r="L627" s="370"/>
      <c r="M627" s="370"/>
      <c r="N627" s="166"/>
      <c r="O627" s="166"/>
      <c r="P627" s="259"/>
      <c r="Q627" s="259"/>
      <c r="R627" s="123"/>
    </row>
    <row r="628" spans="2:18" ht="15.75" customHeight="1">
      <c r="B628" s="1033"/>
      <c r="C628" s="1057"/>
      <c r="D628" s="1099"/>
      <c r="E628" s="342" t="s">
        <v>28</v>
      </c>
      <c r="F628" s="259">
        <v>0</v>
      </c>
      <c r="G628" s="259">
        <v>0</v>
      </c>
      <c r="H628" s="484">
        <v>0</v>
      </c>
      <c r="I628" s="484">
        <v>0</v>
      </c>
      <c r="J628" s="627">
        <v>0</v>
      </c>
      <c r="K628" s="627">
        <v>0</v>
      </c>
      <c r="L628" s="627">
        <v>0</v>
      </c>
      <c r="M628" s="627">
        <v>0</v>
      </c>
      <c r="N628" s="166">
        <v>0</v>
      </c>
      <c r="O628" s="166">
        <v>0</v>
      </c>
      <c r="P628" s="259">
        <v>0</v>
      </c>
      <c r="Q628" s="259">
        <v>0</v>
      </c>
      <c r="R628" s="123"/>
    </row>
    <row r="629" spans="2:18" ht="15.75" customHeight="1">
      <c r="B629" s="1033"/>
      <c r="C629" s="1057"/>
      <c r="D629" s="1099"/>
      <c r="E629" s="342" t="s">
        <v>19</v>
      </c>
      <c r="F629" s="259">
        <v>0</v>
      </c>
      <c r="G629" s="259">
        <v>0</v>
      </c>
      <c r="H629" s="484">
        <v>0</v>
      </c>
      <c r="I629" s="484">
        <v>0</v>
      </c>
      <c r="J629" s="627">
        <v>0</v>
      </c>
      <c r="K629" s="627">
        <v>0</v>
      </c>
      <c r="L629" s="627">
        <v>0</v>
      </c>
      <c r="M629" s="627">
        <v>0</v>
      </c>
      <c r="N629" s="166">
        <v>0</v>
      </c>
      <c r="O629" s="166">
        <v>0</v>
      </c>
      <c r="P629" s="259">
        <v>0</v>
      </c>
      <c r="Q629" s="259">
        <v>0</v>
      </c>
      <c r="R629" s="123"/>
    </row>
    <row r="630" spans="2:18" ht="15.75" customHeight="1">
      <c r="B630" s="1033"/>
      <c r="C630" s="1057"/>
      <c r="D630" s="1099"/>
      <c r="E630" s="342" t="s">
        <v>33</v>
      </c>
      <c r="F630" s="259"/>
      <c r="G630" s="259"/>
      <c r="H630" s="484"/>
      <c r="I630" s="484"/>
      <c r="J630" s="627"/>
      <c r="K630" s="627"/>
      <c r="L630" s="370"/>
      <c r="M630" s="370"/>
      <c r="N630" s="166"/>
      <c r="O630" s="166"/>
      <c r="P630" s="259"/>
      <c r="Q630" s="259"/>
      <c r="R630" s="123"/>
    </row>
    <row r="631" spans="2:18" ht="15.75" customHeight="1">
      <c r="B631" s="1033"/>
      <c r="C631" s="1057"/>
      <c r="D631" s="1099"/>
      <c r="E631" s="342" t="s">
        <v>67</v>
      </c>
      <c r="F631" s="259">
        <v>1119.1103900000001</v>
      </c>
      <c r="G631" s="259">
        <v>1119.1103900000001</v>
      </c>
      <c r="H631" s="485">
        <v>581.38522</v>
      </c>
      <c r="I631" s="485">
        <v>348.31200000000001</v>
      </c>
      <c r="J631" s="625">
        <v>811.38522</v>
      </c>
      <c r="K631" s="658">
        <v>663.74426000000005</v>
      </c>
      <c r="L631" s="309">
        <v>1422.963</v>
      </c>
      <c r="M631" s="309">
        <v>979.06376</v>
      </c>
      <c r="N631" s="166">
        <v>1474.963</v>
      </c>
      <c r="O631" s="166">
        <v>1470.1976400000001</v>
      </c>
      <c r="P631" s="259">
        <v>942.96299999999997</v>
      </c>
      <c r="Q631" s="259">
        <v>942.96299999999997</v>
      </c>
      <c r="R631" s="123"/>
    </row>
    <row r="632" spans="2:18" ht="15.75" customHeight="1" thickBot="1">
      <c r="B632" s="1033"/>
      <c r="C632" s="1057"/>
      <c r="D632" s="1099"/>
      <c r="E632" s="343" t="s">
        <v>20</v>
      </c>
      <c r="F632" s="287"/>
      <c r="G632" s="287"/>
      <c r="H632" s="486"/>
      <c r="I632" s="486"/>
      <c r="J632" s="628"/>
      <c r="K632" s="628"/>
      <c r="L632" s="739"/>
      <c r="M632" s="739"/>
      <c r="N632" s="767"/>
      <c r="O632" s="767"/>
      <c r="P632" s="287"/>
      <c r="Q632" s="287"/>
      <c r="R632" s="413"/>
    </row>
    <row r="633" spans="2:18" s="103" customFormat="1" ht="15.75" customHeight="1">
      <c r="B633" s="1034"/>
      <c r="C633" s="1057"/>
      <c r="D633" s="1099"/>
      <c r="E633" s="341" t="s">
        <v>17</v>
      </c>
      <c r="F633" s="259">
        <f>F635+F636+F637+F638</f>
        <v>294.55763999999999</v>
      </c>
      <c r="G633" s="259">
        <f>G635+G636+G637+G638</f>
        <v>294.55763999999999</v>
      </c>
      <c r="H633" s="485">
        <f t="shared" ref="H633:I633" si="313">H635+H636+H637+H638</f>
        <v>131.745</v>
      </c>
      <c r="I633" s="485">
        <f t="shared" si="313"/>
        <v>80.049710000000005</v>
      </c>
      <c r="J633" s="625">
        <f>J635+J636+J637+J638</f>
        <v>266.01020999999997</v>
      </c>
      <c r="K633" s="625">
        <f>K635+K636+K637+K638</f>
        <v>237.82051999999999</v>
      </c>
      <c r="L633" s="625">
        <f t="shared" ref="L633:Q633" si="314">L635+L636+L637+L638</f>
        <v>284.77499999999998</v>
      </c>
      <c r="M633" s="625">
        <f t="shared" si="314"/>
        <v>164.25101000000001</v>
      </c>
      <c r="N633" s="166">
        <f t="shared" si="314"/>
        <v>300.47899999999998</v>
      </c>
      <c r="O633" s="166">
        <f t="shared" si="314"/>
        <v>296.03219000000001</v>
      </c>
      <c r="P633" s="625">
        <f t="shared" si="314"/>
        <v>284.77499999999998</v>
      </c>
      <c r="Q633" s="625">
        <f t="shared" si="314"/>
        <v>284.77499999999998</v>
      </c>
      <c r="R633" s="412"/>
    </row>
    <row r="634" spans="2:18" s="103" customFormat="1" ht="15.75" customHeight="1">
      <c r="B634" s="1034"/>
      <c r="C634" s="1057"/>
      <c r="D634" s="1099"/>
      <c r="E634" s="342" t="s">
        <v>18</v>
      </c>
      <c r="F634" s="259"/>
      <c r="G634" s="259"/>
      <c r="H634" s="484"/>
      <c r="I634" s="484"/>
      <c r="J634" s="627"/>
      <c r="K634" s="627"/>
      <c r="L634" s="370"/>
      <c r="M634" s="370"/>
      <c r="N634" s="166"/>
      <c r="O634" s="166"/>
      <c r="P634" s="139"/>
      <c r="Q634" s="139"/>
      <c r="R634" s="123"/>
    </row>
    <row r="635" spans="2:18" s="103" customFormat="1" ht="15.75" customHeight="1">
      <c r="B635" s="1034"/>
      <c r="C635" s="1057"/>
      <c r="D635" s="1099"/>
      <c r="E635" s="342" t="s">
        <v>28</v>
      </c>
      <c r="F635" s="259">
        <v>0</v>
      </c>
      <c r="G635" s="259">
        <v>0</v>
      </c>
      <c r="H635" s="484">
        <v>0</v>
      </c>
      <c r="I635" s="484">
        <v>0</v>
      </c>
      <c r="J635" s="627">
        <v>0</v>
      </c>
      <c r="K635" s="627">
        <v>0</v>
      </c>
      <c r="L635" s="627">
        <v>0</v>
      </c>
      <c r="M635" s="627">
        <v>0</v>
      </c>
      <c r="N635" s="166">
        <v>0</v>
      </c>
      <c r="O635" s="166">
        <v>0</v>
      </c>
      <c r="P635" s="139">
        <v>0</v>
      </c>
      <c r="Q635" s="139">
        <v>0</v>
      </c>
      <c r="R635" s="123"/>
    </row>
    <row r="636" spans="2:18" s="103" customFormat="1" ht="15.75" customHeight="1">
      <c r="B636" s="1034"/>
      <c r="C636" s="1057"/>
      <c r="D636" s="1099"/>
      <c r="E636" s="342" t="s">
        <v>19</v>
      </c>
      <c r="F636" s="259">
        <v>0</v>
      </c>
      <c r="G636" s="259">
        <v>0</v>
      </c>
      <c r="H636" s="484">
        <v>0</v>
      </c>
      <c r="I636" s="484">
        <v>0</v>
      </c>
      <c r="J636" s="627">
        <v>0</v>
      </c>
      <c r="K636" s="627">
        <v>0</v>
      </c>
      <c r="L636" s="627">
        <v>0</v>
      </c>
      <c r="M636" s="627">
        <v>0</v>
      </c>
      <c r="N636" s="166">
        <v>0</v>
      </c>
      <c r="O636" s="166">
        <v>0</v>
      </c>
      <c r="P636" s="139">
        <v>0</v>
      </c>
      <c r="Q636" s="139">
        <v>0</v>
      </c>
      <c r="R636" s="123"/>
    </row>
    <row r="637" spans="2:18" s="103" customFormat="1" ht="15.75" customHeight="1">
      <c r="B637" s="1034"/>
      <c r="C637" s="1057"/>
      <c r="D637" s="1099"/>
      <c r="E637" s="342" t="s">
        <v>33</v>
      </c>
      <c r="F637" s="259"/>
      <c r="G637" s="259"/>
      <c r="H637" s="484"/>
      <c r="I637" s="484"/>
      <c r="J637" s="627"/>
      <c r="K637" s="627"/>
      <c r="L637" s="370"/>
      <c r="M637" s="370"/>
      <c r="N637" s="166"/>
      <c r="O637" s="166"/>
      <c r="P637" s="139"/>
      <c r="Q637" s="139"/>
      <c r="R637" s="123"/>
    </row>
    <row r="638" spans="2:18" s="103" customFormat="1" ht="15.75" customHeight="1">
      <c r="B638" s="1034"/>
      <c r="C638" s="1057"/>
      <c r="D638" s="1099"/>
      <c r="E638" s="342" t="s">
        <v>67</v>
      </c>
      <c r="F638" s="259">
        <v>294.55763999999999</v>
      </c>
      <c r="G638" s="259">
        <v>294.55763999999999</v>
      </c>
      <c r="H638" s="485">
        <v>131.745</v>
      </c>
      <c r="I638" s="485">
        <v>80.049710000000005</v>
      </c>
      <c r="J638" s="625">
        <v>266.01020999999997</v>
      </c>
      <c r="K638" s="658">
        <v>237.82051999999999</v>
      </c>
      <c r="L638" s="309">
        <v>284.77499999999998</v>
      </c>
      <c r="M638" s="309">
        <v>164.25101000000001</v>
      </c>
      <c r="N638" s="166">
        <v>300.47899999999998</v>
      </c>
      <c r="O638" s="166">
        <v>296.03219000000001</v>
      </c>
      <c r="P638" s="259">
        <v>284.77499999999998</v>
      </c>
      <c r="Q638" s="259">
        <v>284.77499999999998</v>
      </c>
      <c r="R638" s="123"/>
    </row>
    <row r="639" spans="2:18" s="103" customFormat="1" ht="15.75" customHeight="1" thickBot="1">
      <c r="B639" s="1034"/>
      <c r="C639" s="1057"/>
      <c r="D639" s="1099"/>
      <c r="E639" s="343" t="s">
        <v>20</v>
      </c>
      <c r="F639" s="287"/>
      <c r="G639" s="287"/>
      <c r="H639" s="486"/>
      <c r="I639" s="486"/>
      <c r="J639" s="628"/>
      <c r="K639" s="628"/>
      <c r="L639" s="739"/>
      <c r="M639" s="739"/>
      <c r="N639" s="767"/>
      <c r="O639" s="767"/>
      <c r="P639" s="146"/>
      <c r="Q639" s="146"/>
      <c r="R639" s="413"/>
    </row>
    <row r="640" spans="2:18" s="103" customFormat="1" ht="15.75" customHeight="1">
      <c r="B640" s="1034"/>
      <c r="C640" s="1057"/>
      <c r="D640" s="1099"/>
      <c r="E640" s="341" t="s">
        <v>17</v>
      </c>
      <c r="F640" s="259">
        <f>F642+F643+F644+F645</f>
        <v>3378.1617799999999</v>
      </c>
      <c r="G640" s="259">
        <f t="shared" ref="G640:Q640" si="315">G642+G643+G644+G645</f>
        <v>3378.1617799999999</v>
      </c>
      <c r="H640" s="485">
        <f t="shared" si="315"/>
        <v>1346.5652399999999</v>
      </c>
      <c r="I640" s="485">
        <f t="shared" si="315"/>
        <v>882.55314999999996</v>
      </c>
      <c r="J640" s="625">
        <f t="shared" si="315"/>
        <v>2643.9977899999999</v>
      </c>
      <c r="K640" s="625">
        <f t="shared" si="315"/>
        <v>1827.83482</v>
      </c>
      <c r="L640" s="259">
        <f t="shared" si="315"/>
        <v>3635.4969700000001</v>
      </c>
      <c r="M640" s="259">
        <f t="shared" si="315"/>
        <v>2875.6867299999999</v>
      </c>
      <c r="N640" s="166">
        <f t="shared" si="315"/>
        <v>4184.1372099999999</v>
      </c>
      <c r="O640" s="166">
        <f t="shared" si="315"/>
        <v>4183.5663100000002</v>
      </c>
      <c r="P640" s="259">
        <f t="shared" si="315"/>
        <v>4406.6629999999996</v>
      </c>
      <c r="Q640" s="259">
        <f t="shared" si="315"/>
        <v>4406.6629999999996</v>
      </c>
      <c r="R640" s="412"/>
    </row>
    <row r="641" spans="2:18" s="103" customFormat="1" ht="15.75" customHeight="1">
      <c r="B641" s="1034"/>
      <c r="C641" s="1057"/>
      <c r="D641" s="1099"/>
      <c r="E641" s="342" t="s">
        <v>18</v>
      </c>
      <c r="F641" s="259"/>
      <c r="G641" s="259"/>
      <c r="H641" s="484"/>
      <c r="I641" s="484"/>
      <c r="J641" s="627"/>
      <c r="K641" s="627"/>
      <c r="L641" s="370"/>
      <c r="M641" s="370"/>
      <c r="N641" s="166"/>
      <c r="O641" s="166"/>
      <c r="P641" s="139"/>
      <c r="Q641" s="139"/>
      <c r="R641" s="123"/>
    </row>
    <row r="642" spans="2:18" s="103" customFormat="1" ht="15.75" customHeight="1">
      <c r="B642" s="1034"/>
      <c r="C642" s="1057"/>
      <c r="D642" s="1099"/>
      <c r="E642" s="342" t="s">
        <v>28</v>
      </c>
      <c r="F642" s="259">
        <v>0</v>
      </c>
      <c r="G642" s="259">
        <v>0</v>
      </c>
      <c r="H642" s="484">
        <v>0</v>
      </c>
      <c r="I642" s="484">
        <v>0</v>
      </c>
      <c r="J642" s="627">
        <v>0</v>
      </c>
      <c r="K642" s="627">
        <v>0</v>
      </c>
      <c r="L642" s="627">
        <v>0</v>
      </c>
      <c r="M642" s="627">
        <v>0</v>
      </c>
      <c r="N642" s="166">
        <v>0</v>
      </c>
      <c r="O642" s="166">
        <v>0</v>
      </c>
      <c r="P642" s="139">
        <v>0</v>
      </c>
      <c r="Q642" s="139">
        <v>0</v>
      </c>
      <c r="R642" s="123"/>
    </row>
    <row r="643" spans="2:18" s="103" customFormat="1" ht="15.75" customHeight="1">
      <c r="B643" s="1034"/>
      <c r="C643" s="1057"/>
      <c r="D643" s="1099"/>
      <c r="E643" s="342" t="s">
        <v>19</v>
      </c>
      <c r="F643" s="259">
        <v>0</v>
      </c>
      <c r="G643" s="259">
        <v>0</v>
      </c>
      <c r="H643" s="484">
        <v>0</v>
      </c>
      <c r="I643" s="484">
        <v>0</v>
      </c>
      <c r="J643" s="627">
        <v>0</v>
      </c>
      <c r="K643" s="627">
        <v>0</v>
      </c>
      <c r="L643" s="627">
        <v>0</v>
      </c>
      <c r="M643" s="627">
        <v>0</v>
      </c>
      <c r="N643" s="166">
        <v>0</v>
      </c>
      <c r="O643" s="166">
        <v>0</v>
      </c>
      <c r="P643" s="139">
        <v>0</v>
      </c>
      <c r="Q643" s="139">
        <v>0</v>
      </c>
      <c r="R643" s="123"/>
    </row>
    <row r="644" spans="2:18" s="103" customFormat="1" ht="15.75" customHeight="1">
      <c r="B644" s="1034"/>
      <c r="C644" s="1057"/>
      <c r="D644" s="1099"/>
      <c r="E644" s="342" t="s">
        <v>33</v>
      </c>
      <c r="F644" s="259"/>
      <c r="G644" s="259"/>
      <c r="H644" s="484"/>
      <c r="I644" s="484"/>
      <c r="J644" s="627"/>
      <c r="K644" s="627"/>
      <c r="L644" s="370"/>
      <c r="M644" s="370"/>
      <c r="N644" s="166"/>
      <c r="O644" s="166"/>
      <c r="P644" s="139"/>
      <c r="Q644" s="139"/>
      <c r="R644" s="123"/>
    </row>
    <row r="645" spans="2:18" s="103" customFormat="1" ht="15.75" customHeight="1">
      <c r="B645" s="1034"/>
      <c r="C645" s="1057"/>
      <c r="D645" s="1099"/>
      <c r="E645" s="342" t="s">
        <v>67</v>
      </c>
      <c r="F645" s="259">
        <v>3378.1617799999999</v>
      </c>
      <c r="G645" s="259">
        <v>3378.1617799999999</v>
      </c>
      <c r="H645" s="485">
        <v>1346.5652399999999</v>
      </c>
      <c r="I645" s="485">
        <v>882.55314999999996</v>
      </c>
      <c r="J645" s="625">
        <v>2643.9977899999999</v>
      </c>
      <c r="K645" s="658">
        <v>1827.83482</v>
      </c>
      <c r="L645" s="309">
        <v>3635.4969700000001</v>
      </c>
      <c r="M645" s="309">
        <v>2875.6867299999999</v>
      </c>
      <c r="N645" s="166">
        <v>4184.1372099999999</v>
      </c>
      <c r="O645" s="166">
        <v>4183.5663100000002</v>
      </c>
      <c r="P645" s="259">
        <v>4406.6629999999996</v>
      </c>
      <c r="Q645" s="259">
        <v>4406.6629999999996</v>
      </c>
      <c r="R645" s="123"/>
    </row>
    <row r="646" spans="2:18" s="103" customFormat="1" ht="15.75" customHeight="1" thickBot="1">
      <c r="B646" s="1034"/>
      <c r="C646" s="1057"/>
      <c r="D646" s="1099"/>
      <c r="E646" s="343" t="s">
        <v>20</v>
      </c>
      <c r="F646" s="287"/>
      <c r="G646" s="287"/>
      <c r="H646" s="486"/>
      <c r="I646" s="486"/>
      <c r="J646" s="628"/>
      <c r="K646" s="628"/>
      <c r="L646" s="739"/>
      <c r="M646" s="739"/>
      <c r="N646" s="767"/>
      <c r="O646" s="767"/>
      <c r="P646" s="146"/>
      <c r="Q646" s="146"/>
      <c r="R646" s="413"/>
    </row>
    <row r="647" spans="2:18" s="103" customFormat="1" ht="15.75" customHeight="1">
      <c r="B647" s="1034"/>
      <c r="C647" s="1057"/>
      <c r="D647" s="1099"/>
      <c r="E647" s="341" t="s">
        <v>17</v>
      </c>
      <c r="F647" s="259">
        <f>F649+F650+F652</f>
        <v>568.58199999999999</v>
      </c>
      <c r="G647" s="259">
        <f t="shared" ref="G647:Q647" si="316">G649+G650+G652</f>
        <v>560.17897000000005</v>
      </c>
      <c r="H647" s="485">
        <f t="shared" si="316"/>
        <v>112.81901999999999</v>
      </c>
      <c r="I647" s="485">
        <f t="shared" si="316"/>
        <v>100.05</v>
      </c>
      <c r="J647" s="625">
        <f t="shared" si="316"/>
        <v>476.84525000000002</v>
      </c>
      <c r="K647" s="625">
        <f t="shared" si="316"/>
        <v>419.65996999999999</v>
      </c>
      <c r="L647" s="259">
        <f t="shared" si="316"/>
        <v>558.51</v>
      </c>
      <c r="M647" s="259">
        <f t="shared" si="316"/>
        <v>439.42338000000001</v>
      </c>
      <c r="N647" s="166">
        <f t="shared" si="316"/>
        <v>504.81587999999999</v>
      </c>
      <c r="O647" s="166">
        <f t="shared" si="316"/>
        <v>490.07272999999998</v>
      </c>
      <c r="P647" s="259">
        <f t="shared" si="316"/>
        <v>558.51</v>
      </c>
      <c r="Q647" s="259">
        <f t="shared" si="316"/>
        <v>558.51</v>
      </c>
      <c r="R647" s="412"/>
    </row>
    <row r="648" spans="2:18" s="103" customFormat="1" ht="15.75" customHeight="1">
      <c r="B648" s="1034"/>
      <c r="C648" s="1057"/>
      <c r="D648" s="1099"/>
      <c r="E648" s="342" t="s">
        <v>18</v>
      </c>
      <c r="F648" s="259"/>
      <c r="G648" s="259"/>
      <c r="H648" s="484"/>
      <c r="I648" s="484"/>
      <c r="J648" s="627"/>
      <c r="K648" s="627"/>
      <c r="L648" s="370"/>
      <c r="M648" s="370"/>
      <c r="N648" s="166"/>
      <c r="O648" s="166"/>
      <c r="P648" s="139"/>
      <c r="Q648" s="139"/>
      <c r="R648" s="123"/>
    </row>
    <row r="649" spans="2:18" s="103" customFormat="1" ht="15.75" customHeight="1">
      <c r="B649" s="1034"/>
      <c r="C649" s="1057"/>
      <c r="D649" s="1099"/>
      <c r="E649" s="342" t="s">
        <v>28</v>
      </c>
      <c r="F649" s="259">
        <v>0</v>
      </c>
      <c r="G649" s="259">
        <v>0</v>
      </c>
      <c r="H649" s="484">
        <v>0</v>
      </c>
      <c r="I649" s="484">
        <v>0</v>
      </c>
      <c r="J649" s="627">
        <v>0</v>
      </c>
      <c r="K649" s="627">
        <v>0</v>
      </c>
      <c r="L649" s="627">
        <v>0</v>
      </c>
      <c r="M649" s="627">
        <v>0</v>
      </c>
      <c r="N649" s="166">
        <v>0</v>
      </c>
      <c r="O649" s="166">
        <v>0</v>
      </c>
      <c r="P649" s="139">
        <v>0</v>
      </c>
      <c r="Q649" s="139">
        <v>0</v>
      </c>
      <c r="R649" s="123"/>
    </row>
    <row r="650" spans="2:18" s="103" customFormat="1" ht="15.75" customHeight="1">
      <c r="B650" s="1034"/>
      <c r="C650" s="1057"/>
      <c r="D650" s="1099"/>
      <c r="E650" s="342" t="s">
        <v>19</v>
      </c>
      <c r="F650" s="259">
        <v>0</v>
      </c>
      <c r="G650" s="259">
        <v>0</v>
      </c>
      <c r="H650" s="484">
        <v>0</v>
      </c>
      <c r="I650" s="484">
        <v>0</v>
      </c>
      <c r="J650" s="627">
        <v>0</v>
      </c>
      <c r="K650" s="627">
        <v>0</v>
      </c>
      <c r="L650" s="627">
        <v>0</v>
      </c>
      <c r="M650" s="627">
        <v>0</v>
      </c>
      <c r="N650" s="166">
        <v>0</v>
      </c>
      <c r="O650" s="166">
        <v>0</v>
      </c>
      <c r="P650" s="139">
        <v>0</v>
      </c>
      <c r="Q650" s="139">
        <v>0</v>
      </c>
      <c r="R650" s="123"/>
    </row>
    <row r="651" spans="2:18" s="103" customFormat="1" ht="15.75" customHeight="1">
      <c r="B651" s="1034"/>
      <c r="C651" s="1057"/>
      <c r="D651" s="1099"/>
      <c r="E651" s="342" t="s">
        <v>33</v>
      </c>
      <c r="F651" s="259"/>
      <c r="G651" s="259"/>
      <c r="H651" s="484"/>
      <c r="I651" s="484"/>
      <c r="J651" s="627"/>
      <c r="K651" s="627"/>
      <c r="L651" s="370"/>
      <c r="M651" s="370"/>
      <c r="N651" s="166"/>
      <c r="O651" s="166"/>
      <c r="P651" s="139"/>
      <c r="Q651" s="139"/>
      <c r="R651" s="123"/>
    </row>
    <row r="652" spans="2:18" s="103" customFormat="1" ht="15.75" customHeight="1">
      <c r="B652" s="1034"/>
      <c r="C652" s="1057"/>
      <c r="D652" s="1099"/>
      <c r="E652" s="342" t="s">
        <v>67</v>
      </c>
      <c r="F652" s="259">
        <v>568.58199999999999</v>
      </c>
      <c r="G652" s="259">
        <v>560.17897000000005</v>
      </c>
      <c r="H652" s="485">
        <v>112.81901999999999</v>
      </c>
      <c r="I652" s="485">
        <v>100.05</v>
      </c>
      <c r="J652" s="625">
        <v>476.84525000000002</v>
      </c>
      <c r="K652" s="658">
        <v>419.65996999999999</v>
      </c>
      <c r="L652" s="309">
        <v>558.51</v>
      </c>
      <c r="M652" s="309">
        <v>439.42338000000001</v>
      </c>
      <c r="N652" s="166">
        <v>504.81587999999999</v>
      </c>
      <c r="O652" s="166">
        <v>490.07272999999998</v>
      </c>
      <c r="P652" s="259">
        <v>558.51</v>
      </c>
      <c r="Q652" s="259">
        <v>558.51</v>
      </c>
      <c r="R652" s="123"/>
    </row>
    <row r="653" spans="2:18" s="103" customFormat="1" ht="15.75" customHeight="1" thickBot="1">
      <c r="B653" s="1034"/>
      <c r="C653" s="1057"/>
      <c r="D653" s="1099"/>
      <c r="E653" s="343" t="s">
        <v>20</v>
      </c>
      <c r="F653" s="287"/>
      <c r="G653" s="287"/>
      <c r="H653" s="486"/>
      <c r="I653" s="486"/>
      <c r="J653" s="628"/>
      <c r="K653" s="628"/>
      <c r="L653" s="739"/>
      <c r="M653" s="739"/>
      <c r="N653" s="767"/>
      <c r="O653" s="767"/>
      <c r="P653" s="146"/>
      <c r="Q653" s="146"/>
      <c r="R653" s="413"/>
    </row>
    <row r="654" spans="2:18" s="103" customFormat="1" ht="15.75" customHeight="1">
      <c r="B654" s="1034"/>
      <c r="C654" s="1057"/>
      <c r="D654" s="1099"/>
      <c r="E654" s="341" t="s">
        <v>17</v>
      </c>
      <c r="F654" s="259">
        <f>F656+F657+F658+F659</f>
        <v>2.552</v>
      </c>
      <c r="G654" s="259">
        <f t="shared" ref="G654:Q654" si="317">G656+G657+G658+G659</f>
        <v>2.552</v>
      </c>
      <c r="H654" s="485">
        <f t="shared" si="317"/>
        <v>1.0873200000000001</v>
      </c>
      <c r="I654" s="485">
        <f t="shared" si="317"/>
        <v>0.12</v>
      </c>
      <c r="J654" s="625">
        <f t="shared" si="317"/>
        <v>1.56</v>
      </c>
      <c r="K654" s="625">
        <f t="shared" si="317"/>
        <v>0.84</v>
      </c>
      <c r="L654" s="259">
        <f t="shared" si="317"/>
        <v>1.56</v>
      </c>
      <c r="M654" s="259">
        <f t="shared" si="317"/>
        <v>1.38</v>
      </c>
      <c r="N654" s="166">
        <f t="shared" si="317"/>
        <v>2.1</v>
      </c>
      <c r="O654" s="166">
        <f t="shared" si="317"/>
        <v>2.1</v>
      </c>
      <c r="P654" s="259">
        <f t="shared" si="317"/>
        <v>1.56</v>
      </c>
      <c r="Q654" s="259">
        <f t="shared" si="317"/>
        <v>1.56</v>
      </c>
      <c r="R654" s="412"/>
    </row>
    <row r="655" spans="2:18" s="103" customFormat="1" ht="15.75" customHeight="1">
      <c r="B655" s="1034"/>
      <c r="C655" s="1057"/>
      <c r="D655" s="1099"/>
      <c r="E655" s="342" t="s">
        <v>18</v>
      </c>
      <c r="F655" s="259"/>
      <c r="G655" s="259"/>
      <c r="H655" s="484"/>
      <c r="I655" s="484"/>
      <c r="J655" s="627"/>
      <c r="K655" s="627"/>
      <c r="L655" s="370"/>
      <c r="M655" s="370"/>
      <c r="N655" s="166"/>
      <c r="O655" s="166"/>
      <c r="P655" s="139"/>
      <c r="Q655" s="139"/>
      <c r="R655" s="123"/>
    </row>
    <row r="656" spans="2:18" s="103" customFormat="1" ht="15.75" customHeight="1">
      <c r="B656" s="1034"/>
      <c r="C656" s="1057"/>
      <c r="D656" s="1099"/>
      <c r="E656" s="342" t="s">
        <v>28</v>
      </c>
      <c r="F656" s="259">
        <v>0</v>
      </c>
      <c r="G656" s="259">
        <v>0</v>
      </c>
      <c r="H656" s="484">
        <v>0</v>
      </c>
      <c r="I656" s="484">
        <v>0</v>
      </c>
      <c r="J656" s="627">
        <v>0</v>
      </c>
      <c r="K656" s="627">
        <v>0</v>
      </c>
      <c r="L656" s="627">
        <v>0</v>
      </c>
      <c r="M656" s="627">
        <v>0</v>
      </c>
      <c r="N656" s="166">
        <v>0</v>
      </c>
      <c r="O656" s="166">
        <v>0</v>
      </c>
      <c r="P656" s="139">
        <v>0</v>
      </c>
      <c r="Q656" s="139">
        <v>0</v>
      </c>
      <c r="R656" s="123"/>
    </row>
    <row r="657" spans="2:18" s="103" customFormat="1" ht="15.75" customHeight="1">
      <c r="B657" s="1034"/>
      <c r="C657" s="1057"/>
      <c r="D657" s="1099"/>
      <c r="E657" s="342" t="s">
        <v>19</v>
      </c>
      <c r="F657" s="259">
        <v>0</v>
      </c>
      <c r="G657" s="259">
        <v>0</v>
      </c>
      <c r="H657" s="484">
        <v>0</v>
      </c>
      <c r="I657" s="484">
        <v>0</v>
      </c>
      <c r="J657" s="627">
        <v>0</v>
      </c>
      <c r="K657" s="627">
        <v>0</v>
      </c>
      <c r="L657" s="627">
        <v>0</v>
      </c>
      <c r="M657" s="627">
        <v>0</v>
      </c>
      <c r="N657" s="166">
        <v>0</v>
      </c>
      <c r="O657" s="166">
        <v>0</v>
      </c>
      <c r="P657" s="139">
        <v>0</v>
      </c>
      <c r="Q657" s="139">
        <v>0</v>
      </c>
      <c r="R657" s="123"/>
    </row>
    <row r="658" spans="2:18" s="103" customFormat="1" ht="15.75" customHeight="1">
      <c r="B658" s="1034"/>
      <c r="C658" s="1057"/>
      <c r="D658" s="1099"/>
      <c r="E658" s="342" t="s">
        <v>33</v>
      </c>
      <c r="F658" s="259"/>
      <c r="G658" s="259"/>
      <c r="H658" s="484"/>
      <c r="I658" s="484"/>
      <c r="J658" s="627"/>
      <c r="K658" s="627"/>
      <c r="L658" s="370"/>
      <c r="M658" s="370"/>
      <c r="N658" s="166"/>
      <c r="O658" s="166"/>
      <c r="P658" s="139"/>
      <c r="Q658" s="139"/>
      <c r="R658" s="123"/>
    </row>
    <row r="659" spans="2:18" s="103" customFormat="1" ht="15.75" customHeight="1">
      <c r="B659" s="1034"/>
      <c r="C659" s="1057"/>
      <c r="D659" s="1099"/>
      <c r="E659" s="342" t="s">
        <v>67</v>
      </c>
      <c r="F659" s="259">
        <v>2.552</v>
      </c>
      <c r="G659" s="259">
        <v>2.552</v>
      </c>
      <c r="H659" s="485">
        <v>1.0873200000000001</v>
      </c>
      <c r="I659" s="485">
        <v>0.12</v>
      </c>
      <c r="J659" s="625">
        <v>1.56</v>
      </c>
      <c r="K659" s="658">
        <v>0.84</v>
      </c>
      <c r="L659" s="309">
        <v>1.56</v>
      </c>
      <c r="M659" s="309">
        <v>1.38</v>
      </c>
      <c r="N659" s="166">
        <v>2.1</v>
      </c>
      <c r="O659" s="166">
        <v>2.1</v>
      </c>
      <c r="P659" s="259">
        <v>1.56</v>
      </c>
      <c r="Q659" s="259">
        <v>1.56</v>
      </c>
      <c r="R659" s="123"/>
    </row>
    <row r="660" spans="2:18" s="103" customFormat="1" ht="15.75" customHeight="1" thickBot="1">
      <c r="B660" s="1034"/>
      <c r="C660" s="1057"/>
      <c r="D660" s="1099"/>
      <c r="E660" s="343" t="s">
        <v>20</v>
      </c>
      <c r="F660" s="287"/>
      <c r="G660" s="287"/>
      <c r="H660" s="486"/>
      <c r="I660" s="486"/>
      <c r="J660" s="628"/>
      <c r="K660" s="628"/>
      <c r="L660" s="739"/>
      <c r="M660" s="739"/>
      <c r="N660" s="767"/>
      <c r="O660" s="767"/>
      <c r="P660" s="146"/>
      <c r="Q660" s="146"/>
      <c r="R660" s="413"/>
    </row>
    <row r="661" spans="2:18" s="103" customFormat="1" ht="15.75" customHeight="1">
      <c r="B661" s="1034"/>
      <c r="C661" s="1057"/>
      <c r="D661" s="1099"/>
      <c r="E661" s="293" t="s">
        <v>17</v>
      </c>
      <c r="F661" s="259">
        <f>F663+F664+F665+F666</f>
        <v>2.758</v>
      </c>
      <c r="G661" s="259">
        <f>G663+G664+G665+G666</f>
        <v>2.758</v>
      </c>
      <c r="H661" s="485">
        <f t="shared" ref="H661:Q661" si="318">H663+H664+H665+H666</f>
        <v>20.806000000000001</v>
      </c>
      <c r="I661" s="485">
        <f t="shared" si="318"/>
        <v>0</v>
      </c>
      <c r="J661" s="625">
        <f t="shared" si="318"/>
        <v>52.015000000000001</v>
      </c>
      <c r="K661" s="625">
        <f t="shared" si="318"/>
        <v>0</v>
      </c>
      <c r="L661" s="259">
        <f t="shared" si="318"/>
        <v>74.489999999999995</v>
      </c>
      <c r="M661" s="259">
        <f t="shared" si="318"/>
        <v>0</v>
      </c>
      <c r="N661" s="166">
        <f t="shared" si="318"/>
        <v>0</v>
      </c>
      <c r="O661" s="166">
        <f t="shared" si="318"/>
        <v>0</v>
      </c>
      <c r="P661" s="259">
        <f t="shared" si="318"/>
        <v>103</v>
      </c>
      <c r="Q661" s="259">
        <f t="shared" si="318"/>
        <v>103</v>
      </c>
      <c r="R661" s="122"/>
    </row>
    <row r="662" spans="2:18" s="103" customFormat="1" ht="15.75" customHeight="1">
      <c r="B662" s="1034"/>
      <c r="C662" s="1057"/>
      <c r="D662" s="1099"/>
      <c r="E662" s="342" t="s">
        <v>18</v>
      </c>
      <c r="F662" s="259"/>
      <c r="G662" s="259"/>
      <c r="H662" s="484"/>
      <c r="I662" s="484"/>
      <c r="J662" s="627"/>
      <c r="K662" s="627"/>
      <c r="L662" s="370"/>
      <c r="M662" s="370"/>
      <c r="N662" s="166"/>
      <c r="O662" s="166"/>
      <c r="P662" s="139"/>
      <c r="Q662" s="139"/>
      <c r="R662" s="123"/>
    </row>
    <row r="663" spans="2:18" s="103" customFormat="1" ht="15.75" customHeight="1">
      <c r="B663" s="1034"/>
      <c r="C663" s="1057"/>
      <c r="D663" s="1099"/>
      <c r="E663" s="342" t="s">
        <v>28</v>
      </c>
      <c r="F663" s="259">
        <v>0</v>
      </c>
      <c r="G663" s="259">
        <v>0</v>
      </c>
      <c r="H663" s="484">
        <v>0</v>
      </c>
      <c r="I663" s="484">
        <v>0</v>
      </c>
      <c r="J663" s="627">
        <v>0</v>
      </c>
      <c r="K663" s="627">
        <v>0</v>
      </c>
      <c r="L663" s="627">
        <v>0</v>
      </c>
      <c r="M663" s="627">
        <v>0</v>
      </c>
      <c r="N663" s="166">
        <v>0</v>
      </c>
      <c r="O663" s="166">
        <v>0</v>
      </c>
      <c r="P663" s="139">
        <v>0</v>
      </c>
      <c r="Q663" s="139">
        <v>0</v>
      </c>
      <c r="R663" s="123"/>
    </row>
    <row r="664" spans="2:18" s="103" customFormat="1" ht="15.75" customHeight="1">
      <c r="B664" s="1034"/>
      <c r="C664" s="1057"/>
      <c r="D664" s="1099"/>
      <c r="E664" s="342" t="s">
        <v>19</v>
      </c>
      <c r="F664" s="259">
        <v>0</v>
      </c>
      <c r="G664" s="259">
        <v>0</v>
      </c>
      <c r="H664" s="484">
        <v>0</v>
      </c>
      <c r="I664" s="484">
        <v>0</v>
      </c>
      <c r="J664" s="627">
        <v>0</v>
      </c>
      <c r="K664" s="627">
        <v>0</v>
      </c>
      <c r="L664" s="627">
        <v>0</v>
      </c>
      <c r="M664" s="627">
        <v>0</v>
      </c>
      <c r="N664" s="166">
        <v>0</v>
      </c>
      <c r="O664" s="166">
        <v>0</v>
      </c>
      <c r="P664" s="139">
        <v>0</v>
      </c>
      <c r="Q664" s="139">
        <v>0</v>
      </c>
      <c r="R664" s="123"/>
    </row>
    <row r="665" spans="2:18" s="103" customFormat="1" ht="15.75" customHeight="1">
      <c r="B665" s="1034"/>
      <c r="C665" s="1057"/>
      <c r="D665" s="1099"/>
      <c r="E665" s="342" t="s">
        <v>33</v>
      </c>
      <c r="F665" s="259"/>
      <c r="G665" s="259"/>
      <c r="H665" s="484"/>
      <c r="I665" s="484"/>
      <c r="J665" s="627"/>
      <c r="K665" s="627"/>
      <c r="L665" s="370"/>
      <c r="M665" s="370"/>
      <c r="N665" s="166"/>
      <c r="O665" s="166"/>
      <c r="P665" s="139"/>
      <c r="Q665" s="139"/>
      <c r="R665" s="123"/>
    </row>
    <row r="666" spans="2:18" s="103" customFormat="1" ht="15.75" customHeight="1">
      <c r="B666" s="1034"/>
      <c r="C666" s="1057"/>
      <c r="D666" s="1099"/>
      <c r="E666" s="342" t="s">
        <v>67</v>
      </c>
      <c r="F666" s="259">
        <v>2.758</v>
      </c>
      <c r="G666" s="259">
        <v>2.758</v>
      </c>
      <c r="H666" s="485">
        <v>20.806000000000001</v>
      </c>
      <c r="I666" s="485">
        <v>0</v>
      </c>
      <c r="J666" s="625">
        <v>52.015000000000001</v>
      </c>
      <c r="K666" s="658">
        <v>0</v>
      </c>
      <c r="L666" s="309">
        <v>74.489999999999995</v>
      </c>
      <c r="M666" s="309">
        <v>0</v>
      </c>
      <c r="N666" s="166">
        <v>0</v>
      </c>
      <c r="O666" s="166">
        <v>0</v>
      </c>
      <c r="P666" s="259">
        <v>103</v>
      </c>
      <c r="Q666" s="259">
        <v>103</v>
      </c>
      <c r="R666" s="123"/>
    </row>
    <row r="667" spans="2:18" s="103" customFormat="1" ht="15.75" customHeight="1" thickBot="1">
      <c r="B667" s="1034"/>
      <c r="C667" s="1057"/>
      <c r="D667" s="1099"/>
      <c r="E667" s="343" t="s">
        <v>20</v>
      </c>
      <c r="F667" s="287"/>
      <c r="G667" s="287"/>
      <c r="H667" s="486"/>
      <c r="I667" s="486"/>
      <c r="J667" s="628"/>
      <c r="K667" s="628"/>
      <c r="L667" s="739"/>
      <c r="M667" s="739"/>
      <c r="N667" s="767"/>
      <c r="O667" s="767"/>
      <c r="P667" s="146"/>
      <c r="Q667" s="146"/>
      <c r="R667" s="413"/>
    </row>
    <row r="668" spans="2:18" s="121" customFormat="1" ht="15.75" customHeight="1">
      <c r="B668" s="1034"/>
      <c r="C668" s="1057"/>
      <c r="D668" s="1099"/>
      <c r="E668" s="341" t="s">
        <v>17</v>
      </c>
      <c r="F668" s="259">
        <f>F670+F671+F672+F673</f>
        <v>1060.2719999999999</v>
      </c>
      <c r="G668" s="259">
        <f>G670+G671+G672+G673</f>
        <v>1060.2719999999999</v>
      </c>
      <c r="H668" s="485">
        <f t="shared" ref="H668:Q668" si="319">H670+H671+H672+H673</f>
        <v>406.66259000000002</v>
      </c>
      <c r="I668" s="485">
        <f t="shared" si="319"/>
        <v>246.54400000000001</v>
      </c>
      <c r="J668" s="625">
        <f t="shared" si="319"/>
        <v>798.48720000000003</v>
      </c>
      <c r="K668" s="625">
        <f t="shared" si="319"/>
        <v>587.44809999999995</v>
      </c>
      <c r="L668" s="259">
        <f t="shared" si="319"/>
        <v>1097.9199000000001</v>
      </c>
      <c r="M668" s="259">
        <f t="shared" si="319"/>
        <v>918.52063999999996</v>
      </c>
      <c r="N668" s="166">
        <f t="shared" si="319"/>
        <v>1335.51566</v>
      </c>
      <c r="O668" s="166">
        <f t="shared" si="319"/>
        <v>1335.51566</v>
      </c>
      <c r="P668" s="259">
        <f t="shared" si="319"/>
        <v>1330.8119999999999</v>
      </c>
      <c r="Q668" s="259">
        <f t="shared" si="319"/>
        <v>1330.8119999999999</v>
      </c>
      <c r="R668" s="412"/>
    </row>
    <row r="669" spans="2:18" s="121" customFormat="1" ht="15.75" customHeight="1">
      <c r="B669" s="1034"/>
      <c r="C669" s="1057"/>
      <c r="D669" s="1099"/>
      <c r="E669" s="342" t="s">
        <v>18</v>
      </c>
      <c r="F669" s="259"/>
      <c r="G669" s="259"/>
      <c r="H669" s="484"/>
      <c r="I669" s="484"/>
      <c r="J669" s="627"/>
      <c r="K669" s="627"/>
      <c r="L669" s="370"/>
      <c r="M669" s="370"/>
      <c r="N669" s="166"/>
      <c r="O669" s="166"/>
      <c r="P669" s="139"/>
      <c r="Q669" s="139"/>
      <c r="R669" s="123"/>
    </row>
    <row r="670" spans="2:18" s="121" customFormat="1" ht="15.75" customHeight="1">
      <c r="B670" s="1034"/>
      <c r="C670" s="1057"/>
      <c r="D670" s="1099"/>
      <c r="E670" s="342" t="s">
        <v>28</v>
      </c>
      <c r="F670" s="259">
        <v>0</v>
      </c>
      <c r="G670" s="259">
        <v>0</v>
      </c>
      <c r="H670" s="484">
        <v>0</v>
      </c>
      <c r="I670" s="484">
        <v>0</v>
      </c>
      <c r="J670" s="627">
        <v>0</v>
      </c>
      <c r="K670" s="627">
        <v>0</v>
      </c>
      <c r="L670" s="627">
        <v>0</v>
      </c>
      <c r="M670" s="627">
        <v>0</v>
      </c>
      <c r="N670" s="166">
        <v>0</v>
      </c>
      <c r="O670" s="166">
        <v>0</v>
      </c>
      <c r="P670" s="139">
        <v>0</v>
      </c>
      <c r="Q670" s="139">
        <v>0</v>
      </c>
      <c r="R670" s="123"/>
    </row>
    <row r="671" spans="2:18" s="121" customFormat="1" ht="15.75" customHeight="1">
      <c r="B671" s="1034"/>
      <c r="C671" s="1057"/>
      <c r="D671" s="1099"/>
      <c r="E671" s="342" t="s">
        <v>19</v>
      </c>
      <c r="F671" s="259">
        <v>0</v>
      </c>
      <c r="G671" s="259">
        <v>0</v>
      </c>
      <c r="H671" s="484">
        <v>0</v>
      </c>
      <c r="I671" s="484">
        <v>0</v>
      </c>
      <c r="J671" s="627">
        <v>0</v>
      </c>
      <c r="K671" s="627">
        <v>0</v>
      </c>
      <c r="L671" s="627">
        <v>0</v>
      </c>
      <c r="M671" s="627">
        <v>0</v>
      </c>
      <c r="N671" s="166">
        <v>0</v>
      </c>
      <c r="O671" s="166">
        <v>0</v>
      </c>
      <c r="P671" s="139">
        <v>0</v>
      </c>
      <c r="Q671" s="139">
        <v>0</v>
      </c>
      <c r="R671" s="123"/>
    </row>
    <row r="672" spans="2:18" s="121" customFormat="1" ht="15.75" customHeight="1">
      <c r="B672" s="1034"/>
      <c r="C672" s="1057"/>
      <c r="D672" s="1099"/>
      <c r="E672" s="342" t="s">
        <v>33</v>
      </c>
      <c r="F672" s="259"/>
      <c r="G672" s="259"/>
      <c r="H672" s="484"/>
      <c r="I672" s="484"/>
      <c r="J672" s="627"/>
      <c r="K672" s="627"/>
      <c r="L672" s="370"/>
      <c r="M672" s="370"/>
      <c r="N672" s="166"/>
      <c r="O672" s="166"/>
      <c r="P672" s="139"/>
      <c r="Q672" s="139"/>
      <c r="R672" s="123"/>
    </row>
    <row r="673" spans="2:18" s="121" customFormat="1" ht="15.75" customHeight="1">
      <c r="B673" s="1034"/>
      <c r="C673" s="1057"/>
      <c r="D673" s="1099"/>
      <c r="E673" s="342" t="s">
        <v>67</v>
      </c>
      <c r="F673" s="259">
        <v>1060.2719999999999</v>
      </c>
      <c r="G673" s="259">
        <v>1060.2719999999999</v>
      </c>
      <c r="H673" s="485">
        <v>406.66259000000002</v>
      </c>
      <c r="I673" s="485">
        <v>246.54400000000001</v>
      </c>
      <c r="J673" s="625">
        <v>798.48720000000003</v>
      </c>
      <c r="K673" s="658">
        <v>587.44809999999995</v>
      </c>
      <c r="L673" s="309">
        <v>1097.9199000000001</v>
      </c>
      <c r="M673" s="309">
        <v>918.52063999999996</v>
      </c>
      <c r="N673" s="166">
        <v>1335.51566</v>
      </c>
      <c r="O673" s="166">
        <v>1335.51566</v>
      </c>
      <c r="P673" s="259">
        <v>1330.8119999999999</v>
      </c>
      <c r="Q673" s="259">
        <v>1330.8119999999999</v>
      </c>
      <c r="R673" s="123"/>
    </row>
    <row r="674" spans="2:18" s="121" customFormat="1" ht="15.75" customHeight="1" thickBot="1">
      <c r="B674" s="1034"/>
      <c r="C674" s="1057"/>
      <c r="D674" s="1099"/>
      <c r="E674" s="343" t="s">
        <v>20</v>
      </c>
      <c r="F674" s="287"/>
      <c r="G674" s="287"/>
      <c r="H674" s="486"/>
      <c r="I674" s="486"/>
      <c r="J674" s="628"/>
      <c r="K674" s="628"/>
      <c r="L674" s="739"/>
      <c r="M674" s="739"/>
      <c r="N674" s="767"/>
      <c r="O674" s="767"/>
      <c r="P674" s="146"/>
      <c r="Q674" s="146"/>
      <c r="R674" s="413"/>
    </row>
    <row r="675" spans="2:18" s="159" customFormat="1" ht="15.75" customHeight="1">
      <c r="B675" s="1034"/>
      <c r="C675" s="1057"/>
      <c r="D675" s="1099"/>
      <c r="E675" s="341" t="s">
        <v>17</v>
      </c>
      <c r="F675" s="259">
        <f>F677+F678+F679+F680</f>
        <v>15.09553</v>
      </c>
      <c r="G675" s="259">
        <f t="shared" ref="G675:Q675" si="320">G677+G678+G679+G680</f>
        <v>15.09553</v>
      </c>
      <c r="H675" s="485">
        <f t="shared" si="320"/>
        <v>28.51</v>
      </c>
      <c r="I675" s="485">
        <f t="shared" si="320"/>
        <v>28.51</v>
      </c>
      <c r="J675" s="625">
        <f t="shared" si="320"/>
        <v>28.51</v>
      </c>
      <c r="K675" s="625">
        <f t="shared" si="320"/>
        <v>28.51</v>
      </c>
      <c r="L675" s="259">
        <f t="shared" si="320"/>
        <v>28.51</v>
      </c>
      <c r="M675" s="259">
        <f t="shared" si="320"/>
        <v>28.51</v>
      </c>
      <c r="N675" s="166">
        <f t="shared" si="320"/>
        <v>28.51</v>
      </c>
      <c r="O675" s="166">
        <f t="shared" si="320"/>
        <v>28.51</v>
      </c>
      <c r="P675" s="259">
        <f t="shared" si="320"/>
        <v>0</v>
      </c>
      <c r="Q675" s="259">
        <f t="shared" si="320"/>
        <v>0</v>
      </c>
      <c r="R675" s="412"/>
    </row>
    <row r="676" spans="2:18" s="159" customFormat="1" ht="15.75" customHeight="1">
      <c r="B676" s="1034"/>
      <c r="C676" s="1057"/>
      <c r="D676" s="1099"/>
      <c r="E676" s="342" t="s">
        <v>18</v>
      </c>
      <c r="F676" s="259"/>
      <c r="G676" s="259"/>
      <c r="H676" s="484"/>
      <c r="I676" s="484"/>
      <c r="J676" s="627"/>
      <c r="K676" s="627"/>
      <c r="L676" s="370"/>
      <c r="M676" s="370"/>
      <c r="N676" s="166"/>
      <c r="O676" s="166"/>
      <c r="P676" s="139"/>
      <c r="Q676" s="139"/>
      <c r="R676" s="123"/>
    </row>
    <row r="677" spans="2:18" s="159" customFormat="1" ht="15.75" customHeight="1">
      <c r="B677" s="1034"/>
      <c r="C677" s="1057"/>
      <c r="D677" s="1099"/>
      <c r="E677" s="342" t="s">
        <v>28</v>
      </c>
      <c r="F677" s="259">
        <v>0</v>
      </c>
      <c r="G677" s="259">
        <v>0</v>
      </c>
      <c r="H677" s="484">
        <v>0</v>
      </c>
      <c r="I677" s="484">
        <v>0</v>
      </c>
      <c r="J677" s="627">
        <v>0</v>
      </c>
      <c r="K677" s="627">
        <v>0</v>
      </c>
      <c r="L677" s="627">
        <v>0</v>
      </c>
      <c r="M677" s="627">
        <v>0</v>
      </c>
      <c r="N677" s="166">
        <v>0</v>
      </c>
      <c r="O677" s="166">
        <v>0</v>
      </c>
      <c r="P677" s="139">
        <v>0</v>
      </c>
      <c r="Q677" s="139">
        <v>0</v>
      </c>
      <c r="R677" s="123"/>
    </row>
    <row r="678" spans="2:18" s="159" customFormat="1" ht="15.75" customHeight="1">
      <c r="B678" s="1034"/>
      <c r="C678" s="1057"/>
      <c r="D678" s="1099"/>
      <c r="E678" s="342" t="s">
        <v>19</v>
      </c>
      <c r="F678" s="259">
        <v>0</v>
      </c>
      <c r="G678" s="259">
        <v>0</v>
      </c>
      <c r="H678" s="484">
        <v>0</v>
      </c>
      <c r="I678" s="484">
        <v>0</v>
      </c>
      <c r="J678" s="627">
        <v>0</v>
      </c>
      <c r="K678" s="627">
        <v>0</v>
      </c>
      <c r="L678" s="627">
        <v>0</v>
      </c>
      <c r="M678" s="627">
        <v>0</v>
      </c>
      <c r="N678" s="166">
        <v>0</v>
      </c>
      <c r="O678" s="166">
        <v>0</v>
      </c>
      <c r="P678" s="139">
        <v>0</v>
      </c>
      <c r="Q678" s="139">
        <v>0</v>
      </c>
      <c r="R678" s="123"/>
    </row>
    <row r="679" spans="2:18" s="159" customFormat="1" ht="15.75" customHeight="1">
      <c r="B679" s="1034"/>
      <c r="C679" s="1057"/>
      <c r="D679" s="1099"/>
      <c r="E679" s="342" t="s">
        <v>33</v>
      </c>
      <c r="F679" s="259"/>
      <c r="G679" s="259"/>
      <c r="H679" s="484"/>
      <c r="I679" s="484"/>
      <c r="J679" s="627"/>
      <c r="K679" s="627"/>
      <c r="L679" s="370"/>
      <c r="M679" s="370"/>
      <c r="N679" s="166"/>
      <c r="O679" s="166"/>
      <c r="P679" s="139"/>
      <c r="Q679" s="139"/>
      <c r="R679" s="123"/>
    </row>
    <row r="680" spans="2:18" s="159" customFormat="1" ht="15.75" customHeight="1">
      <c r="B680" s="1034"/>
      <c r="C680" s="1057"/>
      <c r="D680" s="1099"/>
      <c r="E680" s="342" t="s">
        <v>67</v>
      </c>
      <c r="F680" s="259">
        <v>15.09553</v>
      </c>
      <c r="G680" s="259">
        <v>15.09553</v>
      </c>
      <c r="H680" s="485">
        <v>28.51</v>
      </c>
      <c r="I680" s="485">
        <v>28.51</v>
      </c>
      <c r="J680" s="625">
        <v>28.51</v>
      </c>
      <c r="K680" s="658">
        <v>28.51</v>
      </c>
      <c r="L680" s="309">
        <v>28.51</v>
      </c>
      <c r="M680" s="309">
        <v>28.51</v>
      </c>
      <c r="N680" s="166">
        <v>28.51</v>
      </c>
      <c r="O680" s="166">
        <v>28.51</v>
      </c>
      <c r="P680" s="259">
        <v>0</v>
      </c>
      <c r="Q680" s="259">
        <v>0</v>
      </c>
      <c r="R680" s="123"/>
    </row>
    <row r="681" spans="2:18" s="159" customFormat="1" ht="15.75" customHeight="1" thickBot="1">
      <c r="B681" s="1035"/>
      <c r="C681" s="1057"/>
      <c r="D681" s="1099"/>
      <c r="E681" s="343" t="s">
        <v>20</v>
      </c>
      <c r="F681" s="287"/>
      <c r="G681" s="287"/>
      <c r="H681" s="486"/>
      <c r="I681" s="486"/>
      <c r="J681" s="628"/>
      <c r="K681" s="628"/>
      <c r="L681" s="739"/>
      <c r="M681" s="739"/>
      <c r="N681" s="767"/>
      <c r="O681" s="767"/>
      <c r="P681" s="146"/>
      <c r="Q681" s="146"/>
      <c r="R681" s="413"/>
    </row>
    <row r="682" spans="2:18" s="355" customFormat="1" ht="15.75" customHeight="1">
      <c r="B682" s="421"/>
      <c r="C682" s="1057"/>
      <c r="D682" s="1099"/>
      <c r="E682" s="341" t="s">
        <v>17</v>
      </c>
      <c r="F682" s="259">
        <f>F684+F685+F686+F687</f>
        <v>15.09553</v>
      </c>
      <c r="G682" s="259">
        <f t="shared" ref="G682:Q682" si="321">G684+G685+G686+G687</f>
        <v>15.09553</v>
      </c>
      <c r="H682" s="485">
        <f t="shared" si="321"/>
        <v>10.48</v>
      </c>
      <c r="I682" s="485">
        <f t="shared" si="321"/>
        <v>4.7910000000000004</v>
      </c>
      <c r="J682" s="625">
        <f t="shared" si="321"/>
        <v>16.54</v>
      </c>
      <c r="K682" s="625">
        <f t="shared" si="321"/>
        <v>4.9933699999999996</v>
      </c>
      <c r="L682" s="259">
        <f t="shared" si="321"/>
        <v>20</v>
      </c>
      <c r="M682" s="259">
        <f t="shared" si="321"/>
        <v>14.993370000000001</v>
      </c>
      <c r="N682" s="166">
        <f t="shared" si="321"/>
        <v>98.49</v>
      </c>
      <c r="O682" s="166">
        <f t="shared" si="321"/>
        <v>86.441599999999994</v>
      </c>
      <c r="P682" s="259">
        <f t="shared" si="321"/>
        <v>0</v>
      </c>
      <c r="Q682" s="259">
        <f t="shared" si="321"/>
        <v>0</v>
      </c>
      <c r="R682" s="412"/>
    </row>
    <row r="683" spans="2:18" s="355" customFormat="1" ht="15.75" customHeight="1">
      <c r="B683" s="421"/>
      <c r="C683" s="1057"/>
      <c r="D683" s="1099"/>
      <c r="E683" s="342" t="s">
        <v>18</v>
      </c>
      <c r="F683" s="259"/>
      <c r="G683" s="259"/>
      <c r="H683" s="484"/>
      <c r="I683" s="484"/>
      <c r="J683" s="627"/>
      <c r="K683" s="627"/>
      <c r="L683" s="370"/>
      <c r="M683" s="370"/>
      <c r="N683" s="166"/>
      <c r="O683" s="166"/>
      <c r="P683" s="139"/>
      <c r="Q683" s="139"/>
      <c r="R683" s="123"/>
    </row>
    <row r="684" spans="2:18" s="355" customFormat="1" ht="15.75" customHeight="1">
      <c r="B684" s="421"/>
      <c r="C684" s="1057"/>
      <c r="D684" s="1099"/>
      <c r="E684" s="342" t="s">
        <v>28</v>
      </c>
      <c r="F684" s="259">
        <v>0</v>
      </c>
      <c r="G684" s="259">
        <v>0</v>
      </c>
      <c r="H684" s="484">
        <v>0</v>
      </c>
      <c r="I684" s="484">
        <v>0</v>
      </c>
      <c r="J684" s="627">
        <v>0</v>
      </c>
      <c r="K684" s="627">
        <v>0</v>
      </c>
      <c r="L684" s="627">
        <v>0</v>
      </c>
      <c r="M684" s="627">
        <v>0</v>
      </c>
      <c r="N684" s="166">
        <v>0</v>
      </c>
      <c r="O684" s="166">
        <v>0</v>
      </c>
      <c r="P684" s="139">
        <v>0</v>
      </c>
      <c r="Q684" s="139">
        <v>0</v>
      </c>
      <c r="R684" s="123"/>
    </row>
    <row r="685" spans="2:18" s="355" customFormat="1" ht="15.75" customHeight="1">
      <c r="B685" s="421"/>
      <c r="C685" s="1057"/>
      <c r="D685" s="1099"/>
      <c r="E685" s="342" t="s">
        <v>19</v>
      </c>
      <c r="F685" s="259">
        <v>0</v>
      </c>
      <c r="G685" s="259">
        <v>0</v>
      </c>
      <c r="H685" s="484">
        <v>0</v>
      </c>
      <c r="I685" s="484">
        <v>0</v>
      </c>
      <c r="J685" s="627">
        <v>0</v>
      </c>
      <c r="K685" s="627">
        <v>0</v>
      </c>
      <c r="L685" s="627">
        <v>0</v>
      </c>
      <c r="M685" s="627">
        <v>0</v>
      </c>
      <c r="N685" s="166">
        <v>0</v>
      </c>
      <c r="O685" s="166">
        <v>0</v>
      </c>
      <c r="P685" s="139">
        <v>0</v>
      </c>
      <c r="Q685" s="139">
        <v>0</v>
      </c>
      <c r="R685" s="123"/>
    </row>
    <row r="686" spans="2:18" s="355" customFormat="1" ht="15.75" customHeight="1">
      <c r="B686" s="421"/>
      <c r="C686" s="1057"/>
      <c r="D686" s="1099"/>
      <c r="E686" s="342" t="s">
        <v>33</v>
      </c>
      <c r="F686" s="259"/>
      <c r="G686" s="259"/>
      <c r="H686" s="484"/>
      <c r="I686" s="484"/>
      <c r="J686" s="627"/>
      <c r="K686" s="627"/>
      <c r="L686" s="370"/>
      <c r="M686" s="370"/>
      <c r="N686" s="166"/>
      <c r="O686" s="166"/>
      <c r="P686" s="139"/>
      <c r="Q686" s="139"/>
      <c r="R686" s="123"/>
    </row>
    <row r="687" spans="2:18" s="355" customFormat="1" ht="15.75" customHeight="1">
      <c r="B687" s="421"/>
      <c r="C687" s="1057"/>
      <c r="D687" s="1099"/>
      <c r="E687" s="342" t="s">
        <v>67</v>
      </c>
      <c r="F687" s="259">
        <v>15.09553</v>
      </c>
      <c r="G687" s="259">
        <v>15.09553</v>
      </c>
      <c r="H687" s="485">
        <v>10.48</v>
      </c>
      <c r="I687" s="485">
        <v>4.7910000000000004</v>
      </c>
      <c r="J687" s="625">
        <v>16.54</v>
      </c>
      <c r="K687" s="658">
        <v>4.9933699999999996</v>
      </c>
      <c r="L687" s="309">
        <v>20</v>
      </c>
      <c r="M687" s="309">
        <v>14.993370000000001</v>
      </c>
      <c r="N687" s="166">
        <v>98.49</v>
      </c>
      <c r="O687" s="166">
        <v>86.441599999999994</v>
      </c>
      <c r="P687" s="259">
        <v>0</v>
      </c>
      <c r="Q687" s="259">
        <v>0</v>
      </c>
      <c r="R687" s="123"/>
    </row>
    <row r="688" spans="2:18" s="355" customFormat="1" ht="15.75" customHeight="1" thickBot="1">
      <c r="B688" s="421"/>
      <c r="C688" s="1058"/>
      <c r="D688" s="1150"/>
      <c r="E688" s="343" t="s">
        <v>20</v>
      </c>
      <c r="F688" s="287"/>
      <c r="G688" s="287"/>
      <c r="H688" s="486"/>
      <c r="I688" s="486"/>
      <c r="J688" s="628"/>
      <c r="K688" s="628"/>
      <c r="L688" s="739"/>
      <c r="M688" s="739"/>
      <c r="N688" s="767"/>
      <c r="O688" s="767"/>
      <c r="P688" s="146"/>
      <c r="Q688" s="146"/>
      <c r="R688" s="413"/>
    </row>
    <row r="689" spans="2:18" s="121" customFormat="1" ht="15.75" customHeight="1">
      <c r="B689" s="1032"/>
      <c r="C689" s="1056" t="s">
        <v>145</v>
      </c>
      <c r="D689" s="1098" t="s">
        <v>441</v>
      </c>
      <c r="E689" s="293" t="s">
        <v>17</v>
      </c>
      <c r="F689" s="259">
        <f>F691+F692+F693+F694</f>
        <v>132.60429999999999</v>
      </c>
      <c r="G689" s="259">
        <f>G691+G692+G693+G694</f>
        <v>132.60429999999999</v>
      </c>
      <c r="H689" s="485">
        <v>17.108000000000001</v>
      </c>
      <c r="I689" s="485">
        <v>2.0444100000000001</v>
      </c>
      <c r="J689" s="625">
        <f>J691+J692+J693+J694</f>
        <v>48.194110000000002</v>
      </c>
      <c r="K689" s="625">
        <f>K691+K692+K693+K694</f>
        <v>0</v>
      </c>
      <c r="L689" s="625">
        <f t="shared" ref="L689:M689" si="322">L691+L692+L693+L694</f>
        <v>69.666730000000001</v>
      </c>
      <c r="M689" s="625">
        <f t="shared" si="322"/>
        <v>28.10735</v>
      </c>
      <c r="N689" s="166">
        <f>N691+N692+N693+N694</f>
        <v>95.433899999999994</v>
      </c>
      <c r="O689" s="166">
        <f>O691+O692+O693+O694</f>
        <v>95.433899999999994</v>
      </c>
      <c r="P689" s="139">
        <v>0</v>
      </c>
      <c r="Q689" s="139">
        <v>0</v>
      </c>
      <c r="R689" s="122"/>
    </row>
    <row r="690" spans="2:18" s="121" customFormat="1" ht="15.75" customHeight="1">
      <c r="B690" s="1033"/>
      <c r="C690" s="1057"/>
      <c r="D690" s="1099"/>
      <c r="E690" s="342" t="s">
        <v>18</v>
      </c>
      <c r="F690" s="259"/>
      <c r="G690" s="259"/>
      <c r="H690" s="484"/>
      <c r="I690" s="484"/>
      <c r="J690" s="627"/>
      <c r="K690" s="627"/>
      <c r="L690" s="370"/>
      <c r="M690" s="370"/>
      <c r="N690" s="166"/>
      <c r="O690" s="166"/>
      <c r="P690" s="139"/>
      <c r="Q690" s="139"/>
      <c r="R690" s="123"/>
    </row>
    <row r="691" spans="2:18" s="121" customFormat="1" ht="15.75" customHeight="1">
      <c r="B691" s="1033"/>
      <c r="C691" s="1057"/>
      <c r="D691" s="1099"/>
      <c r="E691" s="342" t="s">
        <v>28</v>
      </c>
      <c r="F691" s="259">
        <v>0</v>
      </c>
      <c r="G691" s="259">
        <v>0</v>
      </c>
      <c r="H691" s="484">
        <v>0</v>
      </c>
      <c r="I691" s="484">
        <v>0</v>
      </c>
      <c r="J691" s="627">
        <v>0</v>
      </c>
      <c r="K691" s="627">
        <v>0</v>
      </c>
      <c r="L691" s="627">
        <v>0</v>
      </c>
      <c r="M691" s="627">
        <v>0</v>
      </c>
      <c r="N691" s="166">
        <v>0</v>
      </c>
      <c r="O691" s="166">
        <v>0</v>
      </c>
      <c r="P691" s="139">
        <v>0</v>
      </c>
      <c r="Q691" s="139">
        <v>0</v>
      </c>
      <c r="R691" s="123"/>
    </row>
    <row r="692" spans="2:18" s="121" customFormat="1" ht="15.75" customHeight="1">
      <c r="B692" s="1033"/>
      <c r="C692" s="1057"/>
      <c r="D692" s="1099"/>
      <c r="E692" s="342" t="s">
        <v>19</v>
      </c>
      <c r="F692" s="259">
        <v>0</v>
      </c>
      <c r="G692" s="259">
        <v>0</v>
      </c>
      <c r="H692" s="484">
        <v>0</v>
      </c>
      <c r="I692" s="484">
        <v>0</v>
      </c>
      <c r="J692" s="627">
        <v>0</v>
      </c>
      <c r="K692" s="627">
        <v>0</v>
      </c>
      <c r="L692" s="627">
        <v>0</v>
      </c>
      <c r="M692" s="627">
        <v>0</v>
      </c>
      <c r="N692" s="166">
        <v>0</v>
      </c>
      <c r="O692" s="166">
        <v>0</v>
      </c>
      <c r="P692" s="139">
        <v>0</v>
      </c>
      <c r="Q692" s="139">
        <v>0</v>
      </c>
      <c r="R692" s="123"/>
    </row>
    <row r="693" spans="2:18" s="121" customFormat="1" ht="15.75" customHeight="1">
      <c r="B693" s="1033"/>
      <c r="C693" s="1057"/>
      <c r="D693" s="1099"/>
      <c r="E693" s="342" t="s">
        <v>33</v>
      </c>
      <c r="F693" s="259"/>
      <c r="G693" s="259"/>
      <c r="H693" s="484"/>
      <c r="I693" s="484"/>
      <c r="J693" s="627"/>
      <c r="K693" s="627"/>
      <c r="L693" s="370"/>
      <c r="M693" s="370"/>
      <c r="N693" s="166"/>
      <c r="O693" s="166"/>
      <c r="P693" s="139"/>
      <c r="Q693" s="139"/>
      <c r="R693" s="123"/>
    </row>
    <row r="694" spans="2:18" s="121" customFormat="1" ht="15.75" customHeight="1">
      <c r="B694" s="1033"/>
      <c r="C694" s="1057"/>
      <c r="D694" s="1099"/>
      <c r="E694" s="342" t="s">
        <v>67</v>
      </c>
      <c r="F694" s="259">
        <v>132.60429999999999</v>
      </c>
      <c r="G694" s="259">
        <v>132.60429999999999</v>
      </c>
      <c r="H694" s="485">
        <v>19.277640000000002</v>
      </c>
      <c r="I694" s="485">
        <v>0</v>
      </c>
      <c r="J694" s="625">
        <v>48.194110000000002</v>
      </c>
      <c r="K694" s="658">
        <v>0</v>
      </c>
      <c r="L694" s="309">
        <v>69.666730000000001</v>
      </c>
      <c r="M694" s="309">
        <v>28.10735</v>
      </c>
      <c r="N694" s="166">
        <v>95.433899999999994</v>
      </c>
      <c r="O694" s="166">
        <v>95.433899999999994</v>
      </c>
      <c r="P694" s="259">
        <v>20</v>
      </c>
      <c r="Q694" s="259">
        <v>20</v>
      </c>
      <c r="R694" s="123"/>
    </row>
    <row r="695" spans="2:18" s="121" customFormat="1" ht="15.75" customHeight="1" thickBot="1">
      <c r="B695" s="1033"/>
      <c r="C695" s="1057"/>
      <c r="D695" s="1099"/>
      <c r="E695" s="343" t="s">
        <v>20</v>
      </c>
      <c r="F695" s="287"/>
      <c r="G695" s="287"/>
      <c r="H695" s="486"/>
      <c r="I695" s="486"/>
      <c r="J695" s="628"/>
      <c r="K695" s="628"/>
      <c r="L695" s="739"/>
      <c r="M695" s="739"/>
      <c r="N695" s="767"/>
      <c r="O695" s="767"/>
      <c r="P695" s="146"/>
      <c r="Q695" s="146"/>
      <c r="R695" s="413"/>
    </row>
    <row r="696" spans="2:18" s="121" customFormat="1" ht="15.75" customHeight="1">
      <c r="B696" s="1034"/>
      <c r="C696" s="1038"/>
      <c r="D696" s="1038"/>
      <c r="E696" s="341" t="s">
        <v>17</v>
      </c>
      <c r="F696" s="259">
        <f>F698+F699+F700+F701</f>
        <v>51.223700000000001</v>
      </c>
      <c r="G696" s="259">
        <f>G698+G699+G700+G701</f>
        <v>51.223700000000001</v>
      </c>
      <c r="H696" s="485">
        <v>5.16</v>
      </c>
      <c r="I696" s="485">
        <v>0</v>
      </c>
      <c r="J696" s="625">
        <f>J698+J699+J701</f>
        <v>14.55461</v>
      </c>
      <c r="K696" s="625">
        <f>K698+K699+K701</f>
        <v>0</v>
      </c>
      <c r="L696" s="625">
        <f t="shared" ref="L696:M696" si="323">L698+L699+L701</f>
        <v>21.039339999999999</v>
      </c>
      <c r="M696" s="625">
        <f t="shared" si="323"/>
        <v>7.3040000000000003</v>
      </c>
      <c r="N696" s="166">
        <f>N698+N699+N700+N701</f>
        <v>28.821020000000001</v>
      </c>
      <c r="O696" s="166">
        <f>O698+O699+O700+O701</f>
        <v>28.821020000000001</v>
      </c>
      <c r="P696" s="139">
        <v>0</v>
      </c>
      <c r="Q696" s="139">
        <v>0</v>
      </c>
      <c r="R696" s="412"/>
    </row>
    <row r="697" spans="2:18" s="121" customFormat="1" ht="15.75" customHeight="1">
      <c r="B697" s="1034"/>
      <c r="C697" s="1038"/>
      <c r="D697" s="1038"/>
      <c r="E697" s="342" t="s">
        <v>18</v>
      </c>
      <c r="F697" s="259"/>
      <c r="G697" s="259"/>
      <c r="H697" s="484"/>
      <c r="I697" s="484"/>
      <c r="J697" s="627"/>
      <c r="K697" s="627"/>
      <c r="L697" s="370"/>
      <c r="M697" s="370"/>
      <c r="N697" s="166"/>
      <c r="O697" s="166"/>
      <c r="P697" s="139"/>
      <c r="Q697" s="139"/>
      <c r="R697" s="123"/>
    </row>
    <row r="698" spans="2:18" s="121" customFormat="1" ht="15.75" customHeight="1">
      <c r="B698" s="1034"/>
      <c r="C698" s="1038"/>
      <c r="D698" s="1038"/>
      <c r="E698" s="342" t="s">
        <v>28</v>
      </c>
      <c r="F698" s="259">
        <v>0</v>
      </c>
      <c r="G698" s="259">
        <v>0</v>
      </c>
      <c r="H698" s="484">
        <v>0</v>
      </c>
      <c r="I698" s="484">
        <v>0</v>
      </c>
      <c r="J698" s="627">
        <v>0</v>
      </c>
      <c r="K698" s="627">
        <v>0</v>
      </c>
      <c r="L698" s="627">
        <v>0</v>
      </c>
      <c r="M698" s="627">
        <v>0</v>
      </c>
      <c r="N698" s="166">
        <v>0</v>
      </c>
      <c r="O698" s="166">
        <v>0</v>
      </c>
      <c r="P698" s="139">
        <v>0</v>
      </c>
      <c r="Q698" s="139">
        <v>0</v>
      </c>
      <c r="R698" s="123"/>
    </row>
    <row r="699" spans="2:18" s="121" customFormat="1" ht="15.75" customHeight="1">
      <c r="B699" s="1034"/>
      <c r="C699" s="1038"/>
      <c r="D699" s="1038"/>
      <c r="E699" s="342" t="s">
        <v>19</v>
      </c>
      <c r="F699" s="259">
        <v>0</v>
      </c>
      <c r="G699" s="259">
        <v>0</v>
      </c>
      <c r="H699" s="484">
        <v>0</v>
      </c>
      <c r="I699" s="484">
        <v>0</v>
      </c>
      <c r="J699" s="627">
        <v>0</v>
      </c>
      <c r="K699" s="627">
        <v>0</v>
      </c>
      <c r="L699" s="627">
        <v>0</v>
      </c>
      <c r="M699" s="627">
        <v>0</v>
      </c>
      <c r="N699" s="166">
        <v>0</v>
      </c>
      <c r="O699" s="166">
        <v>0</v>
      </c>
      <c r="P699" s="139">
        <v>0</v>
      </c>
      <c r="Q699" s="139">
        <v>0</v>
      </c>
      <c r="R699" s="123"/>
    </row>
    <row r="700" spans="2:18" s="121" customFormat="1" ht="15.75" customHeight="1">
      <c r="B700" s="1034"/>
      <c r="C700" s="1038"/>
      <c r="D700" s="1038"/>
      <c r="E700" s="342" t="s">
        <v>33</v>
      </c>
      <c r="F700" s="259"/>
      <c r="G700" s="259"/>
      <c r="H700" s="484"/>
      <c r="I700" s="484"/>
      <c r="J700" s="627"/>
      <c r="K700" s="627"/>
      <c r="L700" s="370"/>
      <c r="M700" s="370"/>
      <c r="N700" s="166"/>
      <c r="O700" s="166"/>
      <c r="P700" s="139"/>
      <c r="Q700" s="139"/>
      <c r="R700" s="123"/>
    </row>
    <row r="701" spans="2:18" s="121" customFormat="1" ht="15.75" customHeight="1">
      <c r="B701" s="1034"/>
      <c r="C701" s="1038"/>
      <c r="D701" s="1038"/>
      <c r="E701" s="342" t="s">
        <v>67</v>
      </c>
      <c r="F701" s="259">
        <v>51.223700000000001</v>
      </c>
      <c r="G701" s="259">
        <v>51.223700000000001</v>
      </c>
      <c r="H701" s="485">
        <v>5.8209999999999997</v>
      </c>
      <c r="I701" s="485">
        <v>0</v>
      </c>
      <c r="J701" s="625">
        <v>14.55461</v>
      </c>
      <c r="K701" s="658">
        <v>0</v>
      </c>
      <c r="L701" s="309">
        <v>21.039339999999999</v>
      </c>
      <c r="M701" s="309">
        <v>7.3040000000000003</v>
      </c>
      <c r="N701" s="166">
        <v>28.821020000000001</v>
      </c>
      <c r="O701" s="166">
        <v>28.821020000000001</v>
      </c>
      <c r="P701" s="259">
        <v>0</v>
      </c>
      <c r="Q701" s="259">
        <v>0</v>
      </c>
      <c r="R701" s="123"/>
    </row>
    <row r="702" spans="2:18" s="121" customFormat="1" ht="15.75" customHeight="1" thickBot="1">
      <c r="B702" s="1035"/>
      <c r="C702" s="1039"/>
      <c r="D702" s="1039"/>
      <c r="E702" s="343" t="s">
        <v>20</v>
      </c>
      <c r="F702" s="287"/>
      <c r="G702" s="287"/>
      <c r="H702" s="486"/>
      <c r="I702" s="486"/>
      <c r="J702" s="628"/>
      <c r="K702" s="628"/>
      <c r="L702" s="739"/>
      <c r="M702" s="739"/>
      <c r="N702" s="767"/>
      <c r="O702" s="767"/>
      <c r="P702" s="146"/>
      <c r="Q702" s="146"/>
      <c r="R702" s="413"/>
    </row>
    <row r="703" spans="2:18" s="103" customFormat="1" ht="15.75" customHeight="1">
      <c r="B703" s="1032"/>
      <c r="C703" s="1056" t="s">
        <v>146</v>
      </c>
      <c r="D703" s="1098" t="s">
        <v>174</v>
      </c>
      <c r="E703" s="293" t="s">
        <v>17</v>
      </c>
      <c r="F703" s="259">
        <f>F705+F706+F707+F708</f>
        <v>206.46799999999999</v>
      </c>
      <c r="G703" s="259">
        <f>G705+G706+G707+G708</f>
        <v>206.46799999999999</v>
      </c>
      <c r="H703" s="485">
        <f t="shared" ref="H703:Q703" si="324">H705+H706+H707+H708</f>
        <v>56.797249999999998</v>
      </c>
      <c r="I703" s="485">
        <f t="shared" si="324"/>
        <v>0</v>
      </c>
      <c r="J703" s="625">
        <f t="shared" si="324"/>
        <v>113.5945</v>
      </c>
      <c r="K703" s="625">
        <f t="shared" si="324"/>
        <v>52.123759999999997</v>
      </c>
      <c r="L703" s="259">
        <f t="shared" si="324"/>
        <v>170.39175</v>
      </c>
      <c r="M703" s="259">
        <f t="shared" si="324"/>
        <v>170.39175</v>
      </c>
      <c r="N703" s="166">
        <f t="shared" si="324"/>
        <v>227.18899999999999</v>
      </c>
      <c r="O703" s="166">
        <f t="shared" si="324"/>
        <v>227.18899999999999</v>
      </c>
      <c r="P703" s="259">
        <f t="shared" si="324"/>
        <v>0</v>
      </c>
      <c r="Q703" s="259">
        <f t="shared" si="324"/>
        <v>0</v>
      </c>
      <c r="R703" s="122"/>
    </row>
    <row r="704" spans="2:18" s="103" customFormat="1" ht="15.75" customHeight="1">
      <c r="B704" s="1033"/>
      <c r="C704" s="1057"/>
      <c r="D704" s="1099"/>
      <c r="E704" s="342" t="s">
        <v>18</v>
      </c>
      <c r="F704" s="259"/>
      <c r="G704" s="259"/>
      <c r="H704" s="484"/>
      <c r="I704" s="484"/>
      <c r="J704" s="627"/>
      <c r="K704" s="627"/>
      <c r="L704" s="370"/>
      <c r="M704" s="370"/>
      <c r="N704" s="166"/>
      <c r="O704" s="166"/>
      <c r="P704" s="139"/>
      <c r="Q704" s="139"/>
      <c r="R704" s="123"/>
    </row>
    <row r="705" spans="2:18" s="103" customFormat="1" ht="15.75" customHeight="1">
      <c r="B705" s="1033"/>
      <c r="C705" s="1057"/>
      <c r="D705" s="1099"/>
      <c r="E705" s="342" t="s">
        <v>28</v>
      </c>
      <c r="F705" s="259">
        <v>0</v>
      </c>
      <c r="G705" s="259">
        <v>0</v>
      </c>
      <c r="H705" s="484">
        <v>0</v>
      </c>
      <c r="I705" s="484">
        <v>0</v>
      </c>
      <c r="J705" s="627">
        <v>0</v>
      </c>
      <c r="K705" s="627">
        <v>0</v>
      </c>
      <c r="L705" s="627">
        <v>0</v>
      </c>
      <c r="M705" s="627">
        <v>0</v>
      </c>
      <c r="N705" s="166">
        <v>0</v>
      </c>
      <c r="O705" s="166">
        <v>0</v>
      </c>
      <c r="P705" s="139">
        <v>0</v>
      </c>
      <c r="Q705" s="139">
        <v>0</v>
      </c>
      <c r="R705" s="123"/>
    </row>
    <row r="706" spans="2:18" s="103" customFormat="1" ht="15.75" customHeight="1">
      <c r="B706" s="1033"/>
      <c r="C706" s="1057"/>
      <c r="D706" s="1099"/>
      <c r="E706" s="342" t="s">
        <v>19</v>
      </c>
      <c r="F706" s="259">
        <v>0</v>
      </c>
      <c r="G706" s="259">
        <v>0</v>
      </c>
      <c r="H706" s="484">
        <v>0</v>
      </c>
      <c r="I706" s="484">
        <v>0</v>
      </c>
      <c r="J706" s="627">
        <v>0</v>
      </c>
      <c r="K706" s="627">
        <v>0</v>
      </c>
      <c r="L706" s="627">
        <v>0</v>
      </c>
      <c r="M706" s="627">
        <v>0</v>
      </c>
      <c r="N706" s="166">
        <v>0</v>
      </c>
      <c r="O706" s="166">
        <v>0</v>
      </c>
      <c r="P706" s="139">
        <v>0</v>
      </c>
      <c r="Q706" s="139">
        <v>0</v>
      </c>
      <c r="R706" s="123"/>
    </row>
    <row r="707" spans="2:18" s="103" customFormat="1" ht="15.75" customHeight="1">
      <c r="B707" s="1033"/>
      <c r="C707" s="1057"/>
      <c r="D707" s="1099"/>
      <c r="E707" s="342" t="s">
        <v>33</v>
      </c>
      <c r="F707" s="259"/>
      <c r="G707" s="259"/>
      <c r="H707" s="484"/>
      <c r="I707" s="484"/>
      <c r="J707" s="627"/>
      <c r="K707" s="627"/>
      <c r="L707" s="370"/>
      <c r="M707" s="370"/>
      <c r="N707" s="166"/>
      <c r="O707" s="166"/>
      <c r="P707" s="139"/>
      <c r="Q707" s="139"/>
      <c r="R707" s="123"/>
    </row>
    <row r="708" spans="2:18" s="103" customFormat="1" ht="15.75" customHeight="1">
      <c r="B708" s="1033"/>
      <c r="C708" s="1057"/>
      <c r="D708" s="1099"/>
      <c r="E708" s="342" t="s">
        <v>67</v>
      </c>
      <c r="F708" s="259">
        <v>206.46799999999999</v>
      </c>
      <c r="G708" s="259">
        <v>206.46799999999999</v>
      </c>
      <c r="H708" s="485">
        <v>56.797249999999998</v>
      </c>
      <c r="I708" s="485">
        <v>0</v>
      </c>
      <c r="J708" s="625">
        <v>113.5945</v>
      </c>
      <c r="K708" s="658">
        <v>52.123759999999997</v>
      </c>
      <c r="L708" s="309">
        <v>170.39175</v>
      </c>
      <c r="M708" s="309">
        <v>170.39175</v>
      </c>
      <c r="N708" s="166">
        <v>227.18899999999999</v>
      </c>
      <c r="O708" s="166">
        <v>227.18899999999999</v>
      </c>
      <c r="P708" s="259">
        <v>0</v>
      </c>
      <c r="Q708" s="259">
        <v>0</v>
      </c>
      <c r="R708" s="123"/>
    </row>
    <row r="709" spans="2:18" s="103" customFormat="1" ht="15.75" customHeight="1" thickBot="1">
      <c r="B709" s="1033"/>
      <c r="C709" s="1057"/>
      <c r="D709" s="1099"/>
      <c r="E709" s="343" t="s">
        <v>20</v>
      </c>
      <c r="F709" s="287"/>
      <c r="G709" s="287"/>
      <c r="H709" s="486"/>
      <c r="I709" s="486"/>
      <c r="J709" s="628"/>
      <c r="K709" s="628"/>
      <c r="L709" s="739"/>
      <c r="M709" s="739"/>
      <c r="N709" s="767"/>
      <c r="O709" s="767"/>
      <c r="P709" s="146"/>
      <c r="Q709" s="146"/>
      <c r="R709" s="413"/>
    </row>
    <row r="710" spans="2:18" ht="15.75" customHeight="1">
      <c r="B710" s="1034"/>
      <c r="C710" s="1038"/>
      <c r="D710" s="1038"/>
      <c r="E710" s="341" t="s">
        <v>17</v>
      </c>
      <c r="F710" s="259">
        <f>F712+F713+F714+F715</f>
        <v>89.331599999999995</v>
      </c>
      <c r="G710" s="259">
        <f>G712+G713+G714+G715</f>
        <v>89.331599999999995</v>
      </c>
      <c r="H710" s="485">
        <v>14</v>
      </c>
      <c r="I710" s="485">
        <v>0</v>
      </c>
      <c r="J710" s="625">
        <f>J712+J713+J714+J715</f>
        <v>34.305500000000002</v>
      </c>
      <c r="K710" s="625">
        <f>K712+K713+K714+K715</f>
        <v>15.892469999999999</v>
      </c>
      <c r="L710" s="625">
        <f t="shared" ref="L710:O710" si="325">L712+L713+L714+L715</f>
        <v>51.45825</v>
      </c>
      <c r="M710" s="625">
        <f t="shared" si="325"/>
        <v>24.205929999999999</v>
      </c>
      <c r="N710" s="577">
        <f t="shared" si="325"/>
        <v>68.611000000000004</v>
      </c>
      <c r="O710" s="577">
        <f t="shared" si="325"/>
        <v>68.611000000000004</v>
      </c>
      <c r="P710" s="139">
        <v>0</v>
      </c>
      <c r="Q710" s="139">
        <v>0</v>
      </c>
      <c r="R710" s="412"/>
    </row>
    <row r="711" spans="2:18" ht="15.75" customHeight="1">
      <c r="B711" s="1034"/>
      <c r="C711" s="1038"/>
      <c r="D711" s="1038"/>
      <c r="E711" s="342" t="s">
        <v>18</v>
      </c>
      <c r="F711" s="259"/>
      <c r="G711" s="259"/>
      <c r="H711" s="484"/>
      <c r="I711" s="484"/>
      <c r="J711" s="627"/>
      <c r="K711" s="627"/>
      <c r="L711" s="370"/>
      <c r="M711" s="370"/>
      <c r="N711" s="166"/>
      <c r="O711" s="166"/>
      <c r="P711" s="139"/>
      <c r="Q711" s="139"/>
      <c r="R711" s="123"/>
    </row>
    <row r="712" spans="2:18" ht="15.75" customHeight="1">
      <c r="B712" s="1034"/>
      <c r="C712" s="1038"/>
      <c r="D712" s="1038"/>
      <c r="E712" s="342" t="s">
        <v>28</v>
      </c>
      <c r="F712" s="259">
        <v>0</v>
      </c>
      <c r="G712" s="259">
        <v>0</v>
      </c>
      <c r="H712" s="484">
        <v>0</v>
      </c>
      <c r="I712" s="484">
        <v>0</v>
      </c>
      <c r="J712" s="627">
        <v>0</v>
      </c>
      <c r="K712" s="627">
        <v>0</v>
      </c>
      <c r="L712" s="627">
        <v>0</v>
      </c>
      <c r="M712" s="627">
        <v>0</v>
      </c>
      <c r="N712" s="166">
        <v>0</v>
      </c>
      <c r="O712" s="166">
        <v>0</v>
      </c>
      <c r="P712" s="139">
        <v>0</v>
      </c>
      <c r="Q712" s="139">
        <v>0</v>
      </c>
      <c r="R712" s="123"/>
    </row>
    <row r="713" spans="2:18" ht="15.75" customHeight="1">
      <c r="B713" s="1034"/>
      <c r="C713" s="1038"/>
      <c r="D713" s="1038"/>
      <c r="E713" s="342" t="s">
        <v>19</v>
      </c>
      <c r="F713" s="259">
        <v>0</v>
      </c>
      <c r="G713" s="259">
        <v>0</v>
      </c>
      <c r="H713" s="484">
        <v>0</v>
      </c>
      <c r="I713" s="484">
        <v>0</v>
      </c>
      <c r="J713" s="627">
        <v>0</v>
      </c>
      <c r="K713" s="627">
        <v>0</v>
      </c>
      <c r="L713" s="627">
        <v>0</v>
      </c>
      <c r="M713" s="627">
        <v>0</v>
      </c>
      <c r="N713" s="166">
        <v>0</v>
      </c>
      <c r="O713" s="166">
        <v>0</v>
      </c>
      <c r="P713" s="139">
        <v>0</v>
      </c>
      <c r="Q713" s="139">
        <v>0</v>
      </c>
      <c r="R713" s="123"/>
    </row>
    <row r="714" spans="2:18" ht="15.75" customHeight="1">
      <c r="B714" s="1034"/>
      <c r="C714" s="1038"/>
      <c r="D714" s="1038"/>
      <c r="E714" s="342" t="s">
        <v>33</v>
      </c>
      <c r="F714" s="259"/>
      <c r="G714" s="259"/>
      <c r="H714" s="484"/>
      <c r="I714" s="484"/>
      <c r="J714" s="627"/>
      <c r="K714" s="627"/>
      <c r="L714" s="370"/>
      <c r="M714" s="370"/>
      <c r="N714" s="166"/>
      <c r="O714" s="166"/>
      <c r="P714" s="139"/>
      <c r="Q714" s="139"/>
      <c r="R714" s="123"/>
    </row>
    <row r="715" spans="2:18" ht="15.75" customHeight="1">
      <c r="B715" s="1034"/>
      <c r="C715" s="1038"/>
      <c r="D715" s="1038"/>
      <c r="E715" s="342" t="s">
        <v>67</v>
      </c>
      <c r="F715" s="259">
        <v>89.331599999999995</v>
      </c>
      <c r="G715" s="259">
        <v>89.331599999999995</v>
      </c>
      <c r="H715" s="485">
        <v>17.152750000000001</v>
      </c>
      <c r="I715" s="485">
        <v>0</v>
      </c>
      <c r="J715" s="625">
        <v>34.305500000000002</v>
      </c>
      <c r="K715" s="658">
        <v>15.892469999999999</v>
      </c>
      <c r="L715" s="309">
        <v>51.45825</v>
      </c>
      <c r="M715" s="309">
        <v>24.205929999999999</v>
      </c>
      <c r="N715" s="166">
        <v>68.611000000000004</v>
      </c>
      <c r="O715" s="166">
        <v>68.611000000000004</v>
      </c>
      <c r="P715" s="259">
        <v>0</v>
      </c>
      <c r="Q715" s="259">
        <v>0</v>
      </c>
      <c r="R715" s="123"/>
    </row>
    <row r="716" spans="2:18" ht="15.75" customHeight="1" thickBot="1">
      <c r="B716" s="1034"/>
      <c r="C716" s="1038"/>
      <c r="D716" s="1038"/>
      <c r="E716" s="352" t="s">
        <v>20</v>
      </c>
      <c r="F716" s="315"/>
      <c r="G716" s="315"/>
      <c r="H716" s="488"/>
      <c r="I716" s="488"/>
      <c r="J716" s="629"/>
      <c r="K716" s="629"/>
      <c r="L716" s="277"/>
      <c r="M716" s="277"/>
      <c r="N716" s="170"/>
      <c r="O716" s="170"/>
      <c r="P716" s="140"/>
      <c r="Q716" s="140"/>
      <c r="R716" s="26"/>
    </row>
    <row r="717" spans="2:18" ht="15.75" customHeight="1">
      <c r="B717" s="1133">
        <v>7</v>
      </c>
      <c r="C717" s="1066" t="s">
        <v>70</v>
      </c>
      <c r="D717" s="1066" t="s">
        <v>186</v>
      </c>
      <c r="E717" s="264" t="s">
        <v>17</v>
      </c>
      <c r="F717" s="264">
        <f>F719+F720+F721+F722+F723</f>
        <v>1084.08</v>
      </c>
      <c r="G717" s="264">
        <f t="shared" ref="G717:Q717" si="326">G719+G720+G721+G722+G723</f>
        <v>1084.08</v>
      </c>
      <c r="H717" s="453">
        <f t="shared" si="326"/>
        <v>30</v>
      </c>
      <c r="I717" s="453">
        <f t="shared" si="326"/>
        <v>0</v>
      </c>
      <c r="J717" s="569">
        <f t="shared" si="326"/>
        <v>728.94500000000005</v>
      </c>
      <c r="K717" s="569">
        <f t="shared" si="326"/>
        <v>11.61</v>
      </c>
      <c r="L717" s="662">
        <f t="shared" si="326"/>
        <v>728.94500000000005</v>
      </c>
      <c r="M717" s="662">
        <f t="shared" si="326"/>
        <v>694.71</v>
      </c>
      <c r="N717" s="662">
        <f t="shared" si="326"/>
        <v>712.96199999999999</v>
      </c>
      <c r="O717" s="662">
        <f t="shared" si="326"/>
        <v>712.96199999999999</v>
      </c>
      <c r="P717" s="264">
        <f t="shared" si="326"/>
        <v>170</v>
      </c>
      <c r="Q717" s="264">
        <f t="shared" si="326"/>
        <v>170</v>
      </c>
      <c r="R717" s="1091"/>
    </row>
    <row r="718" spans="2:18" ht="15.75" customHeight="1">
      <c r="B718" s="1120"/>
      <c r="C718" s="1067"/>
      <c r="D718" s="1067"/>
      <c r="E718" s="348" t="s">
        <v>18</v>
      </c>
      <c r="F718" s="348"/>
      <c r="G718" s="348"/>
      <c r="H718" s="454"/>
      <c r="I718" s="454"/>
      <c r="J718" s="570"/>
      <c r="K718" s="570"/>
      <c r="L718" s="348"/>
      <c r="M718" s="348"/>
      <c r="N718" s="348"/>
      <c r="O718" s="348"/>
      <c r="P718" s="348"/>
      <c r="Q718" s="348"/>
      <c r="R718" s="1016"/>
    </row>
    <row r="719" spans="2:18" ht="15.75" customHeight="1">
      <c r="B719" s="1120"/>
      <c r="C719" s="1067"/>
      <c r="D719" s="1067"/>
      <c r="E719" s="348" t="s">
        <v>28</v>
      </c>
      <c r="F719" s="348">
        <f>F727+F734</f>
        <v>0</v>
      </c>
      <c r="G719" s="348">
        <f t="shared" ref="G719:Q719" si="327">G727+G734</f>
        <v>0</v>
      </c>
      <c r="H719" s="348">
        <f t="shared" si="327"/>
        <v>0</v>
      </c>
      <c r="I719" s="348">
        <f t="shared" si="327"/>
        <v>0</v>
      </c>
      <c r="J719" s="348">
        <f t="shared" si="327"/>
        <v>0</v>
      </c>
      <c r="K719" s="348">
        <f t="shared" si="327"/>
        <v>0</v>
      </c>
      <c r="L719" s="348">
        <f t="shared" si="327"/>
        <v>0</v>
      </c>
      <c r="M719" s="348">
        <f t="shared" si="327"/>
        <v>0</v>
      </c>
      <c r="N719" s="348">
        <f t="shared" si="327"/>
        <v>0</v>
      </c>
      <c r="O719" s="348">
        <f t="shared" si="327"/>
        <v>0</v>
      </c>
      <c r="P719" s="348">
        <f t="shared" si="327"/>
        <v>0</v>
      </c>
      <c r="Q719" s="348">
        <f t="shared" si="327"/>
        <v>0</v>
      </c>
      <c r="R719" s="1016"/>
    </row>
    <row r="720" spans="2:18" ht="15.75" customHeight="1">
      <c r="B720" s="1120"/>
      <c r="C720" s="1067"/>
      <c r="D720" s="1067"/>
      <c r="E720" s="348" t="s">
        <v>19</v>
      </c>
      <c r="F720" s="348">
        <f t="shared" ref="F720:Q723" si="328">F728+F735</f>
        <v>949.08</v>
      </c>
      <c r="G720" s="348">
        <f t="shared" si="328"/>
        <v>949.08</v>
      </c>
      <c r="H720" s="348">
        <f t="shared" si="328"/>
        <v>0</v>
      </c>
      <c r="I720" s="348">
        <f t="shared" si="328"/>
        <v>0</v>
      </c>
      <c r="J720" s="348">
        <f t="shared" si="328"/>
        <v>648.94500000000005</v>
      </c>
      <c r="K720" s="348">
        <f t="shared" si="328"/>
        <v>0</v>
      </c>
      <c r="L720" s="348">
        <f t="shared" si="328"/>
        <v>648.94500000000005</v>
      </c>
      <c r="M720" s="348">
        <f t="shared" si="328"/>
        <v>648.94500000000005</v>
      </c>
      <c r="N720" s="348">
        <f t="shared" si="328"/>
        <v>648.94500000000005</v>
      </c>
      <c r="O720" s="348">
        <f t="shared" si="328"/>
        <v>648.94500000000005</v>
      </c>
      <c r="P720" s="348">
        <f t="shared" si="328"/>
        <v>0</v>
      </c>
      <c r="Q720" s="348">
        <f t="shared" si="328"/>
        <v>0</v>
      </c>
      <c r="R720" s="1016"/>
    </row>
    <row r="721" spans="2:18" ht="15.75" customHeight="1">
      <c r="B721" s="1120"/>
      <c r="C721" s="1067"/>
      <c r="D721" s="1067"/>
      <c r="E721" s="348" t="s">
        <v>33</v>
      </c>
      <c r="F721" s="348">
        <f t="shared" si="328"/>
        <v>0</v>
      </c>
      <c r="G721" s="348">
        <f t="shared" si="328"/>
        <v>0</v>
      </c>
      <c r="H721" s="348">
        <f t="shared" si="328"/>
        <v>0</v>
      </c>
      <c r="I721" s="348">
        <f t="shared" si="328"/>
        <v>0</v>
      </c>
      <c r="J721" s="348">
        <f t="shared" si="328"/>
        <v>0</v>
      </c>
      <c r="K721" s="348">
        <f t="shared" si="328"/>
        <v>0</v>
      </c>
      <c r="L721" s="348">
        <f t="shared" si="328"/>
        <v>0</v>
      </c>
      <c r="M721" s="348">
        <f t="shared" si="328"/>
        <v>0</v>
      </c>
      <c r="N721" s="348">
        <f t="shared" si="328"/>
        <v>0</v>
      </c>
      <c r="O721" s="348">
        <f t="shared" si="328"/>
        <v>0</v>
      </c>
      <c r="P721" s="348">
        <f t="shared" si="328"/>
        <v>0</v>
      </c>
      <c r="Q721" s="348">
        <f t="shared" si="328"/>
        <v>0</v>
      </c>
      <c r="R721" s="1016"/>
    </row>
    <row r="722" spans="2:18" ht="15.75" customHeight="1">
      <c r="B722" s="1120"/>
      <c r="C722" s="1067"/>
      <c r="D722" s="1067"/>
      <c r="E722" s="348" t="s">
        <v>67</v>
      </c>
      <c r="F722" s="348">
        <f t="shared" si="328"/>
        <v>135</v>
      </c>
      <c r="G722" s="348">
        <f t="shared" si="328"/>
        <v>135</v>
      </c>
      <c r="H722" s="348">
        <f t="shared" si="328"/>
        <v>30</v>
      </c>
      <c r="I722" s="348">
        <f t="shared" si="328"/>
        <v>0</v>
      </c>
      <c r="J722" s="348">
        <f t="shared" si="328"/>
        <v>80</v>
      </c>
      <c r="K722" s="348">
        <f t="shared" si="328"/>
        <v>11.61</v>
      </c>
      <c r="L722" s="348">
        <f t="shared" si="328"/>
        <v>80</v>
      </c>
      <c r="M722" s="348">
        <f t="shared" si="328"/>
        <v>45.765000000000001</v>
      </c>
      <c r="N722" s="348">
        <f t="shared" si="328"/>
        <v>64.016999999999996</v>
      </c>
      <c r="O722" s="348">
        <f t="shared" si="328"/>
        <v>64.016999999999996</v>
      </c>
      <c r="P722" s="348">
        <f t="shared" si="328"/>
        <v>170</v>
      </c>
      <c r="Q722" s="348">
        <f t="shared" si="328"/>
        <v>170</v>
      </c>
      <c r="R722" s="1016"/>
    </row>
    <row r="723" spans="2:18" ht="15.75" customHeight="1" thickBot="1">
      <c r="B723" s="1121"/>
      <c r="C723" s="1068"/>
      <c r="D723" s="1068"/>
      <c r="E723" s="320" t="s">
        <v>20</v>
      </c>
      <c r="F723" s="348">
        <f t="shared" si="328"/>
        <v>0</v>
      </c>
      <c r="G723" s="348">
        <f t="shared" si="328"/>
        <v>0</v>
      </c>
      <c r="H723" s="348">
        <f t="shared" si="328"/>
        <v>0</v>
      </c>
      <c r="I723" s="348">
        <f t="shared" si="328"/>
        <v>0</v>
      </c>
      <c r="J723" s="348">
        <f t="shared" si="328"/>
        <v>0</v>
      </c>
      <c r="K723" s="348">
        <f t="shared" si="328"/>
        <v>0</v>
      </c>
      <c r="L723" s="348">
        <f t="shared" si="328"/>
        <v>0</v>
      </c>
      <c r="M723" s="348">
        <f t="shared" si="328"/>
        <v>0</v>
      </c>
      <c r="N723" s="348">
        <f t="shared" si="328"/>
        <v>0</v>
      </c>
      <c r="O723" s="348">
        <f t="shared" si="328"/>
        <v>0</v>
      </c>
      <c r="P723" s="348">
        <f t="shared" si="328"/>
        <v>0</v>
      </c>
      <c r="Q723" s="348">
        <f t="shared" si="328"/>
        <v>0</v>
      </c>
      <c r="R723" s="1081"/>
    </row>
    <row r="724" spans="2:18" s="249" customFormat="1" ht="23.25" customHeight="1" thickBot="1">
      <c r="B724" s="422"/>
      <c r="C724" s="360" t="s">
        <v>91</v>
      </c>
      <c r="D724" s="360" t="s">
        <v>619</v>
      </c>
      <c r="E724" s="258" t="s">
        <v>620</v>
      </c>
      <c r="F724" s="258">
        <f>F725</f>
        <v>60</v>
      </c>
      <c r="G724" s="258">
        <f t="shared" ref="G724:Q724" si="329">G725</f>
        <v>60</v>
      </c>
      <c r="H724" s="472">
        <f t="shared" si="329"/>
        <v>30</v>
      </c>
      <c r="I724" s="472">
        <f t="shared" si="329"/>
        <v>0</v>
      </c>
      <c r="J724" s="606">
        <f t="shared" si="329"/>
        <v>30</v>
      </c>
      <c r="K724" s="606">
        <f t="shared" si="329"/>
        <v>11.61</v>
      </c>
      <c r="L724" s="258">
        <f t="shared" si="329"/>
        <v>30</v>
      </c>
      <c r="M724" s="258">
        <f t="shared" si="329"/>
        <v>11.61</v>
      </c>
      <c r="N724" s="258">
        <f t="shared" si="329"/>
        <v>29.861999999999998</v>
      </c>
      <c r="O724" s="258">
        <f t="shared" si="329"/>
        <v>29.861999999999998</v>
      </c>
      <c r="P724" s="258">
        <f t="shared" si="329"/>
        <v>30</v>
      </c>
      <c r="Q724" s="258">
        <f t="shared" si="329"/>
        <v>30</v>
      </c>
      <c r="R724" s="422"/>
    </row>
    <row r="725" spans="2:18" ht="15.75" customHeight="1">
      <c r="B725" s="1164"/>
      <c r="C725" s="1148">
        <v>1</v>
      </c>
      <c r="D725" s="1047" t="s">
        <v>185</v>
      </c>
      <c r="E725" s="293" t="s">
        <v>17</v>
      </c>
      <c r="F725" s="134">
        <f>F727+F728+F730</f>
        <v>60</v>
      </c>
      <c r="G725" s="134">
        <f t="shared" ref="G725:Q725" si="330">G727+G728+G730</f>
        <v>60</v>
      </c>
      <c r="H725" s="491">
        <f t="shared" si="330"/>
        <v>30</v>
      </c>
      <c r="I725" s="491">
        <f t="shared" si="330"/>
        <v>0</v>
      </c>
      <c r="J725" s="638">
        <f t="shared" si="330"/>
        <v>30</v>
      </c>
      <c r="K725" s="638">
        <f t="shared" si="330"/>
        <v>11.61</v>
      </c>
      <c r="L725" s="286">
        <f t="shared" si="330"/>
        <v>30</v>
      </c>
      <c r="M725" s="286">
        <f t="shared" si="330"/>
        <v>11.61</v>
      </c>
      <c r="N725" s="637">
        <f t="shared" si="330"/>
        <v>29.861999999999998</v>
      </c>
      <c r="O725" s="637">
        <f t="shared" si="330"/>
        <v>29.861999999999998</v>
      </c>
      <c r="P725" s="134">
        <f t="shared" si="330"/>
        <v>30</v>
      </c>
      <c r="Q725" s="134">
        <f t="shared" si="330"/>
        <v>30</v>
      </c>
      <c r="R725" s="122"/>
    </row>
    <row r="726" spans="2:18" ht="15.75" customHeight="1">
      <c r="B726" s="1164"/>
      <c r="C726" s="1148"/>
      <c r="D726" s="1047"/>
      <c r="E726" s="342" t="s">
        <v>18</v>
      </c>
      <c r="F726" s="127"/>
      <c r="G726" s="127"/>
      <c r="H726" s="498"/>
      <c r="I726" s="484"/>
      <c r="J726" s="627"/>
      <c r="K726" s="627"/>
      <c r="L726" s="740"/>
      <c r="M726" s="740"/>
      <c r="N726" s="166"/>
      <c r="O726" s="166"/>
      <c r="P726" s="139"/>
      <c r="Q726" s="139"/>
      <c r="R726" s="123"/>
    </row>
    <row r="727" spans="2:18" ht="15.75" customHeight="1">
      <c r="B727" s="1164"/>
      <c r="C727" s="1148"/>
      <c r="D727" s="1047"/>
      <c r="E727" s="342" t="s">
        <v>28</v>
      </c>
      <c r="F727" s="127">
        <v>0</v>
      </c>
      <c r="G727" s="127">
        <v>0</v>
      </c>
      <c r="H727" s="484">
        <v>0</v>
      </c>
      <c r="I727" s="484">
        <v>0</v>
      </c>
      <c r="J727" s="484">
        <v>0</v>
      </c>
      <c r="K727" s="484">
        <v>0</v>
      </c>
      <c r="L727" s="484">
        <v>0</v>
      </c>
      <c r="M727" s="484">
        <v>0</v>
      </c>
      <c r="N727" s="166">
        <v>0</v>
      </c>
      <c r="O727" s="166">
        <v>0</v>
      </c>
      <c r="P727" s="139">
        <v>0</v>
      </c>
      <c r="Q727" s="139">
        <v>0</v>
      </c>
      <c r="R727" s="123"/>
    </row>
    <row r="728" spans="2:18" ht="19.5" customHeight="1">
      <c r="B728" s="1164"/>
      <c r="C728" s="1148"/>
      <c r="D728" s="1047"/>
      <c r="E728" s="342" t="s">
        <v>19</v>
      </c>
      <c r="F728" s="127">
        <v>0</v>
      </c>
      <c r="G728" s="127">
        <v>0</v>
      </c>
      <c r="H728" s="484">
        <v>0</v>
      </c>
      <c r="I728" s="484">
        <v>0</v>
      </c>
      <c r="J728" s="484">
        <v>0</v>
      </c>
      <c r="K728" s="484">
        <v>0</v>
      </c>
      <c r="L728" s="484">
        <v>0</v>
      </c>
      <c r="M728" s="484">
        <v>0</v>
      </c>
      <c r="N728" s="166">
        <v>0</v>
      </c>
      <c r="O728" s="166">
        <v>0</v>
      </c>
      <c r="P728" s="139">
        <v>0</v>
      </c>
      <c r="Q728" s="139">
        <v>0</v>
      </c>
      <c r="R728" s="123"/>
    </row>
    <row r="729" spans="2:18" ht="15.75" customHeight="1">
      <c r="B729" s="1164"/>
      <c r="C729" s="1148"/>
      <c r="D729" s="1047"/>
      <c r="E729" s="342" t="s">
        <v>33</v>
      </c>
      <c r="F729" s="127"/>
      <c r="G729" s="127"/>
      <c r="H729" s="484"/>
      <c r="I729" s="484"/>
      <c r="J729" s="627"/>
      <c r="K729" s="627"/>
      <c r="L729" s="740"/>
      <c r="M729" s="740"/>
      <c r="N729" s="166"/>
      <c r="O729" s="166"/>
      <c r="P729" s="139"/>
      <c r="Q729" s="139"/>
      <c r="R729" s="123"/>
    </row>
    <row r="730" spans="2:18" ht="29.25" customHeight="1">
      <c r="B730" s="1164"/>
      <c r="C730" s="1148"/>
      <c r="D730" s="1047"/>
      <c r="E730" s="342" t="s">
        <v>67</v>
      </c>
      <c r="F730" s="127">
        <v>60</v>
      </c>
      <c r="G730" s="127">
        <v>60</v>
      </c>
      <c r="H730" s="491">
        <v>30</v>
      </c>
      <c r="I730" s="491">
        <v>0</v>
      </c>
      <c r="J730" s="638">
        <v>30</v>
      </c>
      <c r="K730" s="638">
        <v>11.61</v>
      </c>
      <c r="L730" s="779">
        <v>30</v>
      </c>
      <c r="M730" s="638">
        <v>11.61</v>
      </c>
      <c r="N730" s="660">
        <v>29.861999999999998</v>
      </c>
      <c r="O730" s="637">
        <v>29.861999999999998</v>
      </c>
      <c r="P730" s="141">
        <v>30</v>
      </c>
      <c r="Q730" s="141">
        <v>30</v>
      </c>
      <c r="R730" s="123"/>
    </row>
    <row r="731" spans="2:18" ht="23.25" customHeight="1" thickBot="1">
      <c r="B731" s="1165"/>
      <c r="C731" s="1149"/>
      <c r="D731" s="1048"/>
      <c r="E731" s="343" t="s">
        <v>20</v>
      </c>
      <c r="F731" s="133"/>
      <c r="G731" s="133"/>
      <c r="H731" s="486"/>
      <c r="I731" s="486"/>
      <c r="J731" s="628"/>
      <c r="K731" s="628"/>
      <c r="L731" s="743"/>
      <c r="M731" s="743"/>
      <c r="N731" s="767"/>
      <c r="O731" s="767"/>
      <c r="P731" s="146"/>
      <c r="Q731" s="146"/>
      <c r="R731" s="413"/>
    </row>
    <row r="732" spans="2:18" s="249" customFormat="1" ht="15.75" customHeight="1">
      <c r="B732" s="1024"/>
      <c r="C732" s="1144">
        <v>2</v>
      </c>
      <c r="D732" s="1049" t="s">
        <v>618</v>
      </c>
      <c r="E732" s="199" t="s">
        <v>17</v>
      </c>
      <c r="F732" s="136">
        <f>F734+F735+F736+F737+F739</f>
        <v>1024.08</v>
      </c>
      <c r="G732" s="136">
        <f t="shared" ref="G732:Q732" si="331">G734+G735+G736+G737+G739</f>
        <v>1024.08</v>
      </c>
      <c r="H732" s="490">
        <f t="shared" si="331"/>
        <v>0</v>
      </c>
      <c r="I732" s="490">
        <f t="shared" si="331"/>
        <v>0</v>
      </c>
      <c r="J732" s="636">
        <f t="shared" si="331"/>
        <v>698.94500000000005</v>
      </c>
      <c r="K732" s="636">
        <f t="shared" si="331"/>
        <v>0</v>
      </c>
      <c r="L732" s="289">
        <f t="shared" si="331"/>
        <v>698.94500000000005</v>
      </c>
      <c r="M732" s="289">
        <f t="shared" si="331"/>
        <v>683.1</v>
      </c>
      <c r="N732" s="634">
        <f t="shared" si="331"/>
        <v>683.1</v>
      </c>
      <c r="O732" s="634">
        <f t="shared" si="331"/>
        <v>683.1</v>
      </c>
      <c r="P732" s="136">
        <f t="shared" si="331"/>
        <v>140</v>
      </c>
      <c r="Q732" s="136">
        <f t="shared" si="331"/>
        <v>140</v>
      </c>
      <c r="R732" s="412"/>
    </row>
    <row r="733" spans="2:18" s="249" customFormat="1" ht="15.75" customHeight="1">
      <c r="B733" s="941"/>
      <c r="C733" s="1145"/>
      <c r="D733" s="1106"/>
      <c r="E733" s="200" t="s">
        <v>18</v>
      </c>
      <c r="F733" s="127"/>
      <c r="G733" s="127"/>
      <c r="H733" s="484"/>
      <c r="I733" s="484"/>
      <c r="J733" s="627"/>
      <c r="K733" s="627"/>
      <c r="L733" s="740"/>
      <c r="M733" s="740"/>
      <c r="N733" s="166"/>
      <c r="O733" s="166"/>
      <c r="P733" s="139"/>
      <c r="Q733" s="139"/>
      <c r="R733" s="123"/>
    </row>
    <row r="734" spans="2:18" s="249" customFormat="1" ht="15.75" customHeight="1">
      <c r="B734" s="941"/>
      <c r="C734" s="1145"/>
      <c r="D734" s="1106"/>
      <c r="E734" s="200" t="s">
        <v>28</v>
      </c>
      <c r="F734" s="127"/>
      <c r="G734" s="127"/>
      <c r="H734" s="484">
        <v>0</v>
      </c>
      <c r="I734" s="484">
        <v>0</v>
      </c>
      <c r="J734" s="627"/>
      <c r="K734" s="627"/>
      <c r="L734" s="740">
        <v>0</v>
      </c>
      <c r="M734" s="740">
        <v>0</v>
      </c>
      <c r="N734" s="166">
        <v>0</v>
      </c>
      <c r="O734" s="166">
        <v>0</v>
      </c>
      <c r="P734" s="139">
        <v>0</v>
      </c>
      <c r="Q734" s="139">
        <v>0</v>
      </c>
      <c r="R734" s="123"/>
    </row>
    <row r="735" spans="2:18" s="249" customFormat="1" ht="15.75" customHeight="1">
      <c r="B735" s="941"/>
      <c r="C735" s="1145"/>
      <c r="D735" s="1106"/>
      <c r="E735" s="200" t="s">
        <v>19</v>
      </c>
      <c r="F735" s="127">
        <v>949.08</v>
      </c>
      <c r="G735" s="127">
        <v>949.08</v>
      </c>
      <c r="H735" s="484">
        <v>0</v>
      </c>
      <c r="I735" s="484">
        <v>0</v>
      </c>
      <c r="J735" s="627">
        <v>648.94500000000005</v>
      </c>
      <c r="K735" s="627">
        <v>0</v>
      </c>
      <c r="L735" s="627">
        <v>648.94500000000005</v>
      </c>
      <c r="M735" s="627">
        <v>648.94500000000005</v>
      </c>
      <c r="N735" s="576">
        <v>648.94500000000005</v>
      </c>
      <c r="O735" s="576">
        <v>648.94500000000005</v>
      </c>
      <c r="P735" s="139">
        <v>0</v>
      </c>
      <c r="Q735" s="139">
        <v>0</v>
      </c>
      <c r="R735" s="123"/>
    </row>
    <row r="736" spans="2:18" s="249" customFormat="1" ht="15.75" customHeight="1">
      <c r="B736" s="941"/>
      <c r="C736" s="1145"/>
      <c r="D736" s="1106"/>
      <c r="E736" s="200" t="s">
        <v>33</v>
      </c>
      <c r="F736" s="127"/>
      <c r="G736" s="127"/>
      <c r="H736" s="484"/>
      <c r="I736" s="484"/>
      <c r="J736" s="627"/>
      <c r="K736" s="627"/>
      <c r="L736" s="740"/>
      <c r="M736" s="740"/>
      <c r="N736" s="166"/>
      <c r="O736" s="166"/>
      <c r="P736" s="139"/>
      <c r="Q736" s="139"/>
      <c r="R736" s="123"/>
    </row>
    <row r="737" spans="2:18" s="249" customFormat="1" ht="15.75" customHeight="1">
      <c r="B737" s="941"/>
      <c r="C737" s="1145"/>
      <c r="D737" s="1106"/>
      <c r="E737" s="200" t="s">
        <v>67</v>
      </c>
      <c r="F737" s="127">
        <v>75</v>
      </c>
      <c r="G737" s="127">
        <v>75</v>
      </c>
      <c r="H737" s="485">
        <v>0</v>
      </c>
      <c r="I737" s="485">
        <v>0</v>
      </c>
      <c r="J737" s="625">
        <v>50</v>
      </c>
      <c r="K737" s="625">
        <v>0</v>
      </c>
      <c r="L737" s="309">
        <v>50</v>
      </c>
      <c r="M737" s="309">
        <v>34.155000000000001</v>
      </c>
      <c r="N737" s="188">
        <v>34.155000000000001</v>
      </c>
      <c r="O737" s="166">
        <v>34.155000000000001</v>
      </c>
      <c r="P737" s="139">
        <v>140</v>
      </c>
      <c r="Q737" s="139">
        <v>140</v>
      </c>
      <c r="R737" s="123"/>
    </row>
    <row r="738" spans="2:18" s="249" customFormat="1" ht="15.75" customHeight="1">
      <c r="B738" s="1044"/>
      <c r="C738" s="1146"/>
      <c r="D738" s="1166"/>
      <c r="E738" s="203"/>
      <c r="F738" s="128"/>
      <c r="G738" s="128"/>
      <c r="H738" s="492"/>
      <c r="I738" s="492"/>
      <c r="J738" s="639"/>
      <c r="K738" s="639"/>
      <c r="L738" s="744"/>
      <c r="M738" s="744"/>
      <c r="N738" s="661"/>
      <c r="O738" s="170"/>
      <c r="P738" s="140"/>
      <c r="Q738" s="140"/>
      <c r="R738" s="26"/>
    </row>
    <row r="739" spans="2:18" s="249" customFormat="1" ht="15.75" customHeight="1" thickBot="1">
      <c r="B739" s="1025"/>
      <c r="C739" s="1147"/>
      <c r="D739" s="1107"/>
      <c r="E739" s="201" t="s">
        <v>20</v>
      </c>
      <c r="F739" s="133"/>
      <c r="G739" s="133"/>
      <c r="H739" s="486"/>
      <c r="I739" s="486"/>
      <c r="J739" s="628"/>
      <c r="K739" s="628"/>
      <c r="L739" s="743"/>
      <c r="M739" s="743"/>
      <c r="N739" s="767"/>
      <c r="O739" s="767"/>
      <c r="P739" s="146"/>
      <c r="Q739" s="146"/>
      <c r="R739" s="413"/>
    </row>
    <row r="740" spans="2:18" ht="15.75" customHeight="1">
      <c r="B740" s="1072">
        <v>8</v>
      </c>
      <c r="C740" s="1069" t="s">
        <v>70</v>
      </c>
      <c r="D740" s="1069" t="s">
        <v>344</v>
      </c>
      <c r="E740" s="347" t="s">
        <v>17</v>
      </c>
      <c r="F740" s="347">
        <f t="shared" ref="F740:M740" si="332">F742+F743+F745</f>
        <v>521530.2</v>
      </c>
      <c r="G740" s="347">
        <f t="shared" si="332"/>
        <v>527176.55759999994</v>
      </c>
      <c r="H740" s="464">
        <f t="shared" si="332"/>
        <v>198629.570974</v>
      </c>
      <c r="I740" s="464">
        <f t="shared" si="332"/>
        <v>122844.57554000002</v>
      </c>
      <c r="J740" s="588">
        <f t="shared" si="332"/>
        <v>399577.14447000006</v>
      </c>
      <c r="K740" s="588">
        <f t="shared" si="332"/>
        <v>304418.35441000003</v>
      </c>
      <c r="L740" s="718">
        <f t="shared" si="332"/>
        <v>525962.85318999994</v>
      </c>
      <c r="M740" s="718">
        <f t="shared" si="332"/>
        <v>398959.16748</v>
      </c>
      <c r="N740" s="718">
        <f t="shared" ref="N740:Q740" si="333">N742+N743+N745</f>
        <v>628119.49780999986</v>
      </c>
      <c r="O740" s="718">
        <f t="shared" si="333"/>
        <v>604874.48828999989</v>
      </c>
      <c r="P740" s="718">
        <f t="shared" si="333"/>
        <v>546919.08557</v>
      </c>
      <c r="Q740" s="718">
        <f t="shared" si="333"/>
        <v>546919.08557</v>
      </c>
      <c r="R740" s="1072"/>
    </row>
    <row r="741" spans="2:18" ht="15.75" customHeight="1">
      <c r="B741" s="1016"/>
      <c r="C741" s="1070"/>
      <c r="D741" s="1070"/>
      <c r="E741" s="348" t="s">
        <v>18</v>
      </c>
      <c r="F741" s="348"/>
      <c r="G741" s="348"/>
      <c r="H741" s="454"/>
      <c r="I741" s="454"/>
      <c r="J741" s="570"/>
      <c r="K741" s="570"/>
      <c r="L741" s="348"/>
      <c r="M741" s="348"/>
      <c r="N741" s="348"/>
      <c r="O741" s="348"/>
      <c r="P741" s="348"/>
      <c r="Q741" s="348"/>
      <c r="R741" s="1016"/>
    </row>
    <row r="742" spans="2:18" ht="15.75" customHeight="1">
      <c r="B742" s="1016"/>
      <c r="C742" s="1070"/>
      <c r="D742" s="1070"/>
      <c r="E742" s="348" t="s">
        <v>28</v>
      </c>
      <c r="F742" s="348">
        <f t="shared" ref="F742:M742" si="334">F749+F1008</f>
        <v>0</v>
      </c>
      <c r="G742" s="348">
        <f t="shared" si="334"/>
        <v>0</v>
      </c>
      <c r="H742" s="454">
        <f t="shared" si="334"/>
        <v>0</v>
      </c>
      <c r="I742" s="454">
        <f t="shared" si="334"/>
        <v>0</v>
      </c>
      <c r="J742" s="570">
        <f t="shared" si="334"/>
        <v>0</v>
      </c>
      <c r="K742" s="570">
        <f t="shared" si="334"/>
        <v>0</v>
      </c>
      <c r="L742" s="348">
        <f t="shared" si="334"/>
        <v>0</v>
      </c>
      <c r="M742" s="348">
        <f t="shared" si="334"/>
        <v>0</v>
      </c>
      <c r="N742" s="348">
        <f t="shared" ref="N742:Q742" si="335">N749+N1008</f>
        <v>0</v>
      </c>
      <c r="O742" s="348">
        <f t="shared" si="335"/>
        <v>0</v>
      </c>
      <c r="P742" s="348">
        <f t="shared" si="335"/>
        <v>0</v>
      </c>
      <c r="Q742" s="348">
        <f t="shared" si="335"/>
        <v>0</v>
      </c>
      <c r="R742" s="1016"/>
    </row>
    <row r="743" spans="2:18" ht="15.75" customHeight="1">
      <c r="B743" s="1016"/>
      <c r="C743" s="1070"/>
      <c r="D743" s="1070"/>
      <c r="E743" s="348" t="s">
        <v>19</v>
      </c>
      <c r="F743" s="348">
        <f t="shared" ref="F743:M743" si="336">F750+F1009</f>
        <v>368894.80000000005</v>
      </c>
      <c r="G743" s="348">
        <f t="shared" si="336"/>
        <v>378114.06760000001</v>
      </c>
      <c r="H743" s="454">
        <f t="shared" si="336"/>
        <v>126948.61439</v>
      </c>
      <c r="I743" s="454">
        <f t="shared" si="336"/>
        <v>87817.615540000013</v>
      </c>
      <c r="J743" s="570">
        <f t="shared" si="336"/>
        <v>270022.94907000009</v>
      </c>
      <c r="K743" s="570">
        <f t="shared" si="336"/>
        <v>221399.68945000001</v>
      </c>
      <c r="L743" s="747">
        <f t="shared" si="336"/>
        <v>360920.59970999998</v>
      </c>
      <c r="M743" s="348">
        <f t="shared" si="336"/>
        <v>281762.21165000001</v>
      </c>
      <c r="N743" s="348">
        <f t="shared" ref="N743:Q743" si="337">N750+N1009</f>
        <v>452564.26218999986</v>
      </c>
      <c r="O743" s="348">
        <f t="shared" si="337"/>
        <v>445895.15424999991</v>
      </c>
      <c r="P743" s="348">
        <f t="shared" si="337"/>
        <v>371842.60000000003</v>
      </c>
      <c r="Q743" s="348">
        <f t="shared" si="337"/>
        <v>371842.60000000003</v>
      </c>
      <c r="R743" s="1016"/>
    </row>
    <row r="744" spans="2:18" ht="15.75" customHeight="1">
      <c r="B744" s="1016"/>
      <c r="C744" s="1070"/>
      <c r="D744" s="1070"/>
      <c r="E744" s="348" t="s">
        <v>33</v>
      </c>
      <c r="F744" s="348">
        <f t="shared" ref="F744:M744" si="338">F751+F1010</f>
        <v>0</v>
      </c>
      <c r="G744" s="348">
        <f t="shared" si="338"/>
        <v>0</v>
      </c>
      <c r="H744" s="454">
        <f t="shared" si="338"/>
        <v>0</v>
      </c>
      <c r="I744" s="454">
        <f t="shared" si="338"/>
        <v>0</v>
      </c>
      <c r="J744" s="570">
        <f t="shared" si="338"/>
        <v>0</v>
      </c>
      <c r="K744" s="570">
        <f t="shared" si="338"/>
        <v>0</v>
      </c>
      <c r="L744" s="348">
        <f t="shared" si="338"/>
        <v>0</v>
      </c>
      <c r="M744" s="348">
        <f t="shared" si="338"/>
        <v>0</v>
      </c>
      <c r="N744" s="348">
        <f t="shared" ref="N744:Q744" si="339">N751+N1010</f>
        <v>0</v>
      </c>
      <c r="O744" s="348">
        <f t="shared" si="339"/>
        <v>0</v>
      </c>
      <c r="P744" s="348">
        <f t="shared" si="339"/>
        <v>0</v>
      </c>
      <c r="Q744" s="348">
        <f t="shared" si="339"/>
        <v>0</v>
      </c>
      <c r="R744" s="1016"/>
    </row>
    <row r="745" spans="2:18" ht="15.75" customHeight="1">
      <c r="B745" s="1016"/>
      <c r="C745" s="1070"/>
      <c r="D745" s="1070"/>
      <c r="E745" s="348" t="s">
        <v>67</v>
      </c>
      <c r="F745" s="348">
        <f t="shared" ref="F745:M745" si="340">F752+F1011</f>
        <v>152635.39999999997</v>
      </c>
      <c r="G745" s="348">
        <f t="shared" si="340"/>
        <v>149062.49</v>
      </c>
      <c r="H745" s="454">
        <f t="shared" si="340"/>
        <v>71680.956584</v>
      </c>
      <c r="I745" s="454">
        <f t="shared" si="340"/>
        <v>35026.959999999999</v>
      </c>
      <c r="J745" s="570">
        <f t="shared" si="340"/>
        <v>129554.19539999998</v>
      </c>
      <c r="K745" s="570">
        <f t="shared" si="340"/>
        <v>83018.664959999995</v>
      </c>
      <c r="L745" s="348">
        <f t="shared" si="340"/>
        <v>165042.25347999998</v>
      </c>
      <c r="M745" s="348">
        <f t="shared" si="340"/>
        <v>117196.95582999999</v>
      </c>
      <c r="N745" s="348">
        <f t="shared" ref="N745:Q745" si="341">N752+N1011</f>
        <v>175555.23561999999</v>
      </c>
      <c r="O745" s="348">
        <f t="shared" si="341"/>
        <v>158979.33403999999</v>
      </c>
      <c r="P745" s="348">
        <f t="shared" si="341"/>
        <v>175076.48556999999</v>
      </c>
      <c r="Q745" s="348">
        <f t="shared" si="341"/>
        <v>175076.48556999999</v>
      </c>
      <c r="R745" s="1016"/>
    </row>
    <row r="746" spans="2:18" ht="15.75" customHeight="1" thickBot="1">
      <c r="B746" s="1081"/>
      <c r="C746" s="1071"/>
      <c r="D746" s="1071"/>
      <c r="E746" s="320" t="s">
        <v>20</v>
      </c>
      <c r="F746" s="320"/>
      <c r="G746" s="320"/>
      <c r="H746" s="467"/>
      <c r="I746" s="467"/>
      <c r="J746" s="596"/>
      <c r="K746" s="596"/>
      <c r="L746" s="320"/>
      <c r="M746" s="320"/>
      <c r="N746" s="320"/>
      <c r="O746" s="320"/>
      <c r="P746" s="320"/>
      <c r="Q746" s="320"/>
      <c r="R746" s="1073"/>
    </row>
    <row r="747" spans="2:18" ht="15.75" customHeight="1">
      <c r="B747" s="1031" t="s">
        <v>166</v>
      </c>
      <c r="C747" s="1052" t="s">
        <v>100</v>
      </c>
      <c r="D747" s="1052" t="s">
        <v>192</v>
      </c>
      <c r="E747" s="292" t="s">
        <v>17</v>
      </c>
      <c r="F747" s="129">
        <f>F749+F750+F751+F752</f>
        <v>503631.11</v>
      </c>
      <c r="G747" s="129">
        <f t="shared" ref="G747:L747" si="342">G749+G750+G751+G752</f>
        <v>509392.35</v>
      </c>
      <c r="H747" s="456">
        <f t="shared" si="342"/>
        <v>195665.68449000001</v>
      </c>
      <c r="I747" s="456">
        <f t="shared" si="342"/>
        <v>121094.64054000001</v>
      </c>
      <c r="J747" s="575">
        <f t="shared" si="342"/>
        <v>389775.73995000008</v>
      </c>
      <c r="K747" s="575">
        <f t="shared" si="342"/>
        <v>297663.18578</v>
      </c>
      <c r="L747" s="699">
        <f t="shared" si="342"/>
        <v>507332.71610999992</v>
      </c>
      <c r="M747" s="699">
        <f t="shared" ref="M747:Q747" si="343">M749+M750+M751+M752</f>
        <v>385192.35738</v>
      </c>
      <c r="N747" s="699">
        <f t="shared" si="343"/>
        <v>603138.6148499999</v>
      </c>
      <c r="O747" s="699">
        <f t="shared" si="343"/>
        <v>584953.22377999988</v>
      </c>
      <c r="P747" s="699">
        <f t="shared" si="343"/>
        <v>526838.63419000001</v>
      </c>
      <c r="Q747" s="699">
        <f t="shared" si="343"/>
        <v>526838.63419000001</v>
      </c>
      <c r="R747" s="1082"/>
    </row>
    <row r="748" spans="2:18" ht="15.75" customHeight="1">
      <c r="B748" s="1027"/>
      <c r="C748" s="1053"/>
      <c r="D748" s="1053"/>
      <c r="E748" s="349" t="s">
        <v>18</v>
      </c>
      <c r="F748" s="130"/>
      <c r="G748" s="130"/>
      <c r="H748" s="457"/>
      <c r="I748" s="457"/>
      <c r="J748" s="584"/>
      <c r="K748" s="584"/>
      <c r="L748" s="700"/>
      <c r="M748" s="700"/>
      <c r="N748" s="700"/>
      <c r="O748" s="700"/>
      <c r="P748" s="700"/>
      <c r="Q748" s="700"/>
      <c r="R748" s="1093"/>
    </row>
    <row r="749" spans="2:18" ht="15.75" customHeight="1">
      <c r="B749" s="1027"/>
      <c r="C749" s="1053"/>
      <c r="D749" s="1053"/>
      <c r="E749" s="349" t="s">
        <v>28</v>
      </c>
      <c r="F749" s="130">
        <f>F756+F763+F770+F777+F784+F791+F798+F805+F812+F819+F826+F833+F840+F847+F854+F861+F868+F875+F882+F889+F896+F903+F910+F917+F924+F931+F938</f>
        <v>0</v>
      </c>
      <c r="G749" s="130">
        <f t="shared" ref="G749:I749" si="344">G756+G763+G770+G777+G784+G791+G798+G805+G812+G819+G826+G833+G840+G847+G854+G861+G868+G875+G882+G889+G896+G903+G910+G917+G924+G931+G938</f>
        <v>0</v>
      </c>
      <c r="H749" s="457">
        <f t="shared" si="344"/>
        <v>0</v>
      </c>
      <c r="I749" s="457">
        <f t="shared" si="344"/>
        <v>0</v>
      </c>
      <c r="J749" s="584">
        <f>J756+J763+J770+J777+J784+J791+J798+J805+J819+J826+J833+J840+J847+J854+J861+J868+J875+J882+J889+J896+J903+J910+J917+J924+J931+J938+J812+J945+J952+J959</f>
        <v>0</v>
      </c>
      <c r="K749" s="584">
        <f>K756+K763+K770+K777+K784+K791+K798+K805+K819+K826+K833+K840+K847+K854+K861+K868+K875+K882+K889+K896+K903+K910+K917+K924+K931+K938+K812+K945+K952+K959</f>
        <v>0</v>
      </c>
      <c r="L749" s="700">
        <f>L756+L763+L770+L777+L784+L791+L798+L805+L812+L819+L826+L833+L840+L847+L854+L861+L868+L875+L882+L889+L896+L903+L910+L917+L924+L931+L938+L945+L952+L959+L966+L973+L980+L987+L994</f>
        <v>0</v>
      </c>
      <c r="M749" s="700">
        <f>M756+M763+M770+M777+M784+M791+M798+M805+M812+M819+M826+M833+M840+M847+M854+M861+M868+M875+M882+M889+M896+M903+M910+M917+M924+M931+M938+M945+M952+M959+M966+M973+M980+M987+M994</f>
        <v>0</v>
      </c>
      <c r="N749" s="700">
        <f>N756+N763+N770+N777+N784+N791+N798+N805+N812+N819+N826+N833+N840+N847+N854+N861+N868+N875+N882+N889+N896+N903+N910+N917+N924+N931+N938+N945+N952+N959+N966+N973+N980+N987+N994+N1001</f>
        <v>0</v>
      </c>
      <c r="O749" s="700">
        <f>O756+O763+O770+O777+O784+O791+O798+O805+O812+O819+O826+O833+O840+O847+O854+O861+O868+O875+O882+O889+O896+O903+O910+O917+O924+O931+O938+O945+O952+O959+O966+O973+O980+O987+O994+O1001</f>
        <v>0</v>
      </c>
      <c r="P749" s="700">
        <f t="shared" ref="P749:Q749" si="345">P756+P763+P770+P777+P784+P791+P798+P805+P812+P819+P826+P833+P840+P847+P854+P861+P868+P875+P882+P889+P896+P903+P910+P917+P924+P931+P938+P945+P952+P959+P966+P973+P980+P987+P994</f>
        <v>0</v>
      </c>
      <c r="Q749" s="700">
        <f t="shared" si="345"/>
        <v>0</v>
      </c>
      <c r="R749" s="1093"/>
    </row>
    <row r="750" spans="2:18" ht="15.75" customHeight="1">
      <c r="B750" s="1027"/>
      <c r="C750" s="1053"/>
      <c r="D750" s="1053"/>
      <c r="E750" s="349" t="s">
        <v>19</v>
      </c>
      <c r="F750" s="130">
        <f t="shared" ref="F750:I753" si="346">F757+F764+F771+F778+F785+F792+F799+F806+F813+F820+F827+F834+F841+F848+F855+F862+F869+F876+F883+F890+F897+F904+F911+F918+F925+F932+F939</f>
        <v>356420.73000000004</v>
      </c>
      <c r="G750" s="130">
        <f t="shared" si="346"/>
        <v>365727.37</v>
      </c>
      <c r="H750" s="457">
        <f t="shared" si="346"/>
        <v>126083.84617</v>
      </c>
      <c r="I750" s="457">
        <f t="shared" si="346"/>
        <v>87119.300540000011</v>
      </c>
      <c r="J750" s="584">
        <f t="shared" ref="J750:K753" si="347">J757+J764+J771+J778+J785+J792+J799+J806+J820+J827+J834+J841+J848+J855+J862+J869+J876+J883+J890+J897+J904+J911+J918+J925+J932+J939+J813+J946+J953+J960</f>
        <v>264611.07007000007</v>
      </c>
      <c r="K750" s="584">
        <f t="shared" si="347"/>
        <v>217924.10270000002</v>
      </c>
      <c r="L750" s="700">
        <f t="shared" ref="L750:M753" si="348">L757+L764+L771+L778+L785+L792+L799+L806+L813+L820+L827+L834+L841+L848+L855+L862+L869+L876+L883+L890+L897+L904+L911+L918+L925+L932+L939+L946+L953+L960+L967+L974+L981+L988+L995</f>
        <v>348493.91822999995</v>
      </c>
      <c r="M750" s="700">
        <f t="shared" si="348"/>
        <v>272784.00020000001</v>
      </c>
      <c r="N750" s="700">
        <f t="shared" ref="N750:O753" si="349">N757+N764+N771+N778+N785+N792+N799+N806+N813+N820+N827+N834+N841+N848+N855+N862+N869+N876+N883+N890+N897+N904+N911+N918+N925+N932+N939+N946+N953+N960+N967+N974+N981+N988+N995+N1002</f>
        <v>434884.57200999989</v>
      </c>
      <c r="O750" s="700">
        <f t="shared" si="349"/>
        <v>432951.46656999993</v>
      </c>
      <c r="P750" s="700">
        <f t="shared" ref="P750:Q750" si="350">P757+P764+P771+P778+P785+P792+P799+P806+P813+P820+P827+P834+P841+P848+P855+P862+P869+P876+P883+P890+P897+P904+P911+P918+P925+P932+P939+P946+P953+P960+P967+P974+P981+P988+P995</f>
        <v>358352.80000000005</v>
      </c>
      <c r="Q750" s="700">
        <f t="shared" si="350"/>
        <v>358352.80000000005</v>
      </c>
      <c r="R750" s="1093"/>
    </row>
    <row r="751" spans="2:18" ht="15.75" customHeight="1">
      <c r="B751" s="1027"/>
      <c r="C751" s="1053"/>
      <c r="D751" s="1053"/>
      <c r="E751" s="349" t="s">
        <v>33</v>
      </c>
      <c r="F751" s="130">
        <f t="shared" si="346"/>
        <v>0</v>
      </c>
      <c r="G751" s="130">
        <f t="shared" si="346"/>
        <v>0</v>
      </c>
      <c r="H751" s="457">
        <f t="shared" si="346"/>
        <v>0</v>
      </c>
      <c r="I751" s="457">
        <f t="shared" si="346"/>
        <v>0</v>
      </c>
      <c r="J751" s="584">
        <f t="shared" si="347"/>
        <v>0</v>
      </c>
      <c r="K751" s="584">
        <f t="shared" si="347"/>
        <v>0</v>
      </c>
      <c r="L751" s="700">
        <f t="shared" si="348"/>
        <v>0</v>
      </c>
      <c r="M751" s="700">
        <f t="shared" si="348"/>
        <v>0</v>
      </c>
      <c r="N751" s="700">
        <f t="shared" si="349"/>
        <v>0</v>
      </c>
      <c r="O751" s="700">
        <f t="shared" si="349"/>
        <v>0</v>
      </c>
      <c r="P751" s="700">
        <f t="shared" ref="P751:Q751" si="351">P758+P765+P772+P779+P786+P793+P800+P807+P814+P821+P828+P835+P842+P849+P856+P863+P870+P877+P884+P891+P898+P905+P912+P919+P926+P933+P940+P947+P954+P961+P968+P975+P982+P989+P996</f>
        <v>0</v>
      </c>
      <c r="Q751" s="700">
        <f t="shared" si="351"/>
        <v>0</v>
      </c>
      <c r="R751" s="1093"/>
    </row>
    <row r="752" spans="2:18" ht="15.75" customHeight="1">
      <c r="B752" s="1027"/>
      <c r="C752" s="1053"/>
      <c r="D752" s="1053"/>
      <c r="E752" s="349" t="s">
        <v>67</v>
      </c>
      <c r="F752" s="130">
        <f t="shared" si="346"/>
        <v>147210.37999999998</v>
      </c>
      <c r="G752" s="130">
        <f t="shared" si="346"/>
        <v>143664.97999999998</v>
      </c>
      <c r="H752" s="479">
        <f t="shared" si="346"/>
        <v>69581.838319999995</v>
      </c>
      <c r="I752" s="457">
        <f t="shared" si="346"/>
        <v>33975.339999999997</v>
      </c>
      <c r="J752" s="584">
        <f t="shared" si="347"/>
        <v>125164.66987999999</v>
      </c>
      <c r="K752" s="584">
        <f t="shared" si="347"/>
        <v>79739.083079999997</v>
      </c>
      <c r="L752" s="700">
        <f t="shared" si="348"/>
        <v>158838.79788</v>
      </c>
      <c r="M752" s="700">
        <f t="shared" si="348"/>
        <v>112408.35717999999</v>
      </c>
      <c r="N752" s="700">
        <f t="shared" si="349"/>
        <v>168254.04283999998</v>
      </c>
      <c r="O752" s="700">
        <f t="shared" si="349"/>
        <v>152001.75720999998</v>
      </c>
      <c r="P752" s="700">
        <f t="shared" ref="P752:Q752" si="352">P759+P766+P773+P780+P787+P794+P801+P808+P815+P822+P829+P836+P843+P850+P857+P864+P871+P878+P885+P892+P899+P906+P913+P920+P927+P934+P941+P948+P955+P962+P969+P976+P983+P990+P997</f>
        <v>168485.83418999999</v>
      </c>
      <c r="Q752" s="700">
        <f t="shared" si="352"/>
        <v>168485.83418999999</v>
      </c>
      <c r="R752" s="1093"/>
    </row>
    <row r="753" spans="2:18" ht="15.75" customHeight="1" thickBot="1">
      <c r="B753" s="1028"/>
      <c r="C753" s="1054"/>
      <c r="D753" s="1054"/>
      <c r="E753" s="351" t="s">
        <v>20</v>
      </c>
      <c r="F753" s="130">
        <f t="shared" si="346"/>
        <v>0</v>
      </c>
      <c r="G753" s="130">
        <f t="shared" si="346"/>
        <v>0</v>
      </c>
      <c r="H753" s="457">
        <f t="shared" si="346"/>
        <v>0</v>
      </c>
      <c r="I753" s="457">
        <f t="shared" si="346"/>
        <v>0</v>
      </c>
      <c r="J753" s="598">
        <f t="shared" si="347"/>
        <v>0</v>
      </c>
      <c r="K753" s="598">
        <f t="shared" si="347"/>
        <v>0</v>
      </c>
      <c r="L753" s="130">
        <f t="shared" si="348"/>
        <v>0</v>
      </c>
      <c r="M753" s="130">
        <f t="shared" si="348"/>
        <v>0</v>
      </c>
      <c r="N753" s="700">
        <f t="shared" si="349"/>
        <v>0</v>
      </c>
      <c r="O753" s="700">
        <f t="shared" si="349"/>
        <v>0</v>
      </c>
      <c r="P753" s="130">
        <f t="shared" ref="P753:Q753" si="353">P760+P767+P774+P781+P788+P795+P802+P809+P816+P823+P830+P837+P844+P851+P858+P865+P872+P879+P886+P893+P900+P907+P914+P921+P928+P935+P942+P949+P956+P963+P970+P977+P984+P991+P998</f>
        <v>0</v>
      </c>
      <c r="Q753" s="130">
        <f t="shared" si="353"/>
        <v>0</v>
      </c>
      <c r="R753" s="1093"/>
    </row>
    <row r="754" spans="2:18" s="121" customFormat="1" ht="15.75" customHeight="1">
      <c r="B754" s="1032"/>
      <c r="C754" s="1056" t="s">
        <v>149</v>
      </c>
      <c r="D754" s="1056" t="s">
        <v>679</v>
      </c>
      <c r="E754" s="341" t="s">
        <v>17</v>
      </c>
      <c r="F754" s="291">
        <f>F756+F757+F758+F759+F760</f>
        <v>52296.1</v>
      </c>
      <c r="G754" s="291">
        <f t="shared" ref="G754:Q754" si="354">G756+G757+G758+G759+G760</f>
        <v>49663.25</v>
      </c>
      <c r="H754" s="493">
        <f t="shared" si="354"/>
        <v>27377.67</v>
      </c>
      <c r="I754" s="493">
        <f t="shared" si="354"/>
        <v>11603.09</v>
      </c>
      <c r="J754" s="663">
        <f>J756+J757+J759</f>
        <v>47537.049919999998</v>
      </c>
      <c r="K754" s="663">
        <f>K756+K757+K759</f>
        <v>28867.164079999999</v>
      </c>
      <c r="L754" s="493">
        <f>L756+L757+L758+M759+L760</f>
        <v>40295.525500000003</v>
      </c>
      <c r="M754" s="493">
        <f>M756+M757+M758+N759+M760</f>
        <v>62244.849920000001</v>
      </c>
      <c r="N754" s="292">
        <f t="shared" si="354"/>
        <v>62244.849920000001</v>
      </c>
      <c r="O754" s="292">
        <f t="shared" si="354"/>
        <v>54324.749069999998</v>
      </c>
      <c r="P754" s="291">
        <f t="shared" si="354"/>
        <v>69801.674620000005</v>
      </c>
      <c r="Q754" s="291">
        <f t="shared" si="354"/>
        <v>69801.674620000005</v>
      </c>
      <c r="R754" s="414"/>
    </row>
    <row r="755" spans="2:18" s="121" customFormat="1" ht="15.75" customHeight="1">
      <c r="B755" s="1033"/>
      <c r="C755" s="1057"/>
      <c r="D755" s="1057"/>
      <c r="E755" s="342" t="s">
        <v>18</v>
      </c>
      <c r="F755" s="344"/>
      <c r="G755" s="344"/>
      <c r="H755" s="484"/>
      <c r="I755" s="484"/>
      <c r="J755" s="681"/>
      <c r="K755" s="681"/>
      <c r="L755" s="787"/>
      <c r="M755" s="787"/>
      <c r="N755" s="635"/>
      <c r="O755" s="349"/>
      <c r="P755" s="344"/>
      <c r="Q755" s="344"/>
      <c r="R755" s="415"/>
    </row>
    <row r="756" spans="2:18" s="121" customFormat="1" ht="15.75" customHeight="1">
      <c r="B756" s="1033"/>
      <c r="C756" s="1057"/>
      <c r="D756" s="1057"/>
      <c r="E756" s="342" t="s">
        <v>28</v>
      </c>
      <c r="F756" s="344"/>
      <c r="G756" s="344"/>
      <c r="H756" s="484">
        <v>0</v>
      </c>
      <c r="I756" s="484">
        <v>0</v>
      </c>
      <c r="J756" s="681">
        <v>0</v>
      </c>
      <c r="K756" s="681">
        <v>0</v>
      </c>
      <c r="L756" s="681">
        <v>0</v>
      </c>
      <c r="M756" s="681">
        <v>0</v>
      </c>
      <c r="N756" s="602">
        <v>0</v>
      </c>
      <c r="O756" s="602">
        <v>0</v>
      </c>
      <c r="P756" s="344">
        <v>0</v>
      </c>
      <c r="Q756" s="344">
        <v>0</v>
      </c>
      <c r="R756" s="415"/>
    </row>
    <row r="757" spans="2:18" s="121" customFormat="1" ht="15.75" customHeight="1">
      <c r="B757" s="1033"/>
      <c r="C757" s="1057"/>
      <c r="D757" s="1057"/>
      <c r="E757" s="342" t="s">
        <v>19</v>
      </c>
      <c r="F757" s="344"/>
      <c r="G757" s="344"/>
      <c r="H757" s="485">
        <v>0</v>
      </c>
      <c r="I757" s="485">
        <v>0</v>
      </c>
      <c r="J757" s="641">
        <v>0</v>
      </c>
      <c r="K757" s="641">
        <v>0</v>
      </c>
      <c r="L757" s="641">
        <v>0</v>
      </c>
      <c r="M757" s="641">
        <v>0</v>
      </c>
      <c r="N757" s="597">
        <v>0</v>
      </c>
      <c r="O757" s="597">
        <v>0</v>
      </c>
      <c r="P757" s="259">
        <v>0</v>
      </c>
      <c r="Q757" s="259">
        <v>0</v>
      </c>
      <c r="R757" s="415"/>
    </row>
    <row r="758" spans="2:18" s="121" customFormat="1" ht="15.75" customHeight="1">
      <c r="B758" s="1033"/>
      <c r="C758" s="1057"/>
      <c r="D758" s="1057"/>
      <c r="E758" s="342" t="s">
        <v>33</v>
      </c>
      <c r="F758" s="344"/>
      <c r="G758" s="344"/>
      <c r="H758" s="484"/>
      <c r="I758" s="484"/>
      <c r="J758" s="681"/>
      <c r="K758" s="681"/>
      <c r="L758" s="791"/>
      <c r="M758" s="791"/>
      <c r="N758" s="635"/>
      <c r="O758" s="349"/>
      <c r="P758" s="370"/>
      <c r="Q758" s="370"/>
      <c r="R758" s="415"/>
    </row>
    <row r="759" spans="2:18" s="121" customFormat="1" ht="15.75" customHeight="1">
      <c r="B759" s="1033"/>
      <c r="C759" s="1057"/>
      <c r="D759" s="1057"/>
      <c r="E759" s="342" t="s">
        <v>67</v>
      </c>
      <c r="F759" s="344">
        <v>52296.1</v>
      </c>
      <c r="G759" s="344">
        <v>49663.25</v>
      </c>
      <c r="H759" s="484">
        <v>27377.67</v>
      </c>
      <c r="I759" s="484">
        <v>11603.09</v>
      </c>
      <c r="J759" s="641">
        <v>47537.049919999998</v>
      </c>
      <c r="K759" s="641">
        <v>28867.164079999999</v>
      </c>
      <c r="L759" s="787">
        <v>59805.999920000002</v>
      </c>
      <c r="M759" s="787">
        <v>40295.525500000003</v>
      </c>
      <c r="N759" s="666">
        <v>62244.849920000001</v>
      </c>
      <c r="O759" s="666">
        <v>54324.749069999998</v>
      </c>
      <c r="P759" s="310">
        <v>69801.674620000005</v>
      </c>
      <c r="Q759" s="310">
        <v>69801.674620000005</v>
      </c>
      <c r="R759" s="415"/>
    </row>
    <row r="760" spans="2:18" s="121" customFormat="1" ht="15.75" customHeight="1" thickBot="1">
      <c r="B760" s="1033"/>
      <c r="C760" s="1057"/>
      <c r="D760" s="1057"/>
      <c r="E760" s="352" t="s">
        <v>20</v>
      </c>
      <c r="F760" s="346"/>
      <c r="G760" s="346"/>
      <c r="H760" s="488"/>
      <c r="I760" s="488"/>
      <c r="J760" s="682"/>
      <c r="K760" s="682"/>
      <c r="L760" s="792"/>
      <c r="M760" s="790"/>
      <c r="N760" s="630"/>
      <c r="O760" s="351"/>
      <c r="P760" s="277"/>
      <c r="Q760" s="277"/>
      <c r="R760" s="423"/>
    </row>
    <row r="761" spans="2:18" s="121" customFormat="1" ht="15.75" customHeight="1">
      <c r="B761" s="1033"/>
      <c r="C761" s="1057"/>
      <c r="D761" s="1057"/>
      <c r="E761" s="341" t="s">
        <v>17</v>
      </c>
      <c r="F761" s="291">
        <f>F763+F764+F765+F766+F767</f>
        <v>1988.62</v>
      </c>
      <c r="G761" s="291">
        <f t="shared" ref="G761:Q761" si="355">G763+G764+G765+G766+G767</f>
        <v>1988.62</v>
      </c>
      <c r="H761" s="493">
        <f t="shared" si="355"/>
        <v>1805.86796</v>
      </c>
      <c r="I761" s="493">
        <f t="shared" si="355"/>
        <v>1257.98</v>
      </c>
      <c r="J761" s="683">
        <f>J763+J764+J766</f>
        <v>2564.86796</v>
      </c>
      <c r="K761" s="683">
        <f>K763+K764+K766</f>
        <v>1700.2760599999999</v>
      </c>
      <c r="L761" s="742">
        <f t="shared" si="355"/>
        <v>2935.9179600000002</v>
      </c>
      <c r="M761" s="742">
        <f t="shared" si="355"/>
        <v>2108.6040600000001</v>
      </c>
      <c r="N761" s="292">
        <f t="shared" si="355"/>
        <v>2989.2679600000001</v>
      </c>
      <c r="O761" s="292">
        <f t="shared" si="355"/>
        <v>2814.5470599999999</v>
      </c>
      <c r="P761" s="742">
        <f t="shared" si="355"/>
        <v>250</v>
      </c>
      <c r="Q761" s="742">
        <f t="shared" si="355"/>
        <v>250</v>
      </c>
      <c r="R761" s="414"/>
    </row>
    <row r="762" spans="2:18" s="121" customFormat="1" ht="15.75" customHeight="1">
      <c r="B762" s="1033"/>
      <c r="C762" s="1057"/>
      <c r="D762" s="1057"/>
      <c r="E762" s="342" t="s">
        <v>18</v>
      </c>
      <c r="F762" s="344"/>
      <c r="G762" s="344"/>
      <c r="H762" s="484"/>
      <c r="I762" s="484"/>
      <c r="J762" s="627"/>
      <c r="K762" s="627"/>
      <c r="L762" s="740"/>
      <c r="M762" s="740"/>
      <c r="N762" s="635"/>
      <c r="O762" s="349"/>
      <c r="P762" s="370"/>
      <c r="Q762" s="370"/>
      <c r="R762" s="415"/>
    </row>
    <row r="763" spans="2:18" s="121" customFormat="1" ht="15.75" customHeight="1">
      <c r="B763" s="1033"/>
      <c r="C763" s="1057"/>
      <c r="D763" s="1057"/>
      <c r="E763" s="342" t="s">
        <v>28</v>
      </c>
      <c r="F763" s="344"/>
      <c r="G763" s="344"/>
      <c r="H763" s="484">
        <v>0</v>
      </c>
      <c r="I763" s="484">
        <v>0</v>
      </c>
      <c r="J763" s="627">
        <v>0</v>
      </c>
      <c r="K763" s="627">
        <v>0</v>
      </c>
      <c r="L763" s="627">
        <v>0</v>
      </c>
      <c r="M763" s="627">
        <v>0</v>
      </c>
      <c r="N763" s="576">
        <v>0</v>
      </c>
      <c r="O763" s="576">
        <v>0</v>
      </c>
      <c r="P763" s="370">
        <v>0</v>
      </c>
      <c r="Q763" s="370">
        <v>0</v>
      </c>
      <c r="R763" s="415"/>
    </row>
    <row r="764" spans="2:18" s="121" customFormat="1" ht="15.75" customHeight="1">
      <c r="B764" s="1033"/>
      <c r="C764" s="1057"/>
      <c r="D764" s="1057"/>
      <c r="E764" s="342" t="s">
        <v>19</v>
      </c>
      <c r="F764" s="344"/>
      <c r="G764" s="344"/>
      <c r="H764" s="485">
        <v>0</v>
      </c>
      <c r="I764" s="485">
        <v>0</v>
      </c>
      <c r="J764" s="625">
        <v>0</v>
      </c>
      <c r="K764" s="625">
        <v>0</v>
      </c>
      <c r="L764" s="625">
        <v>0</v>
      </c>
      <c r="M764" s="625">
        <v>0</v>
      </c>
      <c r="N764" s="577">
        <v>0</v>
      </c>
      <c r="O764" s="577">
        <v>0</v>
      </c>
      <c r="P764" s="259">
        <v>0</v>
      </c>
      <c r="Q764" s="259">
        <v>0</v>
      </c>
      <c r="R764" s="415"/>
    </row>
    <row r="765" spans="2:18" s="121" customFormat="1" ht="15.75" customHeight="1">
      <c r="B765" s="1033"/>
      <c r="C765" s="1057"/>
      <c r="D765" s="1057"/>
      <c r="E765" s="342" t="s">
        <v>33</v>
      </c>
      <c r="F765" s="344"/>
      <c r="G765" s="344"/>
      <c r="H765" s="484"/>
      <c r="I765" s="484"/>
      <c r="J765" s="627"/>
      <c r="K765" s="627"/>
      <c r="L765" s="740"/>
      <c r="M765" s="740"/>
      <c r="N765" s="635"/>
      <c r="O765" s="349"/>
      <c r="P765" s="370"/>
      <c r="Q765" s="370"/>
      <c r="R765" s="415"/>
    </row>
    <row r="766" spans="2:18" s="121" customFormat="1" ht="15.75" customHeight="1">
      <c r="B766" s="1033"/>
      <c r="C766" s="1057"/>
      <c r="D766" s="1057"/>
      <c r="E766" s="342" t="s">
        <v>67</v>
      </c>
      <c r="F766" s="304">
        <v>1988.62</v>
      </c>
      <c r="G766" s="304">
        <v>1988.62</v>
      </c>
      <c r="H766" s="314">
        <v>1805.86796</v>
      </c>
      <c r="I766" s="304">
        <v>1257.98</v>
      </c>
      <c r="J766" s="641">
        <v>2564.86796</v>
      </c>
      <c r="K766" s="641">
        <v>1700.2760599999999</v>
      </c>
      <c r="L766" s="314">
        <v>2935.9179600000002</v>
      </c>
      <c r="M766" s="314">
        <v>2108.6040600000001</v>
      </c>
      <c r="N766" s="669">
        <v>2989.2679600000001</v>
      </c>
      <c r="O766" s="669">
        <v>2814.5470599999999</v>
      </c>
      <c r="P766" s="304">
        <v>250</v>
      </c>
      <c r="Q766" s="304">
        <v>250</v>
      </c>
      <c r="R766" s="415"/>
    </row>
    <row r="767" spans="2:18" s="121" customFormat="1" ht="15.75" customHeight="1" thickBot="1">
      <c r="B767" s="1036"/>
      <c r="C767" s="1058"/>
      <c r="D767" s="1058"/>
      <c r="E767" s="343" t="s">
        <v>20</v>
      </c>
      <c r="F767" s="345"/>
      <c r="G767" s="345"/>
      <c r="H767" s="486"/>
      <c r="I767" s="486"/>
      <c r="J767" s="628"/>
      <c r="K767" s="628"/>
      <c r="L767" s="743"/>
      <c r="M767" s="743"/>
      <c r="N767" s="631"/>
      <c r="O767" s="350"/>
      <c r="P767" s="739"/>
      <c r="Q767" s="739"/>
      <c r="R767" s="416"/>
    </row>
    <row r="768" spans="2:18" ht="15.75" customHeight="1">
      <c r="B768" s="1032"/>
      <c r="C768" s="1056" t="s">
        <v>678</v>
      </c>
      <c r="D768" s="1154" t="s">
        <v>635</v>
      </c>
      <c r="E768" s="341" t="s">
        <v>17</v>
      </c>
      <c r="F768" s="136">
        <f t="shared" ref="F768:Q768" si="356">F770+F771+F772+F773+F774</f>
        <v>73251.69</v>
      </c>
      <c r="G768" s="136">
        <f t="shared" si="356"/>
        <v>73101.69</v>
      </c>
      <c r="H768" s="490">
        <f t="shared" si="356"/>
        <v>27649.17</v>
      </c>
      <c r="I768" s="490">
        <f t="shared" si="356"/>
        <v>17338</v>
      </c>
      <c r="J768" s="640">
        <f t="shared" si="356"/>
        <v>52905.388350000001</v>
      </c>
      <c r="K768" s="640">
        <f t="shared" si="356"/>
        <v>41976.619339999997</v>
      </c>
      <c r="L768" s="289">
        <f>L770+M771+L772+L773+L774</f>
        <v>51383.251559999997</v>
      </c>
      <c r="M768" s="289">
        <f>M770+N771+M772+M773+M774+M771</f>
        <v>139477.76355999999</v>
      </c>
      <c r="N768" s="634">
        <f t="shared" si="356"/>
        <v>88094.512000000002</v>
      </c>
      <c r="O768" s="634">
        <f t="shared" si="356"/>
        <v>88094.512000000002</v>
      </c>
      <c r="P768" s="289">
        <f t="shared" si="356"/>
        <v>74895.100000000006</v>
      </c>
      <c r="Q768" s="289">
        <f t="shared" si="356"/>
        <v>74895.100000000006</v>
      </c>
      <c r="R768" s="412"/>
    </row>
    <row r="769" spans="2:18" ht="15.75" customHeight="1">
      <c r="B769" s="1033"/>
      <c r="C769" s="1057"/>
      <c r="D769" s="1155"/>
      <c r="E769" s="342" t="s">
        <v>18</v>
      </c>
      <c r="F769" s="127"/>
      <c r="G769" s="127"/>
      <c r="H769" s="484"/>
      <c r="I769" s="484"/>
      <c r="J769" s="681"/>
      <c r="K769" s="681"/>
      <c r="L769" s="740"/>
      <c r="M769" s="740"/>
      <c r="N769" s="188"/>
      <c r="O769" s="166"/>
      <c r="P769" s="259"/>
      <c r="Q769" s="259"/>
      <c r="R769" s="123"/>
    </row>
    <row r="770" spans="2:18" ht="15.75" customHeight="1">
      <c r="B770" s="1033"/>
      <c r="C770" s="1057"/>
      <c r="D770" s="1155"/>
      <c r="E770" s="342" t="s">
        <v>28</v>
      </c>
      <c r="F770" s="127"/>
      <c r="G770" s="127"/>
      <c r="H770" s="484">
        <v>0</v>
      </c>
      <c r="I770" s="484">
        <v>0</v>
      </c>
      <c r="J770" s="681">
        <v>0</v>
      </c>
      <c r="K770" s="681">
        <v>0</v>
      </c>
      <c r="L770" s="681">
        <v>0</v>
      </c>
      <c r="M770" s="681">
        <v>0</v>
      </c>
      <c r="N770" s="188">
        <v>0</v>
      </c>
      <c r="O770" s="188">
        <v>0</v>
      </c>
      <c r="P770" s="259">
        <v>0</v>
      </c>
      <c r="Q770" s="259">
        <v>0</v>
      </c>
      <c r="R770" s="123"/>
    </row>
    <row r="771" spans="2:18" ht="15.75" customHeight="1">
      <c r="B771" s="1033"/>
      <c r="C771" s="1057"/>
      <c r="D771" s="1155"/>
      <c r="E771" s="342" t="s">
        <v>19</v>
      </c>
      <c r="F771" s="127">
        <v>73251.69</v>
      </c>
      <c r="G771" s="127">
        <v>73101.69</v>
      </c>
      <c r="H771" s="485">
        <v>27649.17</v>
      </c>
      <c r="I771" s="494">
        <v>17338</v>
      </c>
      <c r="J771" s="625">
        <v>52905.388350000001</v>
      </c>
      <c r="K771" s="625">
        <v>41976.619339999997</v>
      </c>
      <c r="L771" s="314">
        <v>69602.95435</v>
      </c>
      <c r="M771" s="314">
        <v>51383.251559999997</v>
      </c>
      <c r="N771" s="669">
        <v>88094.512000000002</v>
      </c>
      <c r="O771" s="669">
        <v>88094.512000000002</v>
      </c>
      <c r="P771" s="304">
        <v>74895.100000000006</v>
      </c>
      <c r="Q771" s="304">
        <v>74895.100000000006</v>
      </c>
      <c r="R771" s="123"/>
    </row>
    <row r="772" spans="2:18" ht="15.75" customHeight="1">
      <c r="B772" s="1033"/>
      <c r="C772" s="1057"/>
      <c r="D772" s="1155"/>
      <c r="E772" s="342" t="s">
        <v>33</v>
      </c>
      <c r="F772" s="127"/>
      <c r="G772" s="127"/>
      <c r="H772" s="484"/>
      <c r="I772" s="484"/>
      <c r="J772" s="681"/>
      <c r="K772" s="681"/>
      <c r="L772" s="740"/>
      <c r="M772" s="740"/>
      <c r="N772" s="188"/>
      <c r="O772" s="166"/>
      <c r="P772" s="259"/>
      <c r="Q772" s="259"/>
      <c r="R772" s="123"/>
    </row>
    <row r="773" spans="2:18" ht="15.75" customHeight="1">
      <c r="B773" s="1033"/>
      <c r="C773" s="1057"/>
      <c r="D773" s="1155"/>
      <c r="E773" s="342" t="s">
        <v>67</v>
      </c>
      <c r="F773" s="127"/>
      <c r="G773" s="127"/>
      <c r="H773" s="484">
        <v>0</v>
      </c>
      <c r="I773" s="484">
        <v>0</v>
      </c>
      <c r="J773" s="627">
        <v>0</v>
      </c>
      <c r="K773" s="627">
        <v>0</v>
      </c>
      <c r="L773" s="627">
        <v>0</v>
      </c>
      <c r="M773" s="627">
        <v>0</v>
      </c>
      <c r="N773" s="188">
        <v>0</v>
      </c>
      <c r="O773" s="188">
        <v>0</v>
      </c>
      <c r="P773" s="259">
        <v>0</v>
      </c>
      <c r="Q773" s="259">
        <v>0</v>
      </c>
      <c r="R773" s="123"/>
    </row>
    <row r="774" spans="2:18" ht="15.75" customHeight="1" thickBot="1">
      <c r="B774" s="1033"/>
      <c r="C774" s="1057"/>
      <c r="D774" s="1155"/>
      <c r="E774" s="343" t="s">
        <v>20</v>
      </c>
      <c r="F774" s="133"/>
      <c r="G774" s="133"/>
      <c r="H774" s="486"/>
      <c r="I774" s="486"/>
      <c r="J774" s="628"/>
      <c r="K774" s="628"/>
      <c r="L774" s="743"/>
      <c r="M774" s="743"/>
      <c r="N774" s="768"/>
      <c r="O774" s="767"/>
      <c r="P774" s="287"/>
      <c r="Q774" s="287"/>
      <c r="R774" s="413"/>
    </row>
    <row r="775" spans="2:18" ht="15.75" customHeight="1">
      <c r="B775" s="1034"/>
      <c r="C775" s="1038"/>
      <c r="D775" s="1157"/>
      <c r="E775" s="341" t="s">
        <v>17</v>
      </c>
      <c r="F775" s="136">
        <f>F777+F778+F779+F780+F781</f>
        <v>1214.6199999999999</v>
      </c>
      <c r="G775" s="136">
        <f t="shared" ref="G775:Q775" si="357">G777+G778+G779+G780+G781</f>
        <v>1213.96</v>
      </c>
      <c r="H775" s="490">
        <f t="shared" si="357"/>
        <v>0</v>
      </c>
      <c r="I775" s="490">
        <f t="shared" si="357"/>
        <v>0</v>
      </c>
      <c r="J775" s="636">
        <f t="shared" si="357"/>
        <v>350</v>
      </c>
      <c r="K775" s="636">
        <f t="shared" si="357"/>
        <v>0</v>
      </c>
      <c r="L775" s="289">
        <f t="shared" si="357"/>
        <v>840</v>
      </c>
      <c r="M775" s="289">
        <f t="shared" si="357"/>
        <v>294.24279999999999</v>
      </c>
      <c r="N775" s="634">
        <f t="shared" si="357"/>
        <v>1033.1880000000001</v>
      </c>
      <c r="O775" s="634">
        <f t="shared" si="357"/>
        <v>1031.7260000000001</v>
      </c>
      <c r="P775" s="289">
        <f t="shared" si="357"/>
        <v>1050</v>
      </c>
      <c r="Q775" s="289">
        <f t="shared" si="357"/>
        <v>1050</v>
      </c>
      <c r="R775" s="412"/>
    </row>
    <row r="776" spans="2:18" ht="15.75" customHeight="1">
      <c r="B776" s="1034"/>
      <c r="C776" s="1038"/>
      <c r="D776" s="1157"/>
      <c r="E776" s="342" t="s">
        <v>18</v>
      </c>
      <c r="F776" s="127"/>
      <c r="G776" s="127"/>
      <c r="H776" s="484"/>
      <c r="I776" s="484"/>
      <c r="J776" s="627"/>
      <c r="K776" s="627"/>
      <c r="L776" s="740"/>
      <c r="M776" s="740"/>
      <c r="N776" s="188"/>
      <c r="O776" s="166"/>
      <c r="P776" s="259"/>
      <c r="Q776" s="259"/>
      <c r="R776" s="123"/>
    </row>
    <row r="777" spans="2:18" ht="15.75" customHeight="1">
      <c r="B777" s="1034"/>
      <c r="C777" s="1038"/>
      <c r="D777" s="1157"/>
      <c r="E777" s="342" t="s">
        <v>28</v>
      </c>
      <c r="F777" s="127"/>
      <c r="G777" s="127"/>
      <c r="H777" s="484">
        <v>0</v>
      </c>
      <c r="I777" s="484">
        <v>0</v>
      </c>
      <c r="J777" s="627">
        <v>0</v>
      </c>
      <c r="K777" s="627">
        <v>0</v>
      </c>
      <c r="L777" s="627">
        <v>0</v>
      </c>
      <c r="M777" s="627">
        <v>0</v>
      </c>
      <c r="N777" s="188">
        <v>0</v>
      </c>
      <c r="O777" s="166">
        <v>0</v>
      </c>
      <c r="P777" s="259">
        <v>0</v>
      </c>
      <c r="Q777" s="259">
        <v>0</v>
      </c>
      <c r="R777" s="123"/>
    </row>
    <row r="778" spans="2:18" ht="15.75" customHeight="1">
      <c r="B778" s="1034"/>
      <c r="C778" s="1038"/>
      <c r="D778" s="1157"/>
      <c r="E778" s="342" t="s">
        <v>19</v>
      </c>
      <c r="F778" s="127">
        <v>1214.6199999999999</v>
      </c>
      <c r="G778" s="127">
        <v>1213.96</v>
      </c>
      <c r="H778" s="485">
        <v>0</v>
      </c>
      <c r="I778" s="485">
        <v>0</v>
      </c>
      <c r="J778" s="625">
        <v>350</v>
      </c>
      <c r="K778" s="658">
        <v>0</v>
      </c>
      <c r="L778" s="307">
        <v>840</v>
      </c>
      <c r="M778" s="307">
        <v>294.24279999999999</v>
      </c>
      <c r="N778" s="669">
        <v>1033.1880000000001</v>
      </c>
      <c r="O778" s="669">
        <v>1031.7260000000001</v>
      </c>
      <c r="P778" s="304">
        <v>1050</v>
      </c>
      <c r="Q778" s="304">
        <v>1050</v>
      </c>
      <c r="R778" s="123"/>
    </row>
    <row r="779" spans="2:18" ht="15.75" customHeight="1">
      <c r="B779" s="1034"/>
      <c r="C779" s="1038"/>
      <c r="D779" s="1157"/>
      <c r="E779" s="342" t="s">
        <v>33</v>
      </c>
      <c r="F779" s="127"/>
      <c r="G779" s="127"/>
      <c r="H779" s="484"/>
      <c r="I779" s="484"/>
      <c r="J779" s="627"/>
      <c r="K779" s="627"/>
      <c r="L779" s="740"/>
      <c r="M779" s="740"/>
      <c r="N779" s="188"/>
      <c r="O779" s="166"/>
      <c r="P779" s="259"/>
      <c r="Q779" s="259"/>
      <c r="R779" s="123"/>
    </row>
    <row r="780" spans="2:18" ht="23.25" customHeight="1">
      <c r="B780" s="1034"/>
      <c r="C780" s="1038"/>
      <c r="D780" s="1157"/>
      <c r="E780" s="342" t="s">
        <v>67</v>
      </c>
      <c r="F780" s="127"/>
      <c r="G780" s="127"/>
      <c r="H780" s="484">
        <v>0</v>
      </c>
      <c r="I780" s="484">
        <v>0</v>
      </c>
      <c r="J780" s="627">
        <v>0</v>
      </c>
      <c r="K780" s="627">
        <v>0</v>
      </c>
      <c r="L780" s="627">
        <v>0</v>
      </c>
      <c r="M780" s="627">
        <v>0</v>
      </c>
      <c r="N780" s="188">
        <v>0</v>
      </c>
      <c r="O780" s="166">
        <v>0</v>
      </c>
      <c r="P780" s="259">
        <v>0</v>
      </c>
      <c r="Q780" s="259">
        <v>0</v>
      </c>
      <c r="R780" s="123"/>
    </row>
    <row r="781" spans="2:18" ht="27" customHeight="1" thickBot="1">
      <c r="B781" s="1035"/>
      <c r="C781" s="1039"/>
      <c r="D781" s="1158"/>
      <c r="E781" s="343" t="s">
        <v>20</v>
      </c>
      <c r="F781" s="133"/>
      <c r="G781" s="133"/>
      <c r="H781" s="486"/>
      <c r="I781" s="486"/>
      <c r="J781" s="628"/>
      <c r="K781" s="628"/>
      <c r="L781" s="743"/>
      <c r="M781" s="743"/>
      <c r="N781" s="768"/>
      <c r="O781" s="767"/>
      <c r="P781" s="287"/>
      <c r="Q781" s="287"/>
      <c r="R781" s="413"/>
    </row>
    <row r="782" spans="2:18" ht="15.75" customHeight="1">
      <c r="B782" s="1032"/>
      <c r="C782" s="1056" t="s">
        <v>677</v>
      </c>
      <c r="D782" s="1154" t="s">
        <v>636</v>
      </c>
      <c r="E782" s="341" t="s">
        <v>17</v>
      </c>
      <c r="F782" s="136">
        <f>F784+F785+F786+F787+F788</f>
        <v>325</v>
      </c>
      <c r="G782" s="136">
        <f t="shared" ref="G782:Q782" si="358">G784+G785+G786+G787+G788</f>
        <v>325</v>
      </c>
      <c r="H782" s="490">
        <f t="shared" si="358"/>
        <v>108.5</v>
      </c>
      <c r="I782" s="490">
        <f t="shared" si="358"/>
        <v>77.099999999999994</v>
      </c>
      <c r="J782" s="636">
        <f t="shared" si="358"/>
        <v>202.7</v>
      </c>
      <c r="K782" s="636">
        <f t="shared" si="358"/>
        <v>202.7</v>
      </c>
      <c r="L782" s="289">
        <f t="shared" si="358"/>
        <v>313.39999999999998</v>
      </c>
      <c r="M782" s="289">
        <f t="shared" si="358"/>
        <v>295.89999999999998</v>
      </c>
      <c r="N782" s="634">
        <f t="shared" si="358"/>
        <v>561</v>
      </c>
      <c r="O782" s="634">
        <f t="shared" si="358"/>
        <v>451.29599999999999</v>
      </c>
      <c r="P782" s="289">
        <f t="shared" si="358"/>
        <v>376.2</v>
      </c>
      <c r="Q782" s="289">
        <f t="shared" si="358"/>
        <v>376.2</v>
      </c>
      <c r="R782" s="412"/>
    </row>
    <row r="783" spans="2:18" ht="15.75" customHeight="1">
      <c r="B783" s="1033"/>
      <c r="C783" s="1057"/>
      <c r="D783" s="1155"/>
      <c r="E783" s="342" t="s">
        <v>18</v>
      </c>
      <c r="F783" s="127"/>
      <c r="G783" s="127"/>
      <c r="H783" s="484"/>
      <c r="I783" s="484"/>
      <c r="J783" s="627"/>
      <c r="K783" s="627"/>
      <c r="L783" s="740"/>
      <c r="M783" s="740"/>
      <c r="N783" s="188"/>
      <c r="O783" s="166"/>
      <c r="P783" s="259"/>
      <c r="Q783" s="259"/>
      <c r="R783" s="123"/>
    </row>
    <row r="784" spans="2:18" ht="24.75" customHeight="1">
      <c r="B784" s="1033"/>
      <c r="C784" s="1057"/>
      <c r="D784" s="1155"/>
      <c r="E784" s="342" t="s">
        <v>28</v>
      </c>
      <c r="F784" s="127"/>
      <c r="G784" s="127"/>
      <c r="H784" s="484">
        <v>0</v>
      </c>
      <c r="I784" s="484">
        <v>0</v>
      </c>
      <c r="J784" s="627">
        <v>0</v>
      </c>
      <c r="K784" s="627">
        <v>0</v>
      </c>
      <c r="L784" s="627">
        <v>0</v>
      </c>
      <c r="M784" s="627">
        <v>0</v>
      </c>
      <c r="N784" s="188">
        <v>0</v>
      </c>
      <c r="O784" s="166">
        <v>0</v>
      </c>
      <c r="P784" s="259">
        <v>0</v>
      </c>
      <c r="Q784" s="259">
        <v>0</v>
      </c>
      <c r="R784" s="123"/>
    </row>
    <row r="785" spans="2:18" ht="26.25" customHeight="1">
      <c r="B785" s="1033"/>
      <c r="C785" s="1057"/>
      <c r="D785" s="1155"/>
      <c r="E785" s="342" t="s">
        <v>19</v>
      </c>
      <c r="F785" s="127">
        <v>325</v>
      </c>
      <c r="G785" s="127">
        <v>325</v>
      </c>
      <c r="H785" s="485">
        <v>108.5</v>
      </c>
      <c r="I785" s="485">
        <v>77.099999999999994</v>
      </c>
      <c r="J785" s="625">
        <v>202.7</v>
      </c>
      <c r="K785" s="658">
        <v>202.7</v>
      </c>
      <c r="L785" s="307">
        <v>313.39999999999998</v>
      </c>
      <c r="M785" s="307">
        <v>295.89999999999998</v>
      </c>
      <c r="N785" s="667">
        <v>561</v>
      </c>
      <c r="O785" s="667">
        <v>451.29599999999999</v>
      </c>
      <c r="P785" s="307">
        <v>376.2</v>
      </c>
      <c r="Q785" s="307">
        <v>376.2</v>
      </c>
      <c r="R785" s="123"/>
    </row>
    <row r="786" spans="2:18" ht="12.75" customHeight="1">
      <c r="B786" s="1033"/>
      <c r="C786" s="1057"/>
      <c r="D786" s="1155"/>
      <c r="E786" s="342" t="s">
        <v>33</v>
      </c>
      <c r="F786" s="127"/>
      <c r="G786" s="127"/>
      <c r="H786" s="484"/>
      <c r="I786" s="484"/>
      <c r="J786" s="627"/>
      <c r="K786" s="627"/>
      <c r="L786" s="307"/>
      <c r="M786" s="740"/>
      <c r="N786" s="188"/>
      <c r="O786" s="166"/>
      <c r="P786" s="259"/>
      <c r="Q786" s="259"/>
      <c r="R786" s="123"/>
    </row>
    <row r="787" spans="2:18" ht="27" customHeight="1">
      <c r="B787" s="1033"/>
      <c r="C787" s="1057"/>
      <c r="D787" s="1155"/>
      <c r="E787" s="342" t="s">
        <v>67</v>
      </c>
      <c r="F787" s="127"/>
      <c r="G787" s="127"/>
      <c r="H787" s="484">
        <v>0</v>
      </c>
      <c r="I787" s="484">
        <v>0</v>
      </c>
      <c r="J787" s="627">
        <v>0</v>
      </c>
      <c r="K787" s="627">
        <v>0</v>
      </c>
      <c r="L787" s="627">
        <v>0</v>
      </c>
      <c r="M787" s="627">
        <v>0</v>
      </c>
      <c r="N787" s="188">
        <v>0</v>
      </c>
      <c r="O787" s="166">
        <v>0</v>
      </c>
      <c r="P787" s="259">
        <v>0</v>
      </c>
      <c r="Q787" s="259">
        <v>0</v>
      </c>
      <c r="R787" s="123"/>
    </row>
    <row r="788" spans="2:18" ht="14.25" customHeight="1" thickBot="1">
      <c r="B788" s="1036"/>
      <c r="C788" s="1058"/>
      <c r="D788" s="1156"/>
      <c r="E788" s="343" t="s">
        <v>20</v>
      </c>
      <c r="F788" s="133"/>
      <c r="G788" s="133"/>
      <c r="H788" s="486"/>
      <c r="I788" s="486"/>
      <c r="J788" s="628"/>
      <c r="K788" s="628"/>
      <c r="L788" s="743"/>
      <c r="M788" s="743"/>
      <c r="N788" s="768"/>
      <c r="O788" s="767"/>
      <c r="P788" s="287"/>
      <c r="Q788" s="287"/>
      <c r="R788" s="413"/>
    </row>
    <row r="789" spans="2:18" s="290" customFormat="1" ht="15.75" customHeight="1">
      <c r="B789" s="1032"/>
      <c r="C789" s="1056" t="s">
        <v>680</v>
      </c>
      <c r="D789" s="1046" t="s">
        <v>639</v>
      </c>
      <c r="E789" s="341" t="s">
        <v>17</v>
      </c>
      <c r="F789" s="136">
        <f>F791+F792+F793+F794+F795</f>
        <v>72</v>
      </c>
      <c r="G789" s="136">
        <f t="shared" ref="G789:Q789" si="359">G791+G792+G793+G794+G795</f>
        <v>16</v>
      </c>
      <c r="H789" s="490">
        <f t="shared" si="359"/>
        <v>21.384</v>
      </c>
      <c r="I789" s="490">
        <f t="shared" si="359"/>
        <v>3.17</v>
      </c>
      <c r="J789" s="636">
        <f t="shared" si="359"/>
        <v>43.2</v>
      </c>
      <c r="K789" s="636">
        <f>K791+K792+K794</f>
        <v>5.5445500000000001</v>
      </c>
      <c r="L789" s="490">
        <f t="shared" si="359"/>
        <v>59.4</v>
      </c>
      <c r="M789" s="490">
        <f t="shared" si="359"/>
        <v>8.7454900000000002</v>
      </c>
      <c r="N789" s="634">
        <f t="shared" si="359"/>
        <v>72</v>
      </c>
      <c r="O789" s="634">
        <f t="shared" si="359"/>
        <v>12.90996</v>
      </c>
      <c r="P789" s="289">
        <f t="shared" si="359"/>
        <v>72</v>
      </c>
      <c r="Q789" s="289">
        <f t="shared" si="359"/>
        <v>72</v>
      </c>
      <c r="R789" s="412"/>
    </row>
    <row r="790" spans="2:18" s="290" customFormat="1" ht="15.75" customHeight="1">
      <c r="B790" s="1033"/>
      <c r="C790" s="1057"/>
      <c r="D790" s="1047"/>
      <c r="E790" s="342" t="s">
        <v>18</v>
      </c>
      <c r="F790" s="127"/>
      <c r="G790" s="127"/>
      <c r="H790" s="484"/>
      <c r="I790" s="484"/>
      <c r="J790" s="627"/>
      <c r="K790" s="627"/>
      <c r="L790" s="787"/>
      <c r="M790" s="787"/>
      <c r="N790" s="188"/>
      <c r="O790" s="166"/>
      <c r="P790" s="259"/>
      <c r="Q790" s="259"/>
      <c r="R790" s="123"/>
    </row>
    <row r="791" spans="2:18" s="290" customFormat="1" ht="15.75" customHeight="1">
      <c r="B791" s="1033"/>
      <c r="C791" s="1057"/>
      <c r="D791" s="1047"/>
      <c r="E791" s="342" t="s">
        <v>28</v>
      </c>
      <c r="F791" s="127"/>
      <c r="G791" s="127"/>
      <c r="H791" s="484">
        <v>0</v>
      </c>
      <c r="I791" s="484">
        <v>0</v>
      </c>
      <c r="J791" s="627">
        <v>0</v>
      </c>
      <c r="K791" s="627">
        <v>0</v>
      </c>
      <c r="L791" s="681">
        <v>0</v>
      </c>
      <c r="M791" s="681">
        <v>0</v>
      </c>
      <c r="N791" s="188">
        <v>0</v>
      </c>
      <c r="O791" s="166"/>
      <c r="P791" s="259">
        <v>0</v>
      </c>
      <c r="Q791" s="259">
        <v>0</v>
      </c>
      <c r="R791" s="123"/>
    </row>
    <row r="792" spans="2:18" s="290" customFormat="1" ht="15.75" customHeight="1">
      <c r="B792" s="1033"/>
      <c r="C792" s="1057"/>
      <c r="D792" s="1047"/>
      <c r="E792" s="342" t="s">
        <v>19</v>
      </c>
      <c r="F792" s="311">
        <v>72</v>
      </c>
      <c r="G792" s="307">
        <v>16</v>
      </c>
      <c r="H792" s="314">
        <v>21.384</v>
      </c>
      <c r="I792" s="314">
        <v>3.17</v>
      </c>
      <c r="J792" s="684">
        <v>43.2</v>
      </c>
      <c r="K792" s="685">
        <v>5.5445500000000001</v>
      </c>
      <c r="L792" s="307">
        <v>59.4</v>
      </c>
      <c r="M792" s="307">
        <v>8.7454900000000002</v>
      </c>
      <c r="N792" s="678">
        <v>72</v>
      </c>
      <c r="O792" s="667">
        <v>12.90996</v>
      </c>
      <c r="P792" s="307">
        <v>72</v>
      </c>
      <c r="Q792" s="307">
        <v>72</v>
      </c>
      <c r="R792" s="123"/>
    </row>
    <row r="793" spans="2:18" s="290" customFormat="1" ht="15.75" customHeight="1">
      <c r="B793" s="1033"/>
      <c r="C793" s="1057"/>
      <c r="D793" s="1047"/>
      <c r="E793" s="342" t="s">
        <v>33</v>
      </c>
      <c r="F793" s="127"/>
      <c r="G793" s="127"/>
      <c r="H793" s="484"/>
      <c r="I793" s="484"/>
      <c r="J793" s="627"/>
      <c r="K793" s="627"/>
      <c r="L793" s="787"/>
      <c r="M793" s="787"/>
      <c r="N793" s="188"/>
      <c r="O793" s="166"/>
      <c r="P793" s="259"/>
      <c r="Q793" s="259"/>
      <c r="R793" s="123"/>
    </row>
    <row r="794" spans="2:18" s="290" customFormat="1" ht="15.75" customHeight="1">
      <c r="B794" s="1033"/>
      <c r="C794" s="1057"/>
      <c r="D794" s="1047"/>
      <c r="E794" s="342" t="s">
        <v>67</v>
      </c>
      <c r="F794" s="127"/>
      <c r="G794" s="127"/>
      <c r="H794" s="485">
        <v>0</v>
      </c>
      <c r="I794" s="485">
        <v>0</v>
      </c>
      <c r="J794" s="625">
        <v>0</v>
      </c>
      <c r="K794" s="658">
        <v>0</v>
      </c>
      <c r="L794" s="789">
        <v>0</v>
      </c>
      <c r="M794" s="789">
        <v>0</v>
      </c>
      <c r="N794" s="188">
        <v>0</v>
      </c>
      <c r="O794" s="166"/>
      <c r="P794" s="259">
        <v>0</v>
      </c>
      <c r="Q794" s="259">
        <v>0</v>
      </c>
      <c r="R794" s="123"/>
    </row>
    <row r="795" spans="2:18" s="290" customFormat="1" ht="15.75" customHeight="1" thickBot="1">
      <c r="B795" s="1033"/>
      <c r="C795" s="1057"/>
      <c r="D795" s="1047"/>
      <c r="E795" s="343" t="s">
        <v>20</v>
      </c>
      <c r="F795" s="133"/>
      <c r="G795" s="133"/>
      <c r="H795" s="486"/>
      <c r="I795" s="486"/>
      <c r="J795" s="628"/>
      <c r="K795" s="628"/>
      <c r="L795" s="788"/>
      <c r="M795" s="788"/>
      <c r="N795" s="768"/>
      <c r="O795" s="767"/>
      <c r="P795" s="287"/>
      <c r="Q795" s="287"/>
      <c r="R795" s="413"/>
    </row>
    <row r="796" spans="2:18" s="290" customFormat="1" ht="15.75" customHeight="1">
      <c r="B796" s="1034"/>
      <c r="C796" s="1038"/>
      <c r="D796" s="1038"/>
      <c r="E796" s="341" t="s">
        <v>17</v>
      </c>
      <c r="F796" s="136">
        <f>F798+F799+F800+F801+F802</f>
        <v>1711.7</v>
      </c>
      <c r="G796" s="136">
        <f t="shared" ref="G796:Q796" si="360">G798+G799+G800+G801+G802</f>
        <v>1464.45</v>
      </c>
      <c r="H796" s="490">
        <f t="shared" si="360"/>
        <v>508.34519999999998</v>
      </c>
      <c r="I796" s="490">
        <f t="shared" si="360"/>
        <v>234.93600000000001</v>
      </c>
      <c r="J796" s="636">
        <f t="shared" si="360"/>
        <v>1026.96</v>
      </c>
      <c r="K796" s="636">
        <f>K798+K799+K801</f>
        <v>493.52229999999997</v>
      </c>
      <c r="L796" s="289">
        <f>L798+L799+L800+L801+L802</f>
        <v>1412.07</v>
      </c>
      <c r="M796" s="289">
        <f>M798+M799+M800+M801+M802</f>
        <v>683.62797999999998</v>
      </c>
      <c r="N796" s="634">
        <f t="shared" si="360"/>
        <v>1561.6</v>
      </c>
      <c r="O796" s="634">
        <f t="shared" si="360"/>
        <v>1100.07392</v>
      </c>
      <c r="P796" s="289">
        <f t="shared" si="360"/>
        <v>1711.6</v>
      </c>
      <c r="Q796" s="289">
        <f t="shared" si="360"/>
        <v>1711.6</v>
      </c>
      <c r="R796" s="412"/>
    </row>
    <row r="797" spans="2:18" s="290" customFormat="1" ht="15.75" customHeight="1">
      <c r="B797" s="1034"/>
      <c r="C797" s="1038"/>
      <c r="D797" s="1038"/>
      <c r="E797" s="342" t="s">
        <v>18</v>
      </c>
      <c r="F797" s="127"/>
      <c r="G797" s="127"/>
      <c r="H797" s="484"/>
      <c r="I797" s="484"/>
      <c r="J797" s="627"/>
      <c r="K797" s="627"/>
      <c r="L797" s="740"/>
      <c r="M797" s="740"/>
      <c r="N797" s="188"/>
      <c r="O797" s="166"/>
      <c r="P797" s="259"/>
      <c r="Q797" s="259"/>
      <c r="R797" s="123"/>
    </row>
    <row r="798" spans="2:18" s="290" customFormat="1" ht="15.75" customHeight="1">
      <c r="B798" s="1034"/>
      <c r="C798" s="1038"/>
      <c r="D798" s="1038"/>
      <c r="E798" s="342" t="s">
        <v>28</v>
      </c>
      <c r="F798" s="127"/>
      <c r="G798" s="127"/>
      <c r="H798" s="484">
        <v>0</v>
      </c>
      <c r="I798" s="484">
        <v>0</v>
      </c>
      <c r="J798" s="627">
        <v>0</v>
      </c>
      <c r="K798" s="627">
        <v>0</v>
      </c>
      <c r="L798" s="627">
        <v>0</v>
      </c>
      <c r="M798" s="627">
        <v>0</v>
      </c>
      <c r="N798" s="188">
        <v>0</v>
      </c>
      <c r="O798" s="166"/>
      <c r="P798" s="259">
        <v>0</v>
      </c>
      <c r="Q798" s="259">
        <v>0</v>
      </c>
      <c r="R798" s="123"/>
    </row>
    <row r="799" spans="2:18" s="290" customFormat="1" ht="15.75" customHeight="1">
      <c r="B799" s="1034"/>
      <c r="C799" s="1038"/>
      <c r="D799" s="1038"/>
      <c r="E799" s="342" t="s">
        <v>19</v>
      </c>
      <c r="F799" s="311">
        <v>1711.7</v>
      </c>
      <c r="G799" s="307">
        <v>1464.45</v>
      </c>
      <c r="H799" s="314">
        <v>508.34519999999998</v>
      </c>
      <c r="I799" s="314">
        <v>234.93600000000001</v>
      </c>
      <c r="J799" s="684">
        <v>1026.96</v>
      </c>
      <c r="K799" s="685">
        <v>493.52229999999997</v>
      </c>
      <c r="L799" s="307">
        <v>1412.07</v>
      </c>
      <c r="M799" s="307">
        <v>683.62797999999998</v>
      </c>
      <c r="N799" s="678">
        <v>1561.6</v>
      </c>
      <c r="O799" s="667">
        <v>1100.07392</v>
      </c>
      <c r="P799" s="307">
        <v>1711.6</v>
      </c>
      <c r="Q799" s="307">
        <v>1711.6</v>
      </c>
      <c r="R799" s="123"/>
    </row>
    <row r="800" spans="2:18" s="290" customFormat="1" ht="15.75" customHeight="1">
      <c r="B800" s="1034"/>
      <c r="C800" s="1038"/>
      <c r="D800" s="1038"/>
      <c r="E800" s="342" t="s">
        <v>33</v>
      </c>
      <c r="F800" s="127"/>
      <c r="G800" s="127"/>
      <c r="H800" s="484"/>
      <c r="I800" s="484"/>
      <c r="J800" s="627"/>
      <c r="K800" s="627"/>
      <c r="L800" s="740"/>
      <c r="M800" s="740"/>
      <c r="N800" s="188"/>
      <c r="O800" s="166"/>
      <c r="P800" s="259"/>
      <c r="Q800" s="259"/>
      <c r="R800" s="123"/>
    </row>
    <row r="801" spans="1:18" s="290" customFormat="1" ht="15.75" customHeight="1">
      <c r="B801" s="1034"/>
      <c r="C801" s="1038"/>
      <c r="D801" s="1038"/>
      <c r="E801" s="342" t="s">
        <v>67</v>
      </c>
      <c r="F801" s="127"/>
      <c r="G801" s="127"/>
      <c r="H801" s="485">
        <v>0</v>
      </c>
      <c r="I801" s="485">
        <v>0</v>
      </c>
      <c r="J801" s="625">
        <v>0</v>
      </c>
      <c r="K801" s="658">
        <v>0</v>
      </c>
      <c r="L801" s="658">
        <v>0</v>
      </c>
      <c r="M801" s="658">
        <v>0</v>
      </c>
      <c r="N801" s="188">
        <v>0</v>
      </c>
      <c r="O801" s="166"/>
      <c r="P801" s="259">
        <v>0</v>
      </c>
      <c r="Q801" s="259">
        <v>0</v>
      </c>
      <c r="R801" s="123"/>
    </row>
    <row r="802" spans="1:18" s="290" customFormat="1" ht="15.75" customHeight="1" thickBot="1">
      <c r="B802" s="1035"/>
      <c r="C802" s="1039"/>
      <c r="D802" s="1039"/>
      <c r="E802" s="343" t="s">
        <v>20</v>
      </c>
      <c r="F802" s="133"/>
      <c r="G802" s="133"/>
      <c r="H802" s="486"/>
      <c r="I802" s="486"/>
      <c r="J802" s="628"/>
      <c r="K802" s="628"/>
      <c r="L802" s="743"/>
      <c r="M802" s="743"/>
      <c r="N802" s="768"/>
      <c r="O802" s="767"/>
      <c r="P802" s="287"/>
      <c r="Q802" s="287"/>
      <c r="R802" s="413"/>
    </row>
    <row r="803" spans="1:18" s="290" customFormat="1" ht="15.75" customHeight="1">
      <c r="A803" s="124"/>
      <c r="B803" s="1032"/>
      <c r="C803" s="1056" t="s">
        <v>676</v>
      </c>
      <c r="D803" s="1154" t="s">
        <v>812</v>
      </c>
      <c r="E803" s="326" t="s">
        <v>17</v>
      </c>
      <c r="F803" s="323">
        <f>F805+F806+F807+F808+F809</f>
        <v>41953.9</v>
      </c>
      <c r="G803" s="136">
        <f t="shared" ref="G803:Q803" si="361">G805+G806+G807+G808+G809</f>
        <v>41953.9</v>
      </c>
      <c r="H803" s="490">
        <f t="shared" si="361"/>
        <v>15206.674999999999</v>
      </c>
      <c r="I803" s="490">
        <f t="shared" si="361"/>
        <v>9758.67</v>
      </c>
      <c r="J803" s="636">
        <f t="shared" si="361"/>
        <v>28127.219000000001</v>
      </c>
      <c r="K803" s="636">
        <f t="shared" si="361"/>
        <v>23617.167990000002</v>
      </c>
      <c r="L803" s="289">
        <f t="shared" si="361"/>
        <v>38328.580999999998</v>
      </c>
      <c r="M803" s="289">
        <f t="shared" si="361"/>
        <v>30927.597969999999</v>
      </c>
      <c r="N803" s="634">
        <f t="shared" si="361"/>
        <v>47502.11</v>
      </c>
      <c r="O803" s="634">
        <f t="shared" si="361"/>
        <v>47502.11</v>
      </c>
      <c r="P803" s="289">
        <f t="shared" si="361"/>
        <v>40018.6</v>
      </c>
      <c r="Q803" s="289">
        <f t="shared" si="361"/>
        <v>40018.6</v>
      </c>
      <c r="R803" s="412"/>
    </row>
    <row r="804" spans="1:18" s="290" customFormat="1" ht="15.75" customHeight="1">
      <c r="A804" s="125"/>
      <c r="B804" s="1033"/>
      <c r="C804" s="1057"/>
      <c r="D804" s="1155"/>
      <c r="E804" s="327" t="s">
        <v>18</v>
      </c>
      <c r="F804" s="324"/>
      <c r="G804" s="127"/>
      <c r="H804" s="484"/>
      <c r="I804" s="484"/>
      <c r="J804" s="627"/>
      <c r="K804" s="627"/>
      <c r="L804" s="740"/>
      <c r="M804" s="740"/>
      <c r="N804" s="188"/>
      <c r="O804" s="166"/>
      <c r="P804" s="259"/>
      <c r="Q804" s="259"/>
      <c r="R804" s="123"/>
    </row>
    <row r="805" spans="1:18" s="290" customFormat="1" ht="15.75" customHeight="1">
      <c r="A805" s="125"/>
      <c r="B805" s="1033"/>
      <c r="C805" s="1057"/>
      <c r="D805" s="1155"/>
      <c r="E805" s="327" t="s">
        <v>28</v>
      </c>
      <c r="F805" s="324"/>
      <c r="G805" s="127"/>
      <c r="H805" s="484">
        <v>0</v>
      </c>
      <c r="I805" s="484">
        <v>0</v>
      </c>
      <c r="J805" s="627">
        <v>0</v>
      </c>
      <c r="K805" s="627">
        <v>0</v>
      </c>
      <c r="L805" s="627">
        <v>0</v>
      </c>
      <c r="M805" s="627">
        <v>0</v>
      </c>
      <c r="N805" s="188">
        <v>0</v>
      </c>
      <c r="O805" s="166">
        <v>0</v>
      </c>
      <c r="P805" s="259">
        <v>0</v>
      </c>
      <c r="Q805" s="259">
        <v>0</v>
      </c>
      <c r="R805" s="123"/>
    </row>
    <row r="806" spans="1:18" s="290" customFormat="1" ht="15.75" customHeight="1">
      <c r="A806" s="125"/>
      <c r="B806" s="1033"/>
      <c r="C806" s="1057"/>
      <c r="D806" s="1155"/>
      <c r="E806" s="327" t="s">
        <v>19</v>
      </c>
      <c r="F806" s="324">
        <v>41953.9</v>
      </c>
      <c r="G806" s="127">
        <v>41953.9</v>
      </c>
      <c r="H806" s="484">
        <v>15206.674999999999</v>
      </c>
      <c r="I806" s="484">
        <v>9758.67</v>
      </c>
      <c r="J806" s="625">
        <v>28127.219000000001</v>
      </c>
      <c r="K806" s="658">
        <v>23617.167990000002</v>
      </c>
      <c r="L806" s="309">
        <v>38328.580999999998</v>
      </c>
      <c r="M806" s="309">
        <v>30927.597969999999</v>
      </c>
      <c r="N806" s="679">
        <v>47502.11</v>
      </c>
      <c r="O806" s="669">
        <v>47502.11</v>
      </c>
      <c r="P806" s="259">
        <v>40018.6</v>
      </c>
      <c r="Q806" s="259">
        <v>40018.6</v>
      </c>
      <c r="R806" s="123"/>
    </row>
    <row r="807" spans="1:18" s="290" customFormat="1" ht="15.75" customHeight="1">
      <c r="A807" s="125"/>
      <c r="B807" s="1033"/>
      <c r="C807" s="1057"/>
      <c r="D807" s="1155"/>
      <c r="E807" s="327" t="s">
        <v>33</v>
      </c>
      <c r="F807" s="324"/>
      <c r="G807" s="127"/>
      <c r="H807" s="484"/>
      <c r="I807" s="484"/>
      <c r="J807" s="627"/>
      <c r="K807" s="627"/>
      <c r="L807" s="740"/>
      <c r="M807" s="740"/>
      <c r="N807" s="188"/>
      <c r="O807" s="166"/>
      <c r="P807" s="259"/>
      <c r="Q807" s="259"/>
      <c r="R807" s="123"/>
    </row>
    <row r="808" spans="1:18" s="290" customFormat="1" ht="15.75" customHeight="1">
      <c r="A808" s="125"/>
      <c r="B808" s="1033"/>
      <c r="C808" s="1057"/>
      <c r="D808" s="1155"/>
      <c r="E808" s="327" t="s">
        <v>67</v>
      </c>
      <c r="F808" s="324"/>
      <c r="G808" s="127"/>
      <c r="H808" s="485">
        <v>0</v>
      </c>
      <c r="I808" s="485">
        <v>0</v>
      </c>
      <c r="J808" s="625">
        <v>0</v>
      </c>
      <c r="K808" s="658">
        <v>0</v>
      </c>
      <c r="L808" s="658">
        <v>0</v>
      </c>
      <c r="M808" s="658">
        <v>0</v>
      </c>
      <c r="N808" s="188">
        <v>0</v>
      </c>
      <c r="O808" s="166">
        <v>0</v>
      </c>
      <c r="P808" s="259">
        <v>0</v>
      </c>
      <c r="Q808" s="259">
        <v>0</v>
      </c>
      <c r="R808" s="123"/>
    </row>
    <row r="809" spans="1:18" s="290" customFormat="1" ht="27" customHeight="1" thickBot="1">
      <c r="A809" s="125"/>
      <c r="B809" s="1036"/>
      <c r="C809" s="1058"/>
      <c r="D809" s="1156"/>
      <c r="E809" s="328" t="s">
        <v>20</v>
      </c>
      <c r="F809" s="325"/>
      <c r="G809" s="133"/>
      <c r="H809" s="486"/>
      <c r="I809" s="486"/>
      <c r="J809" s="628"/>
      <c r="K809" s="628"/>
      <c r="L809" s="743"/>
      <c r="M809" s="743"/>
      <c r="N809" s="768"/>
      <c r="O809" s="767"/>
      <c r="P809" s="287"/>
      <c r="Q809" s="287"/>
      <c r="R809" s="413"/>
    </row>
    <row r="810" spans="1:18" s="290" customFormat="1" ht="15.75" customHeight="1">
      <c r="B810" s="424"/>
      <c r="C810" s="1037" t="s">
        <v>675</v>
      </c>
      <c r="D810" s="1159" t="s">
        <v>640</v>
      </c>
      <c r="E810" s="341" t="s">
        <v>17</v>
      </c>
      <c r="F810" s="136">
        <f>F812+F813+F814+F815+F816</f>
        <v>4708.3999999999996</v>
      </c>
      <c r="G810" s="136">
        <f t="shared" ref="G810:Q810" si="362">G812+G813+G814+G815+G816</f>
        <v>4708.3999999999996</v>
      </c>
      <c r="H810" s="490">
        <f t="shared" si="362"/>
        <v>2866.7121099999999</v>
      </c>
      <c r="I810" s="490">
        <f t="shared" si="362"/>
        <v>2866.71</v>
      </c>
      <c r="J810" s="636">
        <f t="shared" si="362"/>
        <v>5733.424</v>
      </c>
      <c r="K810" s="636">
        <f t="shared" si="362"/>
        <v>5733.424</v>
      </c>
      <c r="L810" s="636">
        <f t="shared" ref="L810:M810" si="363">L812+L813+L814+L815+L816</f>
        <v>8863.7358899999999</v>
      </c>
      <c r="M810" s="636">
        <f t="shared" si="363"/>
        <v>8863.7358899999999</v>
      </c>
      <c r="N810" s="634">
        <f t="shared" si="362"/>
        <v>10832.77118</v>
      </c>
      <c r="O810" s="634">
        <f t="shared" si="362"/>
        <v>10832.77118</v>
      </c>
      <c r="P810" s="289">
        <f t="shared" si="362"/>
        <v>0</v>
      </c>
      <c r="Q810" s="289">
        <f t="shared" si="362"/>
        <v>0</v>
      </c>
      <c r="R810" s="412"/>
    </row>
    <row r="811" spans="1:18" s="290" customFormat="1" ht="15.75" customHeight="1">
      <c r="B811" s="424"/>
      <c r="C811" s="1038"/>
      <c r="D811" s="1160"/>
      <c r="E811" s="342" t="s">
        <v>18</v>
      </c>
      <c r="F811" s="127"/>
      <c r="G811" s="127"/>
      <c r="H811" s="484"/>
      <c r="I811" s="484"/>
      <c r="J811" s="627"/>
      <c r="K811" s="627"/>
      <c r="L811" s="627"/>
      <c r="M811" s="627"/>
      <c r="N811" s="188"/>
      <c r="O811" s="166"/>
      <c r="P811" s="259"/>
      <c r="Q811" s="259"/>
      <c r="R811" s="123"/>
    </row>
    <row r="812" spans="1:18" s="290" customFormat="1" ht="15.75" customHeight="1">
      <c r="B812" s="1034"/>
      <c r="C812" s="1038"/>
      <c r="D812" s="1160"/>
      <c r="E812" s="342" t="s">
        <v>28</v>
      </c>
      <c r="F812" s="127"/>
      <c r="G812" s="127"/>
      <c r="H812" s="484">
        <v>0</v>
      </c>
      <c r="I812" s="484">
        <v>0</v>
      </c>
      <c r="J812" s="627">
        <v>0</v>
      </c>
      <c r="K812" s="627">
        <v>0</v>
      </c>
      <c r="L812" s="627">
        <v>0</v>
      </c>
      <c r="M812" s="627">
        <v>0</v>
      </c>
      <c r="N812" s="188">
        <v>0</v>
      </c>
      <c r="O812" s="166">
        <v>0</v>
      </c>
      <c r="P812" s="259">
        <v>0</v>
      </c>
      <c r="Q812" s="259">
        <v>0</v>
      </c>
      <c r="R812" s="123"/>
    </row>
    <row r="813" spans="1:18" s="290" customFormat="1" ht="15.75" customHeight="1">
      <c r="B813" s="1034"/>
      <c r="C813" s="1038"/>
      <c r="D813" s="1160"/>
      <c r="E813" s="342" t="s">
        <v>19</v>
      </c>
      <c r="F813" s="127">
        <v>4708.3999999999996</v>
      </c>
      <c r="G813" s="127">
        <v>4708.3999999999996</v>
      </c>
      <c r="H813" s="485">
        <v>2866.7121099999999</v>
      </c>
      <c r="I813" s="485">
        <v>2866.71</v>
      </c>
      <c r="J813" s="625">
        <v>5733.424</v>
      </c>
      <c r="K813" s="625">
        <v>5733.424</v>
      </c>
      <c r="L813" s="310">
        <v>8863.7358899999999</v>
      </c>
      <c r="M813" s="310">
        <v>8863.7358899999999</v>
      </c>
      <c r="N813" s="666">
        <v>10832.77118</v>
      </c>
      <c r="O813" s="666">
        <v>10832.77118</v>
      </c>
      <c r="P813" s="310">
        <v>0</v>
      </c>
      <c r="Q813" s="310">
        <v>0</v>
      </c>
      <c r="R813" s="123"/>
    </row>
    <row r="814" spans="1:18" s="290" customFormat="1" ht="15.75" customHeight="1">
      <c r="B814" s="1034"/>
      <c r="C814" s="1038"/>
      <c r="D814" s="1160"/>
      <c r="E814" s="342" t="s">
        <v>33</v>
      </c>
      <c r="F814" s="127"/>
      <c r="G814" s="127"/>
      <c r="H814" s="484"/>
      <c r="I814" s="484"/>
      <c r="J814" s="627"/>
      <c r="K814" s="627"/>
      <c r="L814" s="627"/>
      <c r="M814" s="627"/>
      <c r="N814" s="188"/>
      <c r="O814" s="166"/>
      <c r="P814" s="259"/>
      <c r="Q814" s="259"/>
      <c r="R814" s="123"/>
    </row>
    <row r="815" spans="1:18" s="290" customFormat="1" ht="15.75" customHeight="1">
      <c r="B815" s="1034"/>
      <c r="C815" s="1038"/>
      <c r="D815" s="1160"/>
      <c r="E815" s="342" t="s">
        <v>67</v>
      </c>
      <c r="F815" s="127"/>
      <c r="G815" s="127"/>
      <c r="H815" s="484">
        <v>0</v>
      </c>
      <c r="I815" s="484">
        <v>0</v>
      </c>
      <c r="J815" s="627">
        <v>0</v>
      </c>
      <c r="K815" s="627">
        <v>0</v>
      </c>
      <c r="L815" s="627">
        <v>0</v>
      </c>
      <c r="M815" s="627">
        <v>0</v>
      </c>
      <c r="N815" s="188">
        <v>0</v>
      </c>
      <c r="O815" s="166">
        <v>0</v>
      </c>
      <c r="P815" s="259">
        <v>0</v>
      </c>
      <c r="Q815" s="259">
        <v>0</v>
      </c>
      <c r="R815" s="123"/>
    </row>
    <row r="816" spans="1:18" s="290" customFormat="1" ht="15.75" customHeight="1" thickBot="1">
      <c r="B816" s="1034"/>
      <c r="C816" s="1038"/>
      <c r="D816" s="1160"/>
      <c r="E816" s="343" t="s">
        <v>20</v>
      </c>
      <c r="F816" s="133"/>
      <c r="G816" s="133"/>
      <c r="H816" s="486"/>
      <c r="I816" s="486"/>
      <c r="J816" s="628"/>
      <c r="K816" s="628"/>
      <c r="L816" s="628"/>
      <c r="M816" s="628"/>
      <c r="N816" s="768"/>
      <c r="O816" s="767"/>
      <c r="P816" s="287"/>
      <c r="Q816" s="287"/>
      <c r="R816" s="413"/>
    </row>
    <row r="817" spans="1:18" ht="15.75" customHeight="1">
      <c r="A817" s="290"/>
      <c r="B817" s="1034"/>
      <c r="C817" s="1038"/>
      <c r="D817" s="1160"/>
      <c r="E817" s="293" t="s">
        <v>17</v>
      </c>
      <c r="F817" s="134">
        <f>F819+F820+F821+F822+F823</f>
        <v>7802.07</v>
      </c>
      <c r="G817" s="134">
        <f t="shared" ref="G817:Q817" si="364">G819+G820+G821+G822+G823</f>
        <v>7802.07</v>
      </c>
      <c r="H817" s="491">
        <f t="shared" si="364"/>
        <v>4528.7245400000002</v>
      </c>
      <c r="I817" s="491">
        <f t="shared" si="364"/>
        <v>4528.7245400000002</v>
      </c>
      <c r="J817" s="638">
        <f t="shared" si="364"/>
        <v>9057.4490000000005</v>
      </c>
      <c r="K817" s="638">
        <f t="shared" si="364"/>
        <v>9057.4490000000005</v>
      </c>
      <c r="L817" s="491">
        <f t="shared" si="364"/>
        <v>14331.13862</v>
      </c>
      <c r="M817" s="491">
        <f t="shared" si="364"/>
        <v>14331.13862</v>
      </c>
      <c r="N817" s="637">
        <f t="shared" si="364"/>
        <v>19914.92583</v>
      </c>
      <c r="O817" s="637">
        <f t="shared" si="364"/>
        <v>19914.92583</v>
      </c>
      <c r="P817" s="286">
        <f t="shared" si="364"/>
        <v>0</v>
      </c>
      <c r="Q817" s="286">
        <f t="shared" si="364"/>
        <v>0</v>
      </c>
      <c r="R817" s="122"/>
    </row>
    <row r="818" spans="1:18" ht="15.75" customHeight="1">
      <c r="A818" s="290"/>
      <c r="B818" s="1034"/>
      <c r="C818" s="1038"/>
      <c r="D818" s="1160"/>
      <c r="E818" s="342" t="s">
        <v>18</v>
      </c>
      <c r="F818" s="127"/>
      <c r="G818" s="127"/>
      <c r="H818" s="484"/>
      <c r="I818" s="484"/>
      <c r="J818" s="627"/>
      <c r="K818" s="627"/>
      <c r="L818" s="787"/>
      <c r="M818" s="787"/>
      <c r="N818" s="188"/>
      <c r="O818" s="166"/>
      <c r="P818" s="259"/>
      <c r="Q818" s="259"/>
      <c r="R818" s="123"/>
    </row>
    <row r="819" spans="1:18" ht="15.75" customHeight="1">
      <c r="A819" s="290"/>
      <c r="B819" s="1034"/>
      <c r="C819" s="1038"/>
      <c r="D819" s="1160"/>
      <c r="E819" s="342" t="s">
        <v>28</v>
      </c>
      <c r="F819" s="127"/>
      <c r="G819" s="127"/>
      <c r="H819" s="484">
        <v>0</v>
      </c>
      <c r="I819" s="484">
        <v>0</v>
      </c>
      <c r="J819" s="627">
        <v>0</v>
      </c>
      <c r="K819" s="627">
        <v>0</v>
      </c>
      <c r="L819" s="787">
        <v>0</v>
      </c>
      <c r="M819" s="787">
        <v>0</v>
      </c>
      <c r="N819" s="188">
        <v>0</v>
      </c>
      <c r="O819" s="166">
        <v>0</v>
      </c>
      <c r="P819" s="259">
        <v>0</v>
      </c>
      <c r="Q819" s="259">
        <v>0</v>
      </c>
      <c r="R819" s="123"/>
    </row>
    <row r="820" spans="1:18" ht="15.75" customHeight="1">
      <c r="A820" s="290"/>
      <c r="B820" s="1034"/>
      <c r="C820" s="1038"/>
      <c r="D820" s="1160"/>
      <c r="E820" s="342" t="s">
        <v>19</v>
      </c>
      <c r="F820" s="310">
        <v>7802.07</v>
      </c>
      <c r="G820" s="310">
        <v>7802.07</v>
      </c>
      <c r="H820" s="314">
        <v>4528.7245400000002</v>
      </c>
      <c r="I820" s="314">
        <v>4528.7245400000002</v>
      </c>
      <c r="J820" s="625">
        <v>9057.4490000000005</v>
      </c>
      <c r="K820" s="625">
        <v>9057.4490000000005</v>
      </c>
      <c r="L820" s="314">
        <v>14331.13862</v>
      </c>
      <c r="M820" s="314">
        <v>14331.13862</v>
      </c>
      <c r="N820" s="666">
        <v>19914.92583</v>
      </c>
      <c r="O820" s="666">
        <v>19914.92583</v>
      </c>
      <c r="P820" s="310">
        <v>0</v>
      </c>
      <c r="Q820" s="310">
        <v>0</v>
      </c>
      <c r="R820" s="123"/>
    </row>
    <row r="821" spans="1:18" ht="15.75" customHeight="1">
      <c r="A821" s="290"/>
      <c r="B821" s="1034"/>
      <c r="C821" s="1038"/>
      <c r="D821" s="1160"/>
      <c r="E821" s="342" t="s">
        <v>33</v>
      </c>
      <c r="F821" s="127"/>
      <c r="G821" s="127"/>
      <c r="H821" s="484"/>
      <c r="I821" s="484"/>
      <c r="J821" s="627"/>
      <c r="K821" s="627"/>
      <c r="L821" s="787"/>
      <c r="M821" s="787"/>
      <c r="N821" s="188"/>
      <c r="O821" s="166"/>
      <c r="P821" s="259"/>
      <c r="Q821" s="259"/>
      <c r="R821" s="123"/>
    </row>
    <row r="822" spans="1:18" ht="15.75" customHeight="1">
      <c r="B822" s="1034"/>
      <c r="C822" s="1038"/>
      <c r="D822" s="1160"/>
      <c r="E822" s="342" t="s">
        <v>67</v>
      </c>
      <c r="F822" s="127"/>
      <c r="G822" s="127"/>
      <c r="H822" s="485">
        <v>0</v>
      </c>
      <c r="I822" s="485">
        <v>0</v>
      </c>
      <c r="J822" s="625">
        <v>0</v>
      </c>
      <c r="K822" s="658">
        <v>0</v>
      </c>
      <c r="L822" s="500">
        <v>0</v>
      </c>
      <c r="M822" s="500">
        <v>0</v>
      </c>
      <c r="N822" s="188">
        <v>0</v>
      </c>
      <c r="O822" s="166">
        <v>0</v>
      </c>
      <c r="P822" s="259">
        <v>0</v>
      </c>
      <c r="Q822" s="259">
        <v>0</v>
      </c>
      <c r="R822" s="123"/>
    </row>
    <row r="823" spans="1:18" ht="15.75" customHeight="1" thickBot="1">
      <c r="B823" s="1034"/>
      <c r="C823" s="1038"/>
      <c r="D823" s="1160"/>
      <c r="E823" s="343" t="s">
        <v>20</v>
      </c>
      <c r="F823" s="133"/>
      <c r="G823" s="133"/>
      <c r="H823" s="486"/>
      <c r="I823" s="486"/>
      <c r="J823" s="628"/>
      <c r="K823" s="628"/>
      <c r="L823" s="788"/>
      <c r="M823" s="788"/>
      <c r="N823" s="768"/>
      <c r="O823" s="767"/>
      <c r="P823" s="287"/>
      <c r="Q823" s="287"/>
      <c r="R823" s="413"/>
    </row>
    <row r="824" spans="1:18" s="290" customFormat="1" ht="15.75" customHeight="1">
      <c r="B824" s="1034"/>
      <c r="C824" s="1038"/>
      <c r="D824" s="1160"/>
      <c r="E824" s="341" t="s">
        <v>17</v>
      </c>
      <c r="F824" s="136">
        <f>F825+F826+F828+F829+F827</f>
        <v>519.23</v>
      </c>
      <c r="G824" s="136">
        <f t="shared" ref="G824:Q824" si="365">G825+G826+G828+G829+G827</f>
        <v>519.23</v>
      </c>
      <c r="H824" s="490">
        <f t="shared" si="365"/>
        <v>513.10649999999998</v>
      </c>
      <c r="I824" s="490">
        <f t="shared" si="365"/>
        <v>513.1</v>
      </c>
      <c r="J824" s="636">
        <f t="shared" si="365"/>
        <v>1026.213</v>
      </c>
      <c r="K824" s="636">
        <f t="shared" si="365"/>
        <v>1026.213</v>
      </c>
      <c r="L824" s="289">
        <f>L825+L826+L828+L829+L827</f>
        <v>1539.3195000000001</v>
      </c>
      <c r="M824" s="289">
        <f>M825+M826+M828+M829+M827</f>
        <v>1539.3195000000001</v>
      </c>
      <c r="N824" s="634">
        <f t="shared" si="365"/>
        <v>2052.4225000000001</v>
      </c>
      <c r="O824" s="634">
        <f t="shared" si="365"/>
        <v>2052.4225000000001</v>
      </c>
      <c r="P824" s="289">
        <f t="shared" si="365"/>
        <v>0</v>
      </c>
      <c r="Q824" s="289">
        <f t="shared" si="365"/>
        <v>0</v>
      </c>
      <c r="R824" s="412"/>
    </row>
    <row r="825" spans="1:18" s="290" customFormat="1" ht="15.75" customHeight="1">
      <c r="B825" s="1034"/>
      <c r="C825" s="1038"/>
      <c r="D825" s="1160"/>
      <c r="E825" s="342" t="s">
        <v>18</v>
      </c>
      <c r="F825" s="127"/>
      <c r="G825" s="127"/>
      <c r="H825" s="484"/>
      <c r="I825" s="484"/>
      <c r="J825" s="627"/>
      <c r="K825" s="627"/>
      <c r="L825" s="740"/>
      <c r="M825" s="740"/>
      <c r="N825" s="188"/>
      <c r="O825" s="166"/>
      <c r="P825" s="259"/>
      <c r="Q825" s="259"/>
      <c r="R825" s="123"/>
    </row>
    <row r="826" spans="1:18" s="290" customFormat="1" ht="15.75" customHeight="1">
      <c r="B826" s="1034"/>
      <c r="C826" s="1038"/>
      <c r="D826" s="1160"/>
      <c r="E826" s="342" t="s">
        <v>28</v>
      </c>
      <c r="F826" s="127"/>
      <c r="G826" s="127"/>
      <c r="H826" s="484">
        <v>0</v>
      </c>
      <c r="I826" s="484">
        <v>0</v>
      </c>
      <c r="J826" s="627">
        <v>0</v>
      </c>
      <c r="K826" s="627">
        <v>0</v>
      </c>
      <c r="L826" s="627">
        <v>0</v>
      </c>
      <c r="M826" s="627">
        <v>0</v>
      </c>
      <c r="N826" s="188">
        <v>0</v>
      </c>
      <c r="O826" s="166">
        <v>0</v>
      </c>
      <c r="P826" s="259">
        <v>0</v>
      </c>
      <c r="Q826" s="259">
        <v>0</v>
      </c>
      <c r="R826" s="123"/>
    </row>
    <row r="827" spans="1:18" s="290" customFormat="1" ht="15.75" customHeight="1">
      <c r="B827" s="1034"/>
      <c r="C827" s="1038"/>
      <c r="D827" s="1160"/>
      <c r="E827" s="342" t="s">
        <v>19</v>
      </c>
      <c r="F827" s="311">
        <v>519.23</v>
      </c>
      <c r="G827" s="307">
        <v>519.23</v>
      </c>
      <c r="H827" s="314">
        <v>513.10649999999998</v>
      </c>
      <c r="I827" s="314">
        <v>513.1</v>
      </c>
      <c r="J827" s="684">
        <v>1026.213</v>
      </c>
      <c r="K827" s="685">
        <v>1026.213</v>
      </c>
      <c r="L827" s="307">
        <v>1539.3195000000001</v>
      </c>
      <c r="M827" s="307">
        <v>1539.3195000000001</v>
      </c>
      <c r="N827" s="678">
        <v>2052.4225000000001</v>
      </c>
      <c r="O827" s="667">
        <v>2052.4225000000001</v>
      </c>
      <c r="P827" s="307">
        <v>0</v>
      </c>
      <c r="Q827" s="307">
        <v>0</v>
      </c>
      <c r="R827" s="123"/>
    </row>
    <row r="828" spans="1:18" s="290" customFormat="1" ht="15.75" customHeight="1">
      <c r="B828" s="1034"/>
      <c r="C828" s="1038"/>
      <c r="D828" s="1160"/>
      <c r="E828" s="342" t="s">
        <v>33</v>
      </c>
      <c r="F828" s="127"/>
      <c r="G828" s="127"/>
      <c r="H828" s="484"/>
      <c r="I828" s="484"/>
      <c r="J828" s="627"/>
      <c r="K828" s="627"/>
      <c r="L828" s="740"/>
      <c r="M828" s="740"/>
      <c r="N828" s="188"/>
      <c r="O828" s="166"/>
      <c r="P828" s="259"/>
      <c r="Q828" s="259"/>
      <c r="R828" s="123"/>
    </row>
    <row r="829" spans="1:18" s="290" customFormat="1" ht="15.75" customHeight="1">
      <c r="B829" s="1034"/>
      <c r="C829" s="1038"/>
      <c r="D829" s="1160"/>
      <c r="E829" s="342" t="s">
        <v>67</v>
      </c>
      <c r="F829" s="127"/>
      <c r="G829" s="127"/>
      <c r="H829" s="485">
        <v>0</v>
      </c>
      <c r="I829" s="485">
        <v>0</v>
      </c>
      <c r="J829" s="625">
        <v>0</v>
      </c>
      <c r="K829" s="658">
        <v>0</v>
      </c>
      <c r="L829" s="658">
        <v>0</v>
      </c>
      <c r="M829" s="658">
        <v>0</v>
      </c>
      <c r="N829" s="188">
        <v>0</v>
      </c>
      <c r="O829" s="166">
        <v>0</v>
      </c>
      <c r="P829" s="259">
        <v>0</v>
      </c>
      <c r="Q829" s="259">
        <v>0</v>
      </c>
      <c r="R829" s="123"/>
    </row>
    <row r="830" spans="1:18" s="290" customFormat="1" ht="15.75" customHeight="1" thickBot="1">
      <c r="B830" s="1034"/>
      <c r="C830" s="1038"/>
      <c r="D830" s="1160"/>
      <c r="E830" s="343" t="s">
        <v>20</v>
      </c>
      <c r="F830" s="133"/>
      <c r="G830" s="133"/>
      <c r="H830" s="486"/>
      <c r="I830" s="486"/>
      <c r="J830" s="628"/>
      <c r="K830" s="628"/>
      <c r="L830" s="743"/>
      <c r="M830" s="743"/>
      <c r="N830" s="768"/>
      <c r="O830" s="767"/>
      <c r="P830" s="287"/>
      <c r="Q830" s="287"/>
      <c r="R830" s="413"/>
    </row>
    <row r="831" spans="1:18" ht="15.75" customHeight="1">
      <c r="B831" s="1034"/>
      <c r="C831" s="1038"/>
      <c r="D831" s="1160"/>
      <c r="E831" s="341" t="s">
        <v>17</v>
      </c>
      <c r="F831" s="136">
        <f>F833+F834+F835+F836+F837</f>
        <v>297.62</v>
      </c>
      <c r="G831" s="136">
        <f t="shared" ref="G831:Q831" si="366">G833+G834+G835+G836+G837</f>
        <v>297.62</v>
      </c>
      <c r="H831" s="490">
        <f t="shared" si="366"/>
        <v>172.89449999999999</v>
      </c>
      <c r="I831" s="490">
        <f t="shared" si="366"/>
        <v>172.89</v>
      </c>
      <c r="J831" s="686">
        <f t="shared" si="366"/>
        <v>345.78899999999999</v>
      </c>
      <c r="K831" s="686">
        <f t="shared" si="366"/>
        <v>345.78899999999999</v>
      </c>
      <c r="L831" s="490">
        <f t="shared" si="366"/>
        <v>809.96849999999995</v>
      </c>
      <c r="M831" s="490">
        <f t="shared" si="366"/>
        <v>809.96849999999995</v>
      </c>
      <c r="N831" s="634">
        <f t="shared" si="366"/>
        <v>809.96849999999995</v>
      </c>
      <c r="O831" s="634">
        <f t="shared" si="366"/>
        <v>809.96849999999995</v>
      </c>
      <c r="P831" s="289">
        <f t="shared" si="366"/>
        <v>0</v>
      </c>
      <c r="Q831" s="289">
        <f t="shared" si="366"/>
        <v>0</v>
      </c>
      <c r="R831" s="412"/>
    </row>
    <row r="832" spans="1:18" ht="15.75" customHeight="1">
      <c r="B832" s="1034"/>
      <c r="C832" s="1038"/>
      <c r="D832" s="1160"/>
      <c r="E832" s="342" t="s">
        <v>18</v>
      </c>
      <c r="F832" s="127"/>
      <c r="G832" s="127"/>
      <c r="H832" s="484"/>
      <c r="I832" s="484"/>
      <c r="J832" s="627"/>
      <c r="K832" s="627"/>
      <c r="L832" s="787"/>
      <c r="M832" s="787"/>
      <c r="N832" s="188"/>
      <c r="O832" s="166"/>
      <c r="P832" s="259"/>
      <c r="Q832" s="259"/>
      <c r="R832" s="123"/>
    </row>
    <row r="833" spans="2:18" ht="15.75" customHeight="1">
      <c r="B833" s="1034"/>
      <c r="C833" s="1038"/>
      <c r="D833" s="1160"/>
      <c r="E833" s="342" t="s">
        <v>28</v>
      </c>
      <c r="F833" s="127"/>
      <c r="G833" s="127"/>
      <c r="H833" s="484">
        <v>0</v>
      </c>
      <c r="I833" s="484">
        <v>0</v>
      </c>
      <c r="J833" s="627">
        <v>0</v>
      </c>
      <c r="K833" s="627">
        <v>0</v>
      </c>
      <c r="L833" s="681">
        <v>0</v>
      </c>
      <c r="M833" s="681">
        <v>0</v>
      </c>
      <c r="N833" s="188">
        <v>0</v>
      </c>
      <c r="O833" s="188">
        <v>0</v>
      </c>
      <c r="P833" s="259">
        <v>0</v>
      </c>
      <c r="Q833" s="259">
        <v>0</v>
      </c>
      <c r="R833" s="123"/>
    </row>
    <row r="834" spans="2:18" ht="15.75" customHeight="1">
      <c r="B834" s="1034"/>
      <c r="C834" s="1038"/>
      <c r="D834" s="1160"/>
      <c r="E834" s="342" t="s">
        <v>19</v>
      </c>
      <c r="F834" s="311">
        <v>297.62</v>
      </c>
      <c r="G834" s="307">
        <v>297.62</v>
      </c>
      <c r="H834" s="495">
        <v>172.89449999999999</v>
      </c>
      <c r="I834" s="314">
        <v>172.89</v>
      </c>
      <c r="J834" s="684">
        <v>345.78899999999999</v>
      </c>
      <c r="K834" s="685">
        <v>345.78899999999999</v>
      </c>
      <c r="L834" s="314">
        <v>809.96849999999995</v>
      </c>
      <c r="M834" s="314">
        <v>809.96849999999995</v>
      </c>
      <c r="N834" s="678">
        <v>809.96849999999995</v>
      </c>
      <c r="O834" s="678">
        <v>809.96849999999995</v>
      </c>
      <c r="P834" s="307">
        <v>0</v>
      </c>
      <c r="Q834" s="307">
        <v>0</v>
      </c>
      <c r="R834" s="123"/>
    </row>
    <row r="835" spans="2:18" ht="15.75" customHeight="1">
      <c r="B835" s="1034"/>
      <c r="C835" s="1038"/>
      <c r="D835" s="1160"/>
      <c r="E835" s="342" t="s">
        <v>33</v>
      </c>
      <c r="F835" s="127"/>
      <c r="G835" s="127"/>
      <c r="H835" s="484"/>
      <c r="I835" s="484"/>
      <c r="J835" s="627"/>
      <c r="K835" s="627"/>
      <c r="L835" s="787"/>
      <c r="M835" s="787"/>
      <c r="N835" s="188"/>
      <c r="O835" s="188"/>
      <c r="P835" s="259"/>
      <c r="Q835" s="259"/>
      <c r="R835" s="123"/>
    </row>
    <row r="836" spans="2:18" ht="15.75" customHeight="1">
      <c r="B836" s="1034"/>
      <c r="C836" s="1038"/>
      <c r="D836" s="1160"/>
      <c r="E836" s="342" t="s">
        <v>67</v>
      </c>
      <c r="F836" s="127"/>
      <c r="G836" s="127"/>
      <c r="H836" s="484">
        <v>0</v>
      </c>
      <c r="I836" s="484">
        <v>0</v>
      </c>
      <c r="J836" s="627">
        <v>0</v>
      </c>
      <c r="K836" s="627">
        <v>0</v>
      </c>
      <c r="L836" s="681">
        <v>0</v>
      </c>
      <c r="M836" s="681">
        <v>0</v>
      </c>
      <c r="N836" s="188">
        <v>0</v>
      </c>
      <c r="O836" s="188">
        <v>0</v>
      </c>
      <c r="P836" s="259">
        <v>0</v>
      </c>
      <c r="Q836" s="259">
        <v>0</v>
      </c>
      <c r="R836" s="123"/>
    </row>
    <row r="837" spans="2:18" ht="15.75" customHeight="1" thickBot="1">
      <c r="B837" s="1035"/>
      <c r="C837" s="1038"/>
      <c r="D837" s="1160"/>
      <c r="E837" s="343" t="s">
        <v>20</v>
      </c>
      <c r="F837" s="133"/>
      <c r="G837" s="133"/>
      <c r="H837" s="486"/>
      <c r="I837" s="486"/>
      <c r="J837" s="628"/>
      <c r="K837" s="628"/>
      <c r="L837" s="788"/>
      <c r="M837" s="788"/>
      <c r="N837" s="768"/>
      <c r="O837" s="768"/>
      <c r="P837" s="287"/>
      <c r="Q837" s="287"/>
      <c r="R837" s="413"/>
    </row>
    <row r="838" spans="2:18" s="121" customFormat="1" ht="15.75" customHeight="1">
      <c r="B838" s="1040"/>
      <c r="C838" s="1037" t="s">
        <v>683</v>
      </c>
      <c r="D838" s="1167" t="s">
        <v>643</v>
      </c>
      <c r="E838" s="341" t="s">
        <v>17</v>
      </c>
      <c r="F838" s="136">
        <f>F840+F841+F842+F843+F844</f>
        <v>64368.7</v>
      </c>
      <c r="G838" s="136">
        <f t="shared" ref="G838:Q838" si="367">G840+G841+G842+G843+G844</f>
        <v>61404.86</v>
      </c>
      <c r="H838" s="490">
        <f t="shared" si="367"/>
        <v>28717.331010000002</v>
      </c>
      <c r="I838" s="490">
        <f t="shared" si="367"/>
        <v>16230.76</v>
      </c>
      <c r="J838" s="686">
        <f t="shared" si="367"/>
        <v>52107.331010000002</v>
      </c>
      <c r="K838" s="686">
        <f t="shared" si="367"/>
        <v>35894.480369999997</v>
      </c>
      <c r="L838" s="289">
        <f t="shared" si="367"/>
        <v>65813.331009999994</v>
      </c>
      <c r="M838" s="289">
        <f t="shared" si="367"/>
        <v>49732.300439999999</v>
      </c>
      <c r="N838" s="634">
        <f t="shared" si="367"/>
        <v>72832.631009999997</v>
      </c>
      <c r="O838" s="634">
        <f t="shared" si="367"/>
        <v>66015.394759999996</v>
      </c>
      <c r="P838" s="289">
        <f t="shared" si="367"/>
        <v>71859.281010000006</v>
      </c>
      <c r="Q838" s="289">
        <f t="shared" si="367"/>
        <v>71859.281010000006</v>
      </c>
      <c r="R838" s="412"/>
    </row>
    <row r="839" spans="2:18" s="121" customFormat="1" ht="15.75" customHeight="1">
      <c r="B839" s="1034"/>
      <c r="C839" s="1038"/>
      <c r="D839" s="1168"/>
      <c r="E839" s="342" t="s">
        <v>18</v>
      </c>
      <c r="F839" s="127"/>
      <c r="G839" s="127"/>
      <c r="H839" s="484"/>
      <c r="I839" s="484"/>
      <c r="J839" s="627"/>
      <c r="K839" s="627"/>
      <c r="L839" s="740"/>
      <c r="M839" s="740"/>
      <c r="N839" s="188"/>
      <c r="O839" s="166"/>
      <c r="P839" s="259"/>
      <c r="Q839" s="259"/>
      <c r="R839" s="123"/>
    </row>
    <row r="840" spans="2:18" s="121" customFormat="1" ht="15.75" customHeight="1">
      <c r="B840" s="1034"/>
      <c r="C840" s="1038"/>
      <c r="D840" s="1168"/>
      <c r="E840" s="342" t="s">
        <v>28</v>
      </c>
      <c r="F840" s="127"/>
      <c r="G840" s="127"/>
      <c r="H840" s="484">
        <v>0</v>
      </c>
      <c r="I840" s="484">
        <v>0</v>
      </c>
      <c r="J840" s="627">
        <v>0</v>
      </c>
      <c r="K840" s="627">
        <v>0</v>
      </c>
      <c r="L840" s="627">
        <v>0</v>
      </c>
      <c r="M840" s="627">
        <v>0</v>
      </c>
      <c r="N840" s="188">
        <v>0</v>
      </c>
      <c r="O840" s="188">
        <v>0</v>
      </c>
      <c r="P840" s="259">
        <v>0</v>
      </c>
      <c r="Q840" s="259">
        <v>0</v>
      </c>
      <c r="R840" s="123"/>
    </row>
    <row r="841" spans="2:18" s="121" customFormat="1" ht="15.75" customHeight="1">
      <c r="B841" s="1034"/>
      <c r="C841" s="1038"/>
      <c r="D841" s="1168"/>
      <c r="E841" s="342" t="s">
        <v>19</v>
      </c>
      <c r="F841" s="311">
        <v>0</v>
      </c>
      <c r="G841" s="307">
        <v>0</v>
      </c>
      <c r="H841" s="314">
        <v>0</v>
      </c>
      <c r="I841" s="314">
        <v>0</v>
      </c>
      <c r="J841" s="684">
        <v>0</v>
      </c>
      <c r="K841" s="685">
        <v>0</v>
      </c>
      <c r="L841" s="685">
        <v>0</v>
      </c>
      <c r="M841" s="685">
        <v>0</v>
      </c>
      <c r="N841" s="678">
        <v>0</v>
      </c>
      <c r="O841" s="678">
        <v>0</v>
      </c>
      <c r="P841" s="307">
        <v>0</v>
      </c>
      <c r="Q841" s="307">
        <v>0</v>
      </c>
      <c r="R841" s="123"/>
    </row>
    <row r="842" spans="2:18" s="121" customFormat="1" ht="15.75" customHeight="1">
      <c r="B842" s="1034"/>
      <c r="C842" s="1038"/>
      <c r="D842" s="1168"/>
      <c r="E842" s="342" t="s">
        <v>33</v>
      </c>
      <c r="F842" s="127"/>
      <c r="G842" s="127"/>
      <c r="H842" s="484"/>
      <c r="I842" s="484"/>
      <c r="J842" s="627"/>
      <c r="K842" s="627"/>
      <c r="L842" s="740"/>
      <c r="M842" s="740"/>
      <c r="N842" s="188"/>
      <c r="O842" s="166"/>
      <c r="P842" s="259"/>
      <c r="Q842" s="259"/>
      <c r="R842" s="123"/>
    </row>
    <row r="843" spans="2:18" s="121" customFormat="1" ht="15.75" customHeight="1">
      <c r="B843" s="1034"/>
      <c r="C843" s="1038"/>
      <c r="D843" s="1168"/>
      <c r="E843" s="342" t="s">
        <v>67</v>
      </c>
      <c r="F843" s="312">
        <v>64368.7</v>
      </c>
      <c r="G843" s="313">
        <v>61404.86</v>
      </c>
      <c r="H843" s="496">
        <v>28717.331010000002</v>
      </c>
      <c r="I843" s="496">
        <v>16230.76</v>
      </c>
      <c r="J843" s="684">
        <v>52107.331010000002</v>
      </c>
      <c r="K843" s="685">
        <v>35894.480369999997</v>
      </c>
      <c r="L843" s="313">
        <v>65813.331009999994</v>
      </c>
      <c r="M843" s="313">
        <v>49732.300439999999</v>
      </c>
      <c r="N843" s="678">
        <v>72832.631009999997</v>
      </c>
      <c r="O843" s="667">
        <v>66015.394759999996</v>
      </c>
      <c r="P843" s="307">
        <v>71859.281010000006</v>
      </c>
      <c r="Q843" s="307">
        <v>71859.281010000006</v>
      </c>
      <c r="R843" s="123"/>
    </row>
    <row r="844" spans="2:18" s="121" customFormat="1" ht="15.75" customHeight="1" thickBot="1">
      <c r="B844" s="1034"/>
      <c r="C844" s="1038"/>
      <c r="D844" s="1168"/>
      <c r="E844" s="352" t="s">
        <v>20</v>
      </c>
      <c r="F844" s="128"/>
      <c r="G844" s="128"/>
      <c r="H844" s="488"/>
      <c r="I844" s="488"/>
      <c r="J844" s="629"/>
      <c r="K844" s="629"/>
      <c r="L844" s="741"/>
      <c r="M844" s="741"/>
      <c r="N844" s="661"/>
      <c r="O844" s="170"/>
      <c r="P844" s="315"/>
      <c r="Q844" s="315"/>
      <c r="R844" s="26"/>
    </row>
    <row r="845" spans="2:18" s="290" customFormat="1" ht="15.75" customHeight="1">
      <c r="B845" s="1034"/>
      <c r="C845" s="1038"/>
      <c r="D845" s="1168"/>
      <c r="E845" s="341" t="s">
        <v>17</v>
      </c>
      <c r="F845" s="136">
        <f>F847+F848+F849+F850+F851</f>
        <v>3565.44</v>
      </c>
      <c r="G845" s="136">
        <f t="shared" ref="G845:Q845" si="368">G847+G848+G849+G850+G851</f>
        <v>3565.44</v>
      </c>
      <c r="H845" s="490">
        <f t="shared" si="368"/>
        <v>733.31399999999996</v>
      </c>
      <c r="I845" s="490">
        <f t="shared" si="368"/>
        <v>3.95</v>
      </c>
      <c r="J845" s="686">
        <f t="shared" si="368"/>
        <v>3648.4510399999999</v>
      </c>
      <c r="K845" s="686">
        <f t="shared" si="368"/>
        <v>579.01</v>
      </c>
      <c r="L845" s="490">
        <f t="shared" si="368"/>
        <v>3048.4510399999999</v>
      </c>
      <c r="M845" s="490">
        <f t="shared" si="368"/>
        <v>959.125</v>
      </c>
      <c r="N845" s="634">
        <f t="shared" si="368"/>
        <v>1356.6369999999999</v>
      </c>
      <c r="O845" s="634">
        <f t="shared" si="368"/>
        <v>1085.7750000000001</v>
      </c>
      <c r="P845" s="289">
        <f t="shared" si="368"/>
        <v>388.8</v>
      </c>
      <c r="Q845" s="289">
        <f t="shared" si="368"/>
        <v>388.8</v>
      </c>
      <c r="R845" s="412"/>
    </row>
    <row r="846" spans="2:18" s="290" customFormat="1" ht="15.75" customHeight="1">
      <c r="B846" s="1034"/>
      <c r="C846" s="1038"/>
      <c r="D846" s="1168"/>
      <c r="E846" s="342" t="s">
        <v>18</v>
      </c>
      <c r="F846" s="127"/>
      <c r="G846" s="127"/>
      <c r="H846" s="484"/>
      <c r="I846" s="484"/>
      <c r="J846" s="627"/>
      <c r="K846" s="627"/>
      <c r="L846" s="787"/>
      <c r="M846" s="787"/>
      <c r="N846" s="188"/>
      <c r="O846" s="166"/>
      <c r="P846" s="259"/>
      <c r="Q846" s="259"/>
      <c r="R846" s="123"/>
    </row>
    <row r="847" spans="2:18" s="290" customFormat="1" ht="15.75" customHeight="1">
      <c r="B847" s="1034"/>
      <c r="C847" s="1038"/>
      <c r="D847" s="1168"/>
      <c r="E847" s="342" t="s">
        <v>28</v>
      </c>
      <c r="F847" s="127"/>
      <c r="G847" s="127"/>
      <c r="H847" s="484">
        <v>0</v>
      </c>
      <c r="I847" s="484">
        <v>0</v>
      </c>
      <c r="J847" s="627">
        <v>0</v>
      </c>
      <c r="K847" s="627">
        <v>0</v>
      </c>
      <c r="L847" s="681">
        <v>0</v>
      </c>
      <c r="M847" s="681">
        <v>0</v>
      </c>
      <c r="N847" s="188">
        <v>0</v>
      </c>
      <c r="O847" s="188">
        <v>0</v>
      </c>
      <c r="P847" s="259">
        <v>0</v>
      </c>
      <c r="Q847" s="259">
        <v>0</v>
      </c>
      <c r="R847" s="123"/>
    </row>
    <row r="848" spans="2:18" s="290" customFormat="1" ht="15.75" customHeight="1">
      <c r="B848" s="1034"/>
      <c r="C848" s="1038"/>
      <c r="D848" s="1168"/>
      <c r="E848" s="342" t="s">
        <v>19</v>
      </c>
      <c r="F848" s="311">
        <v>0</v>
      </c>
      <c r="G848" s="307">
        <v>0</v>
      </c>
      <c r="H848" s="314">
        <v>0</v>
      </c>
      <c r="I848" s="314">
        <v>0</v>
      </c>
      <c r="J848" s="684">
        <v>0</v>
      </c>
      <c r="K848" s="685">
        <v>0</v>
      </c>
      <c r="L848" s="690">
        <v>0</v>
      </c>
      <c r="M848" s="690">
        <v>0</v>
      </c>
      <c r="N848" s="678">
        <v>0</v>
      </c>
      <c r="O848" s="678">
        <v>0</v>
      </c>
      <c r="P848" s="307">
        <v>0</v>
      </c>
      <c r="Q848" s="307">
        <v>0</v>
      </c>
      <c r="R848" s="123"/>
    </row>
    <row r="849" spans="1:18" s="290" customFormat="1" ht="15.75" customHeight="1">
      <c r="B849" s="1034"/>
      <c r="C849" s="1038"/>
      <c r="D849" s="1168"/>
      <c r="E849" s="342" t="s">
        <v>33</v>
      </c>
      <c r="F849" s="127"/>
      <c r="G849" s="127"/>
      <c r="H849" s="484"/>
      <c r="I849" s="484"/>
      <c r="J849" s="627"/>
      <c r="K849" s="627"/>
      <c r="L849" s="787"/>
      <c r="M849" s="787"/>
      <c r="N849" s="188"/>
      <c r="O849" s="166"/>
      <c r="P849" s="259"/>
      <c r="Q849" s="259"/>
      <c r="R849" s="123"/>
    </row>
    <row r="850" spans="1:18" s="290" customFormat="1" ht="15.75" customHeight="1">
      <c r="B850" s="1034"/>
      <c r="C850" s="1038"/>
      <c r="D850" s="1168"/>
      <c r="E850" s="342" t="s">
        <v>67</v>
      </c>
      <c r="F850" s="312">
        <v>3565.44</v>
      </c>
      <c r="G850" s="313">
        <v>3565.44</v>
      </c>
      <c r="H850" s="307">
        <v>733.31399999999996</v>
      </c>
      <c r="I850" s="307">
        <v>3.95</v>
      </c>
      <c r="J850" s="684">
        <v>3648.4510399999999</v>
      </c>
      <c r="K850" s="685">
        <v>579.01</v>
      </c>
      <c r="L850" s="307">
        <v>3048.4510399999999</v>
      </c>
      <c r="M850" s="307">
        <v>959.125</v>
      </c>
      <c r="N850" s="678">
        <v>1356.6369999999999</v>
      </c>
      <c r="O850" s="667">
        <v>1085.7750000000001</v>
      </c>
      <c r="P850" s="307">
        <v>388.8</v>
      </c>
      <c r="Q850" s="307">
        <v>388.8</v>
      </c>
      <c r="R850" s="123"/>
    </row>
    <row r="851" spans="1:18" s="290" customFormat="1" ht="15.75" customHeight="1" thickBot="1">
      <c r="B851" s="1035"/>
      <c r="C851" s="1039"/>
      <c r="D851" s="1169"/>
      <c r="E851" s="352" t="s">
        <v>20</v>
      </c>
      <c r="F851" s="128"/>
      <c r="G851" s="128"/>
      <c r="H851" s="488"/>
      <c r="I851" s="488"/>
      <c r="J851" s="629"/>
      <c r="K851" s="629"/>
      <c r="L851" s="790"/>
      <c r="M851" s="790"/>
      <c r="N851" s="661"/>
      <c r="O851" s="170"/>
      <c r="P851" s="315"/>
      <c r="Q851" s="315"/>
      <c r="R851" s="26"/>
    </row>
    <row r="852" spans="1:18" ht="15.75" customHeight="1">
      <c r="A852" s="124"/>
      <c r="B852" s="1032"/>
      <c r="C852" s="1056" t="s">
        <v>681</v>
      </c>
      <c r="D852" s="1161" t="s">
        <v>647</v>
      </c>
      <c r="E852" s="329" t="s">
        <v>17</v>
      </c>
      <c r="F852" s="136">
        <f>F854+F855+F856+F857+F858</f>
        <v>0</v>
      </c>
      <c r="G852" s="136">
        <f t="shared" ref="G852:Q852" si="369">G854+G855+G856+G857+G858</f>
        <v>0</v>
      </c>
      <c r="H852" s="490">
        <f t="shared" si="369"/>
        <v>1003.61888</v>
      </c>
      <c r="I852" s="490">
        <f t="shared" si="369"/>
        <v>413.8</v>
      </c>
      <c r="J852" s="686">
        <f t="shared" si="369"/>
        <v>2131.5726800000002</v>
      </c>
      <c r="K852" s="686">
        <f t="shared" si="369"/>
        <v>1255.3</v>
      </c>
      <c r="L852" s="490">
        <f t="shared" si="369"/>
        <v>2508.3616499999998</v>
      </c>
      <c r="M852" s="490">
        <f t="shared" si="369"/>
        <v>1529.8</v>
      </c>
      <c r="N852" s="634">
        <f t="shared" si="369"/>
        <v>2756.2</v>
      </c>
      <c r="O852" s="634">
        <f t="shared" si="369"/>
        <v>2756.2</v>
      </c>
      <c r="P852" s="289">
        <f t="shared" si="369"/>
        <v>3008.5</v>
      </c>
      <c r="Q852" s="289">
        <f t="shared" si="369"/>
        <v>3008.5</v>
      </c>
      <c r="R852" s="412"/>
    </row>
    <row r="853" spans="1:18" ht="15.75" customHeight="1">
      <c r="A853" s="125"/>
      <c r="B853" s="1033"/>
      <c r="C853" s="1057"/>
      <c r="D853" s="1162"/>
      <c r="E853" s="330" t="s">
        <v>18</v>
      </c>
      <c r="F853" s="127"/>
      <c r="G853" s="127"/>
      <c r="H853" s="484"/>
      <c r="I853" s="484"/>
      <c r="J853" s="627"/>
      <c r="K853" s="627"/>
      <c r="L853" s="740"/>
      <c r="M853" s="740"/>
      <c r="N853" s="188"/>
      <c r="O853" s="166"/>
      <c r="P853" s="259"/>
      <c r="Q853" s="259"/>
      <c r="R853" s="123"/>
    </row>
    <row r="854" spans="1:18" ht="15.75" customHeight="1">
      <c r="A854" s="125"/>
      <c r="B854" s="1033"/>
      <c r="C854" s="1057"/>
      <c r="D854" s="1162"/>
      <c r="E854" s="330" t="s">
        <v>28</v>
      </c>
      <c r="F854" s="127"/>
      <c r="G854" s="127"/>
      <c r="H854" s="484">
        <v>0</v>
      </c>
      <c r="I854" s="484">
        <v>0</v>
      </c>
      <c r="J854" s="627">
        <v>0</v>
      </c>
      <c r="K854" s="627">
        <v>0</v>
      </c>
      <c r="L854" s="627">
        <v>0</v>
      </c>
      <c r="M854" s="627">
        <v>0</v>
      </c>
      <c r="N854" s="188">
        <v>0</v>
      </c>
      <c r="O854" s="166">
        <v>0</v>
      </c>
      <c r="P854" s="259">
        <v>0</v>
      </c>
      <c r="Q854" s="259">
        <v>0</v>
      </c>
      <c r="R854" s="123"/>
    </row>
    <row r="855" spans="1:18" ht="15.75" customHeight="1">
      <c r="A855" s="125"/>
      <c r="B855" s="1033"/>
      <c r="C855" s="1057"/>
      <c r="D855" s="1162"/>
      <c r="E855" s="330" t="s">
        <v>19</v>
      </c>
      <c r="F855" s="311">
        <v>0</v>
      </c>
      <c r="G855" s="307">
        <v>0</v>
      </c>
      <c r="H855" s="314">
        <v>1003.61888</v>
      </c>
      <c r="I855" s="314">
        <v>413.8</v>
      </c>
      <c r="J855" s="684">
        <v>2131.5726800000002</v>
      </c>
      <c r="K855" s="685">
        <v>1255.3</v>
      </c>
      <c r="L855" s="307">
        <v>2508.3616499999998</v>
      </c>
      <c r="M855" s="307">
        <v>1529.8</v>
      </c>
      <c r="N855" s="678">
        <v>2756.2</v>
      </c>
      <c r="O855" s="678">
        <v>2756.2</v>
      </c>
      <c r="P855" s="307">
        <v>3008.5</v>
      </c>
      <c r="Q855" s="307">
        <v>3008.5</v>
      </c>
      <c r="R855" s="123"/>
    </row>
    <row r="856" spans="1:18" ht="15.75" customHeight="1">
      <c r="A856" s="125"/>
      <c r="B856" s="1033"/>
      <c r="C856" s="1057"/>
      <c r="D856" s="1162"/>
      <c r="E856" s="330" t="s">
        <v>33</v>
      </c>
      <c r="F856" s="127"/>
      <c r="G856" s="127"/>
      <c r="H856" s="484"/>
      <c r="I856" s="484"/>
      <c r="J856" s="627"/>
      <c r="K856" s="627"/>
      <c r="L856" s="740"/>
      <c r="M856" s="740"/>
      <c r="N856" s="188"/>
      <c r="O856" s="166"/>
      <c r="P856" s="259"/>
      <c r="Q856" s="259"/>
      <c r="R856" s="123"/>
    </row>
    <row r="857" spans="1:18" ht="15.75" customHeight="1">
      <c r="A857" s="125"/>
      <c r="B857" s="1033"/>
      <c r="C857" s="1057"/>
      <c r="D857" s="1162"/>
      <c r="E857" s="330" t="s">
        <v>67</v>
      </c>
      <c r="F857" s="127"/>
      <c r="G857" s="127"/>
      <c r="H857" s="485">
        <v>0</v>
      </c>
      <c r="I857" s="485">
        <v>0</v>
      </c>
      <c r="J857" s="625">
        <v>0</v>
      </c>
      <c r="K857" s="658">
        <v>0</v>
      </c>
      <c r="L857" s="658">
        <v>0</v>
      </c>
      <c r="M857" s="658">
        <v>0</v>
      </c>
      <c r="N857" s="188">
        <v>0</v>
      </c>
      <c r="O857" s="166">
        <v>0</v>
      </c>
      <c r="P857" s="259">
        <v>0</v>
      </c>
      <c r="Q857" s="259">
        <v>0</v>
      </c>
      <c r="R857" s="123"/>
    </row>
    <row r="858" spans="1:18" ht="15.75" customHeight="1" thickBot="1">
      <c r="A858" s="125"/>
      <c r="B858" s="1033"/>
      <c r="C858" s="1057"/>
      <c r="D858" s="1162"/>
      <c r="E858" s="331" t="s">
        <v>20</v>
      </c>
      <c r="F858" s="133"/>
      <c r="G858" s="133"/>
      <c r="H858" s="486"/>
      <c r="I858" s="486"/>
      <c r="J858" s="628"/>
      <c r="K858" s="628"/>
      <c r="L858" s="743"/>
      <c r="M858" s="743"/>
      <c r="N858" s="768"/>
      <c r="O858" s="767"/>
      <c r="P858" s="287"/>
      <c r="Q858" s="287"/>
      <c r="R858" s="413"/>
    </row>
    <row r="859" spans="1:18" s="121" customFormat="1" ht="15.75" customHeight="1">
      <c r="A859" s="125"/>
      <c r="B859" s="1033"/>
      <c r="C859" s="1057"/>
      <c r="D859" s="1162"/>
      <c r="E859" s="293" t="s">
        <v>17</v>
      </c>
      <c r="F859" s="134">
        <f>F861+F862+F863+F864+F865</f>
        <v>177453.92</v>
      </c>
      <c r="G859" s="134">
        <f t="shared" ref="G859:Q859" si="370">G861+G862+G863+G864+G865</f>
        <v>177453.92</v>
      </c>
      <c r="H859" s="491">
        <f t="shared" si="370"/>
        <v>59370.075129999997</v>
      </c>
      <c r="I859" s="491">
        <f t="shared" si="370"/>
        <v>41630.71</v>
      </c>
      <c r="J859" s="687">
        <f t="shared" si="370"/>
        <v>126462.75083</v>
      </c>
      <c r="K859" s="688">
        <f t="shared" si="370"/>
        <v>108805.58070999999</v>
      </c>
      <c r="L859" s="491">
        <f t="shared" si="370"/>
        <v>154294.45061999999</v>
      </c>
      <c r="M859" s="491">
        <f t="shared" si="370"/>
        <v>124033.30849</v>
      </c>
      <c r="N859" s="637">
        <f t="shared" si="370"/>
        <v>189804.25224999999</v>
      </c>
      <c r="O859" s="637">
        <f t="shared" si="370"/>
        <v>189804.25224999999</v>
      </c>
      <c r="P859" s="286">
        <f t="shared" si="370"/>
        <v>178944.75224999999</v>
      </c>
      <c r="Q859" s="286">
        <f t="shared" si="370"/>
        <v>178944.75224999999</v>
      </c>
      <c r="R859" s="122"/>
    </row>
    <row r="860" spans="1:18" s="121" customFormat="1" ht="15.75" customHeight="1">
      <c r="A860" s="125"/>
      <c r="B860" s="1033"/>
      <c r="C860" s="1057"/>
      <c r="D860" s="1162"/>
      <c r="E860" s="342" t="s">
        <v>18</v>
      </c>
      <c r="F860" s="127"/>
      <c r="G860" s="127"/>
      <c r="H860" s="484"/>
      <c r="I860" s="484"/>
      <c r="J860" s="627"/>
      <c r="K860" s="627"/>
      <c r="L860" s="787"/>
      <c r="M860" s="787"/>
      <c r="N860" s="188"/>
      <c r="O860" s="166"/>
      <c r="P860" s="259"/>
      <c r="Q860" s="259"/>
      <c r="R860" s="123"/>
    </row>
    <row r="861" spans="1:18" s="121" customFormat="1" ht="15.75" customHeight="1">
      <c r="A861" s="125"/>
      <c r="B861" s="1033"/>
      <c r="C861" s="1057"/>
      <c r="D861" s="1162"/>
      <c r="E861" s="342" t="s">
        <v>28</v>
      </c>
      <c r="F861" s="127"/>
      <c r="G861" s="127"/>
      <c r="H861" s="484">
        <v>0</v>
      </c>
      <c r="I861" s="484">
        <v>0</v>
      </c>
      <c r="J861" s="627">
        <v>0</v>
      </c>
      <c r="K861" s="627">
        <v>0</v>
      </c>
      <c r="L861" s="799">
        <v>0</v>
      </c>
      <c r="M861" s="799">
        <v>0</v>
      </c>
      <c r="N861" s="188">
        <v>0</v>
      </c>
      <c r="O861" s="188">
        <v>0</v>
      </c>
      <c r="P861" s="259">
        <v>0</v>
      </c>
      <c r="Q861" s="259">
        <v>0</v>
      </c>
      <c r="R861" s="123"/>
    </row>
    <row r="862" spans="1:18" s="121" customFormat="1" ht="15.75" customHeight="1">
      <c r="A862" s="125"/>
      <c r="B862" s="1033"/>
      <c r="C862" s="1057"/>
      <c r="D862" s="1162"/>
      <c r="E862" s="342" t="s">
        <v>19</v>
      </c>
      <c r="F862" s="311">
        <v>177453.92</v>
      </c>
      <c r="G862" s="307">
        <v>177453.92</v>
      </c>
      <c r="H862" s="314">
        <v>59370.075129999997</v>
      </c>
      <c r="I862" s="314">
        <v>41630.71</v>
      </c>
      <c r="J862" s="689">
        <v>126462.75083</v>
      </c>
      <c r="K862" s="689">
        <v>108805.58070999999</v>
      </c>
      <c r="L862" s="314">
        <v>154294.45061999999</v>
      </c>
      <c r="M862" s="314">
        <v>124033.30849</v>
      </c>
      <c r="N862" s="678">
        <v>189804.25224999999</v>
      </c>
      <c r="O862" s="667">
        <v>189804.25224999999</v>
      </c>
      <c r="P862" s="307">
        <v>178944.75224999999</v>
      </c>
      <c r="Q862" s="307">
        <v>178944.75224999999</v>
      </c>
      <c r="R862" s="123"/>
    </row>
    <row r="863" spans="1:18" s="121" customFormat="1" ht="15.75" customHeight="1">
      <c r="A863" s="125"/>
      <c r="B863" s="1033"/>
      <c r="C863" s="1057"/>
      <c r="D863" s="1162"/>
      <c r="E863" s="342" t="s">
        <v>33</v>
      </c>
      <c r="F863" s="127"/>
      <c r="G863" s="127"/>
      <c r="H863" s="484"/>
      <c r="I863" s="484"/>
      <c r="J863" s="627"/>
      <c r="K863" s="627"/>
      <c r="L863" s="787"/>
      <c r="M863" s="787"/>
      <c r="N863" s="188"/>
      <c r="O863" s="166"/>
      <c r="P863" s="259"/>
      <c r="Q863" s="259"/>
      <c r="R863" s="123"/>
    </row>
    <row r="864" spans="1:18" s="121" customFormat="1" ht="15.75" customHeight="1">
      <c r="A864" s="125"/>
      <c r="B864" s="1033"/>
      <c r="C864" s="1057"/>
      <c r="D864" s="1162"/>
      <c r="E864" s="342" t="s">
        <v>67</v>
      </c>
      <c r="F864" s="127"/>
      <c r="G864" s="127"/>
      <c r="H864" s="484">
        <v>0</v>
      </c>
      <c r="I864" s="484">
        <v>0</v>
      </c>
      <c r="J864" s="627">
        <v>0</v>
      </c>
      <c r="K864" s="627">
        <v>0</v>
      </c>
      <c r="L864" s="484">
        <v>0</v>
      </c>
      <c r="M864" s="484">
        <v>0</v>
      </c>
      <c r="N864" s="188">
        <v>0</v>
      </c>
      <c r="O864" s="188">
        <v>0</v>
      </c>
      <c r="P864" s="259">
        <v>0</v>
      </c>
      <c r="Q864" s="259">
        <v>0</v>
      </c>
      <c r="R864" s="123"/>
    </row>
    <row r="865" spans="1:18" s="121" customFormat="1" ht="15.75" customHeight="1" thickBot="1">
      <c r="A865" s="126"/>
      <c r="B865" s="1033"/>
      <c r="C865" s="1057"/>
      <c r="D865" s="1162"/>
      <c r="E865" s="343" t="s">
        <v>20</v>
      </c>
      <c r="F865" s="133"/>
      <c r="G865" s="133"/>
      <c r="H865" s="486"/>
      <c r="I865" s="486"/>
      <c r="J865" s="628"/>
      <c r="K865" s="628"/>
      <c r="L865" s="788"/>
      <c r="M865" s="788"/>
      <c r="N865" s="768"/>
      <c r="O865" s="767"/>
      <c r="P865" s="287"/>
      <c r="Q865" s="287"/>
      <c r="R865" s="413"/>
    </row>
    <row r="866" spans="1:18" ht="15.75" customHeight="1">
      <c r="B866" s="1033"/>
      <c r="C866" s="1057"/>
      <c r="D866" s="1162"/>
      <c r="E866" s="293" t="s">
        <v>17</v>
      </c>
      <c r="F866" s="134">
        <f>F868+F869+F870+F871+F872</f>
        <v>0</v>
      </c>
      <c r="G866" s="134">
        <f t="shared" ref="G866:Q866" si="371">G868+G869+G870+G871+G872</f>
        <v>0</v>
      </c>
      <c r="H866" s="491">
        <f t="shared" si="371"/>
        <v>0</v>
      </c>
      <c r="I866" s="491">
        <f t="shared" si="371"/>
        <v>0</v>
      </c>
      <c r="J866" s="638">
        <f t="shared" si="371"/>
        <v>1045.4445000000001</v>
      </c>
      <c r="K866" s="638">
        <f t="shared" si="371"/>
        <v>655.20000000000005</v>
      </c>
      <c r="L866" s="491">
        <f t="shared" si="371"/>
        <v>9737.0051000000003</v>
      </c>
      <c r="M866" s="491">
        <f t="shared" si="371"/>
        <v>2643.8001899999999</v>
      </c>
      <c r="N866" s="637">
        <f t="shared" si="371"/>
        <v>11045.947749999999</v>
      </c>
      <c r="O866" s="637">
        <f t="shared" si="371"/>
        <v>11042.525320000001</v>
      </c>
      <c r="P866" s="286">
        <f t="shared" si="371"/>
        <v>11045.947749999999</v>
      </c>
      <c r="Q866" s="286">
        <f t="shared" si="371"/>
        <v>11045.947749999999</v>
      </c>
      <c r="R866" s="122"/>
    </row>
    <row r="867" spans="1:18" ht="15.75" customHeight="1">
      <c r="B867" s="1033"/>
      <c r="C867" s="1057"/>
      <c r="D867" s="1162"/>
      <c r="E867" s="342" t="s">
        <v>18</v>
      </c>
      <c r="F867" s="127"/>
      <c r="G867" s="127"/>
      <c r="H867" s="484"/>
      <c r="I867" s="484"/>
      <c r="J867" s="627"/>
      <c r="K867" s="627"/>
      <c r="L867" s="787"/>
      <c r="M867" s="787"/>
      <c r="N867" s="188"/>
      <c r="O867" s="166"/>
      <c r="P867" s="259"/>
      <c r="Q867" s="259"/>
      <c r="R867" s="123"/>
    </row>
    <row r="868" spans="1:18" ht="15.75" customHeight="1">
      <c r="B868" s="1033"/>
      <c r="C868" s="1057"/>
      <c r="D868" s="1162"/>
      <c r="E868" s="342" t="s">
        <v>28</v>
      </c>
      <c r="F868" s="127"/>
      <c r="G868" s="127"/>
      <c r="H868" s="484">
        <v>0</v>
      </c>
      <c r="I868" s="484">
        <v>0</v>
      </c>
      <c r="J868" s="627">
        <v>0</v>
      </c>
      <c r="K868" s="627">
        <v>0</v>
      </c>
      <c r="L868" s="681">
        <v>0</v>
      </c>
      <c r="M868" s="681">
        <v>0</v>
      </c>
      <c r="N868" s="188">
        <v>0</v>
      </c>
      <c r="O868" s="166">
        <v>0</v>
      </c>
      <c r="P868" s="259">
        <v>0</v>
      </c>
      <c r="Q868" s="259">
        <v>0</v>
      </c>
      <c r="R868" s="123"/>
    </row>
    <row r="869" spans="1:18" ht="15.75" customHeight="1">
      <c r="B869" s="1033"/>
      <c r="C869" s="1057"/>
      <c r="D869" s="1162"/>
      <c r="E869" s="342" t="s">
        <v>19</v>
      </c>
      <c r="F869" s="311"/>
      <c r="G869" s="307"/>
      <c r="H869" s="314">
        <v>0</v>
      </c>
      <c r="I869" s="314">
        <v>0</v>
      </c>
      <c r="J869" s="684">
        <v>1045.4445000000001</v>
      </c>
      <c r="K869" s="684">
        <v>655.20000000000005</v>
      </c>
      <c r="L869" s="314">
        <v>9737.0051000000003</v>
      </c>
      <c r="M869" s="314">
        <v>2643.8001899999999</v>
      </c>
      <c r="N869" s="678">
        <v>11045.947749999999</v>
      </c>
      <c r="O869" s="667">
        <v>11042.525320000001</v>
      </c>
      <c r="P869" s="311">
        <v>11045.947749999999</v>
      </c>
      <c r="Q869" s="311">
        <v>11045.947749999999</v>
      </c>
      <c r="R869" s="123"/>
    </row>
    <row r="870" spans="1:18" ht="15.75" customHeight="1">
      <c r="B870" s="1033"/>
      <c r="C870" s="1057"/>
      <c r="D870" s="1162"/>
      <c r="E870" s="342" t="s">
        <v>33</v>
      </c>
      <c r="F870" s="127"/>
      <c r="G870" s="127"/>
      <c r="H870" s="484"/>
      <c r="I870" s="484"/>
      <c r="J870" s="627"/>
      <c r="K870" s="627"/>
      <c r="L870" s="787"/>
      <c r="M870" s="787"/>
      <c r="N870" s="188"/>
      <c r="O870" s="166"/>
      <c r="P870" s="259"/>
      <c r="Q870" s="259"/>
      <c r="R870" s="123"/>
    </row>
    <row r="871" spans="1:18" ht="15.75" customHeight="1">
      <c r="B871" s="1033"/>
      <c r="C871" s="1057"/>
      <c r="D871" s="1162"/>
      <c r="E871" s="342" t="s">
        <v>67</v>
      </c>
      <c r="F871" s="127"/>
      <c r="G871" s="127"/>
      <c r="H871" s="485">
        <v>0</v>
      </c>
      <c r="I871" s="485">
        <v>0</v>
      </c>
      <c r="J871" s="684">
        <v>0</v>
      </c>
      <c r="K871" s="684">
        <v>0</v>
      </c>
      <c r="L871" s="641">
        <v>0</v>
      </c>
      <c r="M871" s="641">
        <v>0</v>
      </c>
      <c r="N871" s="188">
        <v>0</v>
      </c>
      <c r="O871" s="166">
        <v>0</v>
      </c>
      <c r="P871" s="259">
        <v>0</v>
      </c>
      <c r="Q871" s="259">
        <v>0</v>
      </c>
      <c r="R871" s="123"/>
    </row>
    <row r="872" spans="1:18" ht="15.75" customHeight="1" thickBot="1">
      <c r="B872" s="1036"/>
      <c r="C872" s="1057"/>
      <c r="D872" s="1163"/>
      <c r="E872" s="343" t="s">
        <v>20</v>
      </c>
      <c r="F872" s="133"/>
      <c r="G872" s="133"/>
      <c r="H872" s="486"/>
      <c r="I872" s="486"/>
      <c r="J872" s="628"/>
      <c r="K872" s="628"/>
      <c r="L872" s="788"/>
      <c r="M872" s="788"/>
      <c r="N872" s="768"/>
      <c r="O872" s="767"/>
      <c r="P872" s="287"/>
      <c r="Q872" s="287"/>
      <c r="R872" s="413"/>
    </row>
    <row r="873" spans="1:18" s="121" customFormat="1" ht="15.75" customHeight="1">
      <c r="A873" s="322"/>
      <c r="B873" s="425"/>
      <c r="C873" s="1041" t="s">
        <v>682</v>
      </c>
      <c r="D873" s="1141" t="s">
        <v>649</v>
      </c>
      <c r="E873" s="202" t="s">
        <v>17</v>
      </c>
      <c r="F873" s="134">
        <f t="shared" ref="F873:Q873" si="372">-F875+F876+F877+F878</f>
        <v>10511.3</v>
      </c>
      <c r="G873" s="134">
        <f t="shared" si="372"/>
        <v>10511.3</v>
      </c>
      <c r="H873" s="491">
        <f t="shared" si="372"/>
        <v>3349.6</v>
      </c>
      <c r="I873" s="491">
        <f t="shared" si="372"/>
        <v>2718.8</v>
      </c>
      <c r="J873" s="687">
        <f t="shared" si="372"/>
        <v>7654.6</v>
      </c>
      <c r="K873" s="687">
        <f t="shared" si="372"/>
        <v>6993.33914</v>
      </c>
      <c r="L873" s="286">
        <f t="shared" si="372"/>
        <v>9004.6</v>
      </c>
      <c r="M873" s="286">
        <f t="shared" si="372"/>
        <v>7226.5538399999996</v>
      </c>
      <c r="N873" s="637">
        <f t="shared" si="372"/>
        <v>13107.6</v>
      </c>
      <c r="O873" s="637">
        <f t="shared" si="372"/>
        <v>13107.6</v>
      </c>
      <c r="P873" s="286">
        <f t="shared" si="372"/>
        <v>11409.6</v>
      </c>
      <c r="Q873" s="286">
        <f t="shared" si="372"/>
        <v>11409.6</v>
      </c>
      <c r="R873" s="122"/>
    </row>
    <row r="874" spans="1:18" s="121" customFormat="1" ht="15.75" customHeight="1">
      <c r="A874" s="322"/>
      <c r="B874" s="425"/>
      <c r="C874" s="1042"/>
      <c r="D874" s="1142"/>
      <c r="E874" s="200" t="s">
        <v>18</v>
      </c>
      <c r="F874" s="127"/>
      <c r="G874" s="127"/>
      <c r="H874" s="484"/>
      <c r="I874" s="484"/>
      <c r="J874" s="627"/>
      <c r="K874" s="627"/>
      <c r="L874" s="740"/>
      <c r="M874" s="740"/>
      <c r="N874" s="188"/>
      <c r="O874" s="166"/>
      <c r="P874" s="259"/>
      <c r="Q874" s="259"/>
      <c r="R874" s="123"/>
    </row>
    <row r="875" spans="1:18" s="121" customFormat="1" ht="15.75" customHeight="1">
      <c r="A875" s="322"/>
      <c r="B875" s="425"/>
      <c r="C875" s="1042"/>
      <c r="D875" s="1142"/>
      <c r="E875" s="200" t="s">
        <v>28</v>
      </c>
      <c r="F875" s="127"/>
      <c r="G875" s="127"/>
      <c r="H875" s="484">
        <v>0</v>
      </c>
      <c r="I875" s="484">
        <v>0</v>
      </c>
      <c r="J875" s="627">
        <v>0</v>
      </c>
      <c r="K875" s="627">
        <v>0</v>
      </c>
      <c r="L875" s="627">
        <v>0</v>
      </c>
      <c r="M875" s="627">
        <v>0</v>
      </c>
      <c r="N875" s="188">
        <v>0</v>
      </c>
      <c r="O875" s="166">
        <v>0</v>
      </c>
      <c r="P875" s="259">
        <v>0</v>
      </c>
      <c r="Q875" s="259">
        <v>0</v>
      </c>
      <c r="R875" s="123"/>
    </row>
    <row r="876" spans="1:18" s="121" customFormat="1" ht="15.75" customHeight="1">
      <c r="A876" s="322"/>
      <c r="B876" s="425"/>
      <c r="C876" s="1042"/>
      <c r="D876" s="1142"/>
      <c r="E876" s="200" t="s">
        <v>19</v>
      </c>
      <c r="F876" s="308">
        <v>10511.3</v>
      </c>
      <c r="G876" s="304">
        <v>10511.3</v>
      </c>
      <c r="H876" s="314">
        <v>3349.6</v>
      </c>
      <c r="I876" s="314">
        <v>2718.8</v>
      </c>
      <c r="J876" s="684">
        <v>7654.6</v>
      </c>
      <c r="K876" s="684">
        <v>6993.33914</v>
      </c>
      <c r="L876" s="314">
        <v>9004.6</v>
      </c>
      <c r="M876" s="314">
        <v>7226.5538399999996</v>
      </c>
      <c r="N876" s="679">
        <v>13107.6</v>
      </c>
      <c r="O876" s="669">
        <v>13107.6</v>
      </c>
      <c r="P876" s="304">
        <v>11409.6</v>
      </c>
      <c r="Q876" s="304">
        <v>11409.6</v>
      </c>
      <c r="R876" s="123"/>
    </row>
    <row r="877" spans="1:18" s="121" customFormat="1" ht="15.75" customHeight="1">
      <c r="A877" s="322"/>
      <c r="B877" s="425"/>
      <c r="C877" s="1042"/>
      <c r="D877" s="1142"/>
      <c r="E877" s="200" t="s">
        <v>33</v>
      </c>
      <c r="F877" s="127"/>
      <c r="G877" s="127"/>
      <c r="H877" s="484"/>
      <c r="I877" s="484"/>
      <c r="J877" s="627"/>
      <c r="K877" s="627"/>
      <c r="L877" s="740"/>
      <c r="M877" s="740"/>
      <c r="N877" s="188"/>
      <c r="O877" s="166"/>
      <c r="P877" s="259"/>
      <c r="Q877" s="259"/>
      <c r="R877" s="123"/>
    </row>
    <row r="878" spans="1:18" s="121" customFormat="1" ht="15.75" customHeight="1">
      <c r="A878" s="322"/>
      <c r="B878" s="425"/>
      <c r="C878" s="1042"/>
      <c r="D878" s="1142"/>
      <c r="E878" s="200" t="s">
        <v>67</v>
      </c>
      <c r="F878" s="127"/>
      <c r="G878" s="127"/>
      <c r="H878" s="485">
        <v>0</v>
      </c>
      <c r="I878" s="485">
        <v>0</v>
      </c>
      <c r="J878" s="625">
        <v>0</v>
      </c>
      <c r="K878" s="658">
        <v>0</v>
      </c>
      <c r="L878" s="658">
        <v>0</v>
      </c>
      <c r="M878" s="658">
        <v>0</v>
      </c>
      <c r="N878" s="188">
        <v>0</v>
      </c>
      <c r="O878" s="166">
        <v>0</v>
      </c>
      <c r="P878" s="259">
        <v>0</v>
      </c>
      <c r="Q878" s="259">
        <v>0</v>
      </c>
      <c r="R878" s="123"/>
    </row>
    <row r="879" spans="1:18" s="121" customFormat="1" ht="15.75" customHeight="1" thickBot="1">
      <c r="A879" s="322"/>
      <c r="B879" s="425"/>
      <c r="C879" s="1043"/>
      <c r="D879" s="1143"/>
      <c r="E879" s="201" t="s">
        <v>20</v>
      </c>
      <c r="F879" s="133"/>
      <c r="G879" s="133"/>
      <c r="H879" s="486"/>
      <c r="I879" s="486"/>
      <c r="J879" s="628"/>
      <c r="K879" s="628"/>
      <c r="L879" s="743"/>
      <c r="M879" s="743"/>
      <c r="N879" s="768"/>
      <c r="O879" s="767"/>
      <c r="P879" s="287"/>
      <c r="Q879" s="287"/>
      <c r="R879" s="413"/>
    </row>
    <row r="880" spans="1:18" ht="15.75" customHeight="1">
      <c r="B880" s="1044"/>
      <c r="C880" s="1088" t="s">
        <v>684</v>
      </c>
      <c r="D880" s="1151" t="s">
        <v>650</v>
      </c>
      <c r="E880" s="293" t="s">
        <v>17</v>
      </c>
      <c r="F880" s="134">
        <f>F882+F883+F884+F885+F886</f>
        <v>0</v>
      </c>
      <c r="G880" s="134">
        <f t="shared" ref="G880:Q880" si="373">G882+G883+G884+G885+G886</f>
        <v>0</v>
      </c>
      <c r="H880" s="491">
        <f t="shared" si="373"/>
        <v>1013.4228000000001</v>
      </c>
      <c r="I880" s="491">
        <f t="shared" si="373"/>
        <v>0</v>
      </c>
      <c r="J880" s="638">
        <f t="shared" si="373"/>
        <v>1343.1207999999999</v>
      </c>
      <c r="K880" s="638">
        <f t="shared" si="373"/>
        <v>0</v>
      </c>
      <c r="L880" s="286">
        <f t="shared" si="373"/>
        <v>792.47649000000001</v>
      </c>
      <c r="M880" s="286">
        <f t="shared" si="373"/>
        <v>0</v>
      </c>
      <c r="N880" s="637">
        <f t="shared" si="373"/>
        <v>608</v>
      </c>
      <c r="O880" s="637">
        <f t="shared" si="373"/>
        <v>606.97</v>
      </c>
      <c r="P880" s="286">
        <f t="shared" si="373"/>
        <v>1888.0804900000001</v>
      </c>
      <c r="Q880" s="286">
        <f t="shared" si="373"/>
        <v>1888.0804900000001</v>
      </c>
      <c r="R880" s="122"/>
    </row>
    <row r="881" spans="1:18" ht="15.75" customHeight="1">
      <c r="B881" s="1033"/>
      <c r="C881" s="1089"/>
      <c r="D881" s="1152"/>
      <c r="E881" s="342" t="s">
        <v>18</v>
      </c>
      <c r="F881" s="127"/>
      <c r="G881" s="127"/>
      <c r="H881" s="484"/>
      <c r="I881" s="484"/>
      <c r="J881" s="627"/>
      <c r="K881" s="627"/>
      <c r="L881" s="740"/>
      <c r="M881" s="740"/>
      <c r="N881" s="188"/>
      <c r="O881" s="166"/>
      <c r="P881" s="259"/>
      <c r="Q881" s="259"/>
      <c r="R881" s="123"/>
    </row>
    <row r="882" spans="1:18" ht="15.75" customHeight="1">
      <c r="B882" s="1033"/>
      <c r="C882" s="1089"/>
      <c r="D882" s="1152"/>
      <c r="E882" s="342" t="s">
        <v>28</v>
      </c>
      <c r="F882" s="127"/>
      <c r="G882" s="127"/>
      <c r="H882" s="484">
        <v>0</v>
      </c>
      <c r="I882" s="484">
        <v>0</v>
      </c>
      <c r="J882" s="484">
        <v>0</v>
      </c>
      <c r="K882" s="484">
        <v>0</v>
      </c>
      <c r="L882" s="484">
        <v>0</v>
      </c>
      <c r="M882" s="484">
        <v>0</v>
      </c>
      <c r="N882" s="188">
        <v>0</v>
      </c>
      <c r="O882" s="166">
        <v>0</v>
      </c>
      <c r="P882" s="259">
        <v>0</v>
      </c>
      <c r="Q882" s="259">
        <v>0</v>
      </c>
      <c r="R882" s="123"/>
    </row>
    <row r="883" spans="1:18" ht="15.75" customHeight="1">
      <c r="B883" s="1033"/>
      <c r="C883" s="1089"/>
      <c r="D883" s="1152"/>
      <c r="E883" s="342" t="s">
        <v>19</v>
      </c>
      <c r="F883" s="314">
        <v>0</v>
      </c>
      <c r="G883" s="314">
        <v>0</v>
      </c>
      <c r="H883" s="314">
        <v>1013.4228000000001</v>
      </c>
      <c r="I883" s="314">
        <v>0</v>
      </c>
      <c r="J883" s="641">
        <v>1343.1207999999999</v>
      </c>
      <c r="K883" s="641">
        <v>0</v>
      </c>
      <c r="L883" s="314">
        <v>792.47649000000001</v>
      </c>
      <c r="M883" s="314">
        <v>0</v>
      </c>
      <c r="N883" s="669">
        <v>608</v>
      </c>
      <c r="O883" s="669">
        <v>606.97</v>
      </c>
      <c r="P883" s="314">
        <v>1888.0804900000001</v>
      </c>
      <c r="Q883" s="314">
        <v>1888.0804900000001</v>
      </c>
      <c r="R883" s="123"/>
    </row>
    <row r="884" spans="1:18" ht="15.75" customHeight="1">
      <c r="B884" s="1033"/>
      <c r="C884" s="1089"/>
      <c r="D884" s="1152"/>
      <c r="E884" s="342" t="s">
        <v>33</v>
      </c>
      <c r="F884" s="127"/>
      <c r="G884" s="127"/>
      <c r="H884" s="484"/>
      <c r="I884" s="484"/>
      <c r="J884" s="627"/>
      <c r="K884" s="627"/>
      <c r="L884" s="740"/>
      <c r="M884" s="800"/>
      <c r="N884" s="188"/>
      <c r="O884" s="166"/>
      <c r="P884" s="259"/>
      <c r="Q884" s="259"/>
      <c r="R884" s="123"/>
    </row>
    <row r="885" spans="1:18" ht="15.75" customHeight="1">
      <c r="B885" s="1033"/>
      <c r="C885" s="1089"/>
      <c r="D885" s="1152"/>
      <c r="E885" s="342" t="s">
        <v>67</v>
      </c>
      <c r="F885" s="127"/>
      <c r="G885" s="127"/>
      <c r="H885" s="484">
        <v>0</v>
      </c>
      <c r="I885" s="484">
        <v>0</v>
      </c>
      <c r="J885" s="484">
        <v>0</v>
      </c>
      <c r="K885" s="484">
        <v>0</v>
      </c>
      <c r="L885" s="484">
        <v>0</v>
      </c>
      <c r="M885" s="484">
        <v>0</v>
      </c>
      <c r="N885" s="188">
        <v>0</v>
      </c>
      <c r="O885" s="166">
        <v>0</v>
      </c>
      <c r="P885" s="259">
        <v>0</v>
      </c>
      <c r="Q885" s="259">
        <v>0</v>
      </c>
      <c r="R885" s="123"/>
    </row>
    <row r="886" spans="1:18" ht="15.75" customHeight="1" thickBot="1">
      <c r="B886" s="1033"/>
      <c r="C886" s="1089"/>
      <c r="D886" s="1152"/>
      <c r="E886" s="352" t="s">
        <v>20</v>
      </c>
      <c r="F886" s="128"/>
      <c r="G886" s="128"/>
      <c r="H886" s="488"/>
      <c r="I886" s="488"/>
      <c r="J886" s="629"/>
      <c r="K886" s="629"/>
      <c r="L886" s="801"/>
      <c r="M886" s="741"/>
      <c r="N886" s="661"/>
      <c r="O886" s="170"/>
      <c r="P886" s="315"/>
      <c r="Q886" s="315"/>
      <c r="R886" s="26"/>
    </row>
    <row r="887" spans="1:18" ht="15.75" customHeight="1">
      <c r="B887" s="1033"/>
      <c r="C887" s="1089"/>
      <c r="D887" s="1152"/>
      <c r="E887" s="341" t="s">
        <v>17</v>
      </c>
      <c r="F887" s="136">
        <f>F889+F890+F891+F892+F893</f>
        <v>31815.9</v>
      </c>
      <c r="G887" s="136">
        <f t="shared" ref="G887:Q887" si="374">G889+G890+G891+G892+G893</f>
        <v>31277.9</v>
      </c>
      <c r="H887" s="490">
        <f t="shared" si="374"/>
        <v>9771.61751</v>
      </c>
      <c r="I887" s="490">
        <f t="shared" si="374"/>
        <v>6862.69</v>
      </c>
      <c r="J887" s="636">
        <f t="shared" si="374"/>
        <v>20034.275509999999</v>
      </c>
      <c r="K887" s="636">
        <f t="shared" si="374"/>
        <v>16878.452730000001</v>
      </c>
      <c r="L887" s="490">
        <f t="shared" si="374"/>
        <v>26663.176510000001</v>
      </c>
      <c r="M887" s="490">
        <f t="shared" si="374"/>
        <v>21194.938450000001</v>
      </c>
      <c r="N887" s="634">
        <f t="shared" si="374"/>
        <v>32167.53</v>
      </c>
      <c r="O887" s="634">
        <f t="shared" si="374"/>
        <v>32167.53</v>
      </c>
      <c r="P887" s="289">
        <f t="shared" si="374"/>
        <v>29324.019509999998</v>
      </c>
      <c r="Q887" s="289">
        <f t="shared" si="374"/>
        <v>29324.019509999998</v>
      </c>
      <c r="R887" s="412"/>
    </row>
    <row r="888" spans="1:18" ht="15.75" customHeight="1">
      <c r="B888" s="1033"/>
      <c r="C888" s="1089"/>
      <c r="D888" s="1152"/>
      <c r="E888" s="342" t="s">
        <v>18</v>
      </c>
      <c r="F888" s="127"/>
      <c r="G888" s="127"/>
      <c r="H888" s="484"/>
      <c r="I888" s="484"/>
      <c r="J888" s="627"/>
      <c r="K888" s="627"/>
      <c r="L888" s="787"/>
      <c r="M888" s="787"/>
      <c r="N888" s="188"/>
      <c r="O888" s="166"/>
      <c r="P888" s="259"/>
      <c r="Q888" s="259"/>
      <c r="R888" s="123"/>
    </row>
    <row r="889" spans="1:18" ht="15.75" customHeight="1">
      <c r="B889" s="1033"/>
      <c r="C889" s="1089"/>
      <c r="D889" s="1152"/>
      <c r="E889" s="342" t="s">
        <v>28</v>
      </c>
      <c r="F889" s="127"/>
      <c r="G889" s="127"/>
      <c r="H889" s="484">
        <v>0</v>
      </c>
      <c r="I889" s="484">
        <v>0</v>
      </c>
      <c r="J889" s="627">
        <v>0</v>
      </c>
      <c r="K889" s="627">
        <v>0</v>
      </c>
      <c r="L889" s="681">
        <v>0</v>
      </c>
      <c r="M889" s="681">
        <v>0</v>
      </c>
      <c r="N889" s="188">
        <v>0</v>
      </c>
      <c r="O889" s="166">
        <v>0</v>
      </c>
      <c r="P889" s="259">
        <v>0</v>
      </c>
      <c r="Q889" s="259">
        <v>0</v>
      </c>
      <c r="R889" s="123"/>
    </row>
    <row r="890" spans="1:18" ht="15.75" customHeight="1">
      <c r="B890" s="1033"/>
      <c r="C890" s="1089"/>
      <c r="D890" s="1152"/>
      <c r="E890" s="342" t="s">
        <v>19</v>
      </c>
      <c r="F890" s="310">
        <v>31815.9</v>
      </c>
      <c r="G890" s="310">
        <v>31277.9</v>
      </c>
      <c r="H890" s="314">
        <v>9771.61751</v>
      </c>
      <c r="I890" s="314">
        <v>6862.69</v>
      </c>
      <c r="J890" s="641">
        <v>20034.275509999999</v>
      </c>
      <c r="K890" s="641">
        <v>16878.452730000001</v>
      </c>
      <c r="L890" s="314">
        <v>26663.176510000001</v>
      </c>
      <c r="M890" s="314">
        <v>21194.938450000001</v>
      </c>
      <c r="N890" s="669">
        <v>32167.53</v>
      </c>
      <c r="O890" s="669">
        <v>32167.53</v>
      </c>
      <c r="P890" s="314">
        <v>29324.019509999998</v>
      </c>
      <c r="Q890" s="314">
        <v>29324.019509999998</v>
      </c>
      <c r="R890" s="123"/>
    </row>
    <row r="891" spans="1:18" ht="15.75" customHeight="1">
      <c r="B891" s="1033"/>
      <c r="C891" s="1089"/>
      <c r="D891" s="1152"/>
      <c r="E891" s="342" t="s">
        <v>33</v>
      </c>
      <c r="F891" s="127"/>
      <c r="G891" s="127"/>
      <c r="H891" s="484"/>
      <c r="I891" s="484"/>
      <c r="J891" s="627"/>
      <c r="K891" s="627"/>
      <c r="L891" s="787"/>
      <c r="M891" s="787"/>
      <c r="N891" s="188"/>
      <c r="O891" s="166"/>
      <c r="P891" s="259"/>
      <c r="Q891" s="259"/>
      <c r="R891" s="123"/>
    </row>
    <row r="892" spans="1:18" ht="15.75" customHeight="1">
      <c r="B892" s="1033"/>
      <c r="C892" s="1089"/>
      <c r="D892" s="1152"/>
      <c r="E892" s="342" t="s">
        <v>67</v>
      </c>
      <c r="F892" s="127"/>
      <c r="G892" s="127"/>
      <c r="H892" s="484">
        <v>0</v>
      </c>
      <c r="I892" s="484">
        <v>0</v>
      </c>
      <c r="J892" s="627">
        <v>0</v>
      </c>
      <c r="K892" s="627">
        <v>0</v>
      </c>
      <c r="L892" s="681">
        <v>0</v>
      </c>
      <c r="M892" s="681">
        <v>0</v>
      </c>
      <c r="N892" s="188">
        <v>0</v>
      </c>
      <c r="O892" s="166">
        <v>0</v>
      </c>
      <c r="P892" s="259">
        <v>0</v>
      </c>
      <c r="Q892" s="259">
        <v>0</v>
      </c>
      <c r="R892" s="123"/>
    </row>
    <row r="893" spans="1:18" ht="19.5" customHeight="1" thickBot="1">
      <c r="B893" s="1045"/>
      <c r="C893" s="1090"/>
      <c r="D893" s="1153"/>
      <c r="E893" s="343" t="s">
        <v>20</v>
      </c>
      <c r="F893" s="133"/>
      <c r="G893" s="133"/>
      <c r="H893" s="486"/>
      <c r="I893" s="486"/>
      <c r="J893" s="628"/>
      <c r="K893" s="628"/>
      <c r="L893" s="788"/>
      <c r="M893" s="788"/>
      <c r="N893" s="768"/>
      <c r="O893" s="767"/>
      <c r="P893" s="287"/>
      <c r="Q893" s="287"/>
      <c r="R893" s="413"/>
    </row>
    <row r="894" spans="1:18" s="290" customFormat="1" ht="15.75" customHeight="1">
      <c r="A894" s="322"/>
      <c r="B894" s="425"/>
      <c r="C894" s="1170" t="s">
        <v>685</v>
      </c>
      <c r="D894" s="1141" t="s">
        <v>653</v>
      </c>
      <c r="E894" s="202" t="s">
        <v>17</v>
      </c>
      <c r="F894" s="134">
        <f t="shared" ref="F894:Q894" si="375">-F896+F897+F898+F899</f>
        <v>17479.509999999998</v>
      </c>
      <c r="G894" s="134">
        <f t="shared" si="375"/>
        <v>27392.57</v>
      </c>
      <c r="H894" s="491">
        <f t="shared" si="375"/>
        <v>7538.89</v>
      </c>
      <c r="I894" s="491">
        <f t="shared" si="375"/>
        <v>3520.96</v>
      </c>
      <c r="J894" s="638">
        <f t="shared" si="375"/>
        <v>13548.89935</v>
      </c>
      <c r="K894" s="638">
        <f t="shared" si="375"/>
        <v>8605.6103600000006</v>
      </c>
      <c r="L894" s="286">
        <f t="shared" si="375"/>
        <v>16708.89935</v>
      </c>
      <c r="M894" s="286">
        <f t="shared" si="375"/>
        <v>12601.760039999999</v>
      </c>
      <c r="N894" s="637">
        <f t="shared" si="375"/>
        <v>17634.710350000001</v>
      </c>
      <c r="O894" s="637">
        <f t="shared" si="375"/>
        <v>16935.59058</v>
      </c>
      <c r="P894" s="286">
        <f t="shared" si="375"/>
        <v>18878.89935</v>
      </c>
      <c r="Q894" s="286">
        <f t="shared" si="375"/>
        <v>18878.89935</v>
      </c>
      <c r="R894" s="122"/>
    </row>
    <row r="895" spans="1:18" s="290" customFormat="1" ht="15.75" customHeight="1">
      <c r="A895" s="322"/>
      <c r="B895" s="425"/>
      <c r="C895" s="1042"/>
      <c r="D895" s="1142"/>
      <c r="E895" s="200" t="s">
        <v>18</v>
      </c>
      <c r="F895" s="127"/>
      <c r="G895" s="127"/>
      <c r="H895" s="484"/>
      <c r="I895" s="484"/>
      <c r="J895" s="627"/>
      <c r="K895" s="627"/>
      <c r="L895" s="740"/>
      <c r="M895" s="740"/>
      <c r="N895" s="188"/>
      <c r="O895" s="166"/>
      <c r="P895" s="259"/>
      <c r="Q895" s="259"/>
      <c r="R895" s="123"/>
    </row>
    <row r="896" spans="1:18" s="290" customFormat="1" ht="15.75" customHeight="1">
      <c r="A896" s="322"/>
      <c r="B896" s="425"/>
      <c r="C896" s="1042"/>
      <c r="D896" s="1142"/>
      <c r="E896" s="200" t="s">
        <v>28</v>
      </c>
      <c r="F896" s="127"/>
      <c r="G896" s="127"/>
      <c r="H896" s="484">
        <v>0</v>
      </c>
      <c r="I896" s="484">
        <v>0</v>
      </c>
      <c r="J896" s="627">
        <v>0</v>
      </c>
      <c r="K896" s="627">
        <v>0</v>
      </c>
      <c r="L896" s="627">
        <v>0</v>
      </c>
      <c r="M896" s="627">
        <v>0</v>
      </c>
      <c r="N896" s="188">
        <v>0</v>
      </c>
      <c r="O896" s="166">
        <v>0</v>
      </c>
      <c r="P896" s="259">
        <v>0</v>
      </c>
      <c r="Q896" s="259">
        <v>0</v>
      </c>
      <c r="R896" s="123"/>
    </row>
    <row r="897" spans="1:18" s="290" customFormat="1" ht="15.75" customHeight="1">
      <c r="A897" s="322"/>
      <c r="B897" s="425"/>
      <c r="C897" s="1042"/>
      <c r="D897" s="1142"/>
      <c r="E897" s="200" t="s">
        <v>19</v>
      </c>
      <c r="F897" s="533">
        <v>0</v>
      </c>
      <c r="G897" s="310">
        <v>10511.3</v>
      </c>
      <c r="H897" s="314">
        <v>0</v>
      </c>
      <c r="I897" s="314">
        <v>0</v>
      </c>
      <c r="J897" s="625">
        <v>0</v>
      </c>
      <c r="K897" s="625">
        <v>0</v>
      </c>
      <c r="L897" s="625">
        <v>0</v>
      </c>
      <c r="M897" s="625">
        <v>0</v>
      </c>
      <c r="N897" s="794">
        <v>0</v>
      </c>
      <c r="O897" s="668">
        <v>0</v>
      </c>
      <c r="P897" s="304">
        <v>0</v>
      </c>
      <c r="Q897" s="304">
        <v>0</v>
      </c>
      <c r="R897" s="123"/>
    </row>
    <row r="898" spans="1:18" s="290" customFormat="1" ht="15.75" customHeight="1">
      <c r="A898" s="322"/>
      <c r="B898" s="425"/>
      <c r="C898" s="1042"/>
      <c r="D898" s="1142"/>
      <c r="E898" s="200" t="s">
        <v>33</v>
      </c>
      <c r="F898" s="127"/>
      <c r="G898" s="127"/>
      <c r="H898" s="484"/>
      <c r="I898" s="484"/>
      <c r="J898" s="627"/>
      <c r="K898" s="627"/>
      <c r="L898" s="627"/>
      <c r="M898" s="627"/>
      <c r="N898" s="188"/>
      <c r="O898" s="166"/>
      <c r="P898" s="259"/>
      <c r="Q898" s="259"/>
      <c r="R898" s="123"/>
    </row>
    <row r="899" spans="1:18" s="290" customFormat="1" ht="15.75" customHeight="1">
      <c r="A899" s="322"/>
      <c r="B899" s="425"/>
      <c r="C899" s="1042"/>
      <c r="D899" s="1142"/>
      <c r="E899" s="200" t="s">
        <v>67</v>
      </c>
      <c r="F899" s="316">
        <v>17479.509999999998</v>
      </c>
      <c r="G899" s="314">
        <v>16881.27</v>
      </c>
      <c r="H899" s="314">
        <v>7538.89</v>
      </c>
      <c r="I899" s="314">
        <v>3520.96</v>
      </c>
      <c r="J899" s="641">
        <v>13548.89935</v>
      </c>
      <c r="K899" s="690">
        <v>8605.6103600000006</v>
      </c>
      <c r="L899" s="314">
        <v>16708.89935</v>
      </c>
      <c r="M899" s="314">
        <v>12601.760039999999</v>
      </c>
      <c r="N899" s="679">
        <v>17634.710350000001</v>
      </c>
      <c r="O899" s="669">
        <v>16935.59058</v>
      </c>
      <c r="P899" s="314">
        <v>18878.89935</v>
      </c>
      <c r="Q899" s="314">
        <v>18878.89935</v>
      </c>
      <c r="R899" s="123"/>
    </row>
    <row r="900" spans="1:18" s="290" customFormat="1" ht="15.75" customHeight="1" thickBot="1">
      <c r="A900" s="322"/>
      <c r="B900" s="425"/>
      <c r="C900" s="1042"/>
      <c r="D900" s="1142"/>
      <c r="E900" s="201" t="s">
        <v>20</v>
      </c>
      <c r="F900" s="133"/>
      <c r="G900" s="133"/>
      <c r="H900" s="486"/>
      <c r="I900" s="486"/>
      <c r="J900" s="628"/>
      <c r="K900" s="628"/>
      <c r="L900" s="743"/>
      <c r="M900" s="743"/>
      <c r="N900" s="768"/>
      <c r="O900" s="767"/>
      <c r="P900" s="287"/>
      <c r="Q900" s="287"/>
      <c r="R900" s="413"/>
    </row>
    <row r="901" spans="1:18" s="290" customFormat="1" ht="15.75" customHeight="1">
      <c r="A901" s="322"/>
      <c r="B901" s="425"/>
      <c r="C901" s="1042"/>
      <c r="D901" s="1142"/>
      <c r="E901" s="202" t="s">
        <v>17</v>
      </c>
      <c r="F901" s="134">
        <f>F903+F904+F905+F906</f>
        <v>1397</v>
      </c>
      <c r="G901" s="134">
        <f t="shared" ref="G901:Q901" si="376">G903+G904+G905+G906</f>
        <v>1397</v>
      </c>
      <c r="H901" s="491">
        <f t="shared" si="376"/>
        <v>562.32000000000005</v>
      </c>
      <c r="I901" s="491">
        <f t="shared" si="376"/>
        <v>126.42</v>
      </c>
      <c r="J901" s="638">
        <f t="shared" si="376"/>
        <v>806.31885999999997</v>
      </c>
      <c r="K901" s="638">
        <f t="shared" si="376"/>
        <v>544.91780000000006</v>
      </c>
      <c r="L901" s="491">
        <f t="shared" si="376"/>
        <v>1194.93886</v>
      </c>
      <c r="M901" s="491">
        <f t="shared" si="376"/>
        <v>852.22541999999999</v>
      </c>
      <c r="N901" s="637">
        <f t="shared" si="376"/>
        <v>1288.93886</v>
      </c>
      <c r="O901" s="637">
        <f t="shared" si="376"/>
        <v>1288.93886</v>
      </c>
      <c r="P901" s="286">
        <f t="shared" si="376"/>
        <v>761.31885999999997</v>
      </c>
      <c r="Q901" s="286">
        <f t="shared" si="376"/>
        <v>761.31885999999997</v>
      </c>
      <c r="R901" s="122"/>
    </row>
    <row r="902" spans="1:18" s="290" customFormat="1" ht="15.75" customHeight="1">
      <c r="A902" s="322"/>
      <c r="B902" s="425"/>
      <c r="C902" s="1042"/>
      <c r="D902" s="1142"/>
      <c r="E902" s="200" t="s">
        <v>18</v>
      </c>
      <c r="F902" s="127"/>
      <c r="G902" s="127"/>
      <c r="H902" s="484"/>
      <c r="I902" s="484"/>
      <c r="J902" s="627"/>
      <c r="K902" s="627"/>
      <c r="L902" s="787"/>
      <c r="M902" s="787"/>
      <c r="N902" s="188"/>
      <c r="O902" s="166"/>
      <c r="P902" s="259"/>
      <c r="Q902" s="259"/>
      <c r="R902" s="123"/>
    </row>
    <row r="903" spans="1:18" s="290" customFormat="1" ht="15.75" customHeight="1">
      <c r="A903" s="322"/>
      <c r="B903" s="425"/>
      <c r="C903" s="1042"/>
      <c r="D903" s="1142"/>
      <c r="E903" s="200" t="s">
        <v>28</v>
      </c>
      <c r="F903" s="127"/>
      <c r="G903" s="127"/>
      <c r="H903" s="484">
        <v>0</v>
      </c>
      <c r="I903" s="484">
        <v>0</v>
      </c>
      <c r="J903" s="627">
        <v>0</v>
      </c>
      <c r="K903" s="627">
        <v>0</v>
      </c>
      <c r="L903" s="681">
        <v>0</v>
      </c>
      <c r="M903" s="681">
        <v>0</v>
      </c>
      <c r="N903" s="188">
        <v>0</v>
      </c>
      <c r="O903" s="188">
        <v>0</v>
      </c>
      <c r="P903" s="259">
        <v>0</v>
      </c>
      <c r="Q903" s="259">
        <v>0</v>
      </c>
      <c r="R903" s="123"/>
    </row>
    <row r="904" spans="1:18" s="290" customFormat="1" ht="15.75" customHeight="1">
      <c r="A904" s="322"/>
      <c r="B904" s="425"/>
      <c r="C904" s="1042"/>
      <c r="D904" s="1142"/>
      <c r="E904" s="200" t="s">
        <v>19</v>
      </c>
      <c r="F904" s="532"/>
      <c r="G904" s="532"/>
      <c r="H904" s="534">
        <v>0</v>
      </c>
      <c r="I904" s="534">
        <v>0</v>
      </c>
      <c r="J904" s="641">
        <v>0</v>
      </c>
      <c r="K904" s="641">
        <v>0</v>
      </c>
      <c r="L904" s="641">
        <v>0</v>
      </c>
      <c r="M904" s="641">
        <v>0</v>
      </c>
      <c r="N904" s="679">
        <v>0</v>
      </c>
      <c r="O904" s="679">
        <v>0</v>
      </c>
      <c r="P904" s="314">
        <v>0</v>
      </c>
      <c r="Q904" s="314">
        <v>0</v>
      </c>
      <c r="R904" s="123"/>
    </row>
    <row r="905" spans="1:18" s="290" customFormat="1" ht="15.75" customHeight="1">
      <c r="A905" s="322"/>
      <c r="B905" s="425"/>
      <c r="C905" s="1042"/>
      <c r="D905" s="1142"/>
      <c r="E905" s="200" t="s">
        <v>33</v>
      </c>
      <c r="F905" s="127"/>
      <c r="G905" s="127"/>
      <c r="H905" s="484"/>
      <c r="I905" s="484"/>
      <c r="J905" s="627"/>
      <c r="K905" s="627"/>
      <c r="L905" s="787"/>
      <c r="M905" s="787"/>
      <c r="N905" s="188"/>
      <c r="O905" s="166"/>
      <c r="P905" s="259"/>
      <c r="Q905" s="259"/>
      <c r="R905" s="123"/>
    </row>
    <row r="906" spans="1:18" s="290" customFormat="1" ht="15.75" customHeight="1">
      <c r="A906" s="322"/>
      <c r="B906" s="425"/>
      <c r="C906" s="1042"/>
      <c r="D906" s="1142"/>
      <c r="E906" s="200" t="s">
        <v>67</v>
      </c>
      <c r="F906" s="316">
        <v>1397</v>
      </c>
      <c r="G906" s="314">
        <v>1397</v>
      </c>
      <c r="H906" s="314">
        <v>562.32000000000005</v>
      </c>
      <c r="I906" s="314">
        <v>126.42</v>
      </c>
      <c r="J906" s="625">
        <v>806.31885999999997</v>
      </c>
      <c r="K906" s="658">
        <v>544.91780000000006</v>
      </c>
      <c r="L906" s="314">
        <v>1194.93886</v>
      </c>
      <c r="M906" s="314">
        <v>852.22541999999999</v>
      </c>
      <c r="N906" s="188">
        <v>1288.93886</v>
      </c>
      <c r="O906" s="188">
        <v>1288.93886</v>
      </c>
      <c r="P906" s="259">
        <v>761.31885999999997</v>
      </c>
      <c r="Q906" s="259">
        <v>761.31885999999997</v>
      </c>
      <c r="R906" s="123"/>
    </row>
    <row r="907" spans="1:18" s="290" customFormat="1" ht="15.75" customHeight="1" thickBot="1">
      <c r="A907" s="322"/>
      <c r="B907" s="425"/>
      <c r="C907" s="1043"/>
      <c r="D907" s="1143"/>
      <c r="E907" s="201" t="s">
        <v>20</v>
      </c>
      <c r="F907" s="133"/>
      <c r="G907" s="133"/>
      <c r="H907" s="486"/>
      <c r="I907" s="486"/>
      <c r="J907" s="628"/>
      <c r="K907" s="628"/>
      <c r="L907" s="788"/>
      <c r="M907" s="788"/>
      <c r="N907" s="768"/>
      <c r="O907" s="767"/>
      <c r="P907" s="287"/>
      <c r="Q907" s="287"/>
      <c r="R907" s="413"/>
    </row>
    <row r="908" spans="1:18" s="290" customFormat="1" ht="15.75" customHeight="1">
      <c r="A908" s="322"/>
      <c r="B908" s="425"/>
      <c r="C908" s="1041" t="s">
        <v>685</v>
      </c>
      <c r="D908" s="1141" t="s">
        <v>654</v>
      </c>
      <c r="E908" s="202" t="s">
        <v>17</v>
      </c>
      <c r="F908" s="134">
        <f t="shared" ref="F908:Q908" si="377">-F910+F911+F912+F913</f>
        <v>5686.83</v>
      </c>
      <c r="G908" s="134">
        <f t="shared" si="377"/>
        <v>8336.36</v>
      </c>
      <c r="H908" s="491">
        <f t="shared" si="377"/>
        <v>2477.8543500000001</v>
      </c>
      <c r="I908" s="491">
        <f t="shared" si="377"/>
        <v>1232.18</v>
      </c>
      <c r="J908" s="638">
        <f t="shared" si="377"/>
        <v>4467.8543499999996</v>
      </c>
      <c r="K908" s="638">
        <f t="shared" si="377"/>
        <v>3280.3490200000001</v>
      </c>
      <c r="L908" s="491">
        <f t="shared" si="377"/>
        <v>5637.8543499999996</v>
      </c>
      <c r="M908" s="491">
        <f t="shared" si="377"/>
        <v>4193.5172700000003</v>
      </c>
      <c r="N908" s="637">
        <f t="shared" si="377"/>
        <v>6177.8543499999996</v>
      </c>
      <c r="O908" s="637">
        <f t="shared" si="377"/>
        <v>5871.1624300000003</v>
      </c>
      <c r="P908" s="286">
        <f t="shared" si="377"/>
        <v>6177.8543499999996</v>
      </c>
      <c r="Q908" s="286">
        <f t="shared" si="377"/>
        <v>6177.8543499999996</v>
      </c>
      <c r="R908" s="122"/>
    </row>
    <row r="909" spans="1:18" s="290" customFormat="1" ht="15.75" customHeight="1">
      <c r="A909" s="322"/>
      <c r="B909" s="425"/>
      <c r="C909" s="1042"/>
      <c r="D909" s="1142"/>
      <c r="E909" s="200" t="s">
        <v>18</v>
      </c>
      <c r="F909" s="127"/>
      <c r="G909" s="127"/>
      <c r="H909" s="484"/>
      <c r="I909" s="484"/>
      <c r="J909" s="627"/>
      <c r="K909" s="627"/>
      <c r="L909" s="787"/>
      <c r="M909" s="787"/>
      <c r="N909" s="188"/>
      <c r="O909" s="166"/>
      <c r="P909" s="259"/>
      <c r="Q909" s="259"/>
      <c r="R909" s="123"/>
    </row>
    <row r="910" spans="1:18" s="290" customFormat="1" ht="15.75" customHeight="1">
      <c r="A910" s="322"/>
      <c r="B910" s="425"/>
      <c r="C910" s="1042"/>
      <c r="D910" s="1142"/>
      <c r="E910" s="200" t="s">
        <v>28</v>
      </c>
      <c r="F910" s="127"/>
      <c r="G910" s="127"/>
      <c r="H910" s="484">
        <v>0</v>
      </c>
      <c r="I910" s="484">
        <v>0</v>
      </c>
      <c r="J910" s="627">
        <v>0</v>
      </c>
      <c r="K910" s="627">
        <v>0</v>
      </c>
      <c r="L910" s="681">
        <v>0</v>
      </c>
      <c r="M910" s="681">
        <v>0</v>
      </c>
      <c r="N910" s="188">
        <v>0</v>
      </c>
      <c r="O910" s="188">
        <v>0</v>
      </c>
      <c r="P910" s="259">
        <v>0</v>
      </c>
      <c r="Q910" s="259">
        <v>0</v>
      </c>
      <c r="R910" s="123"/>
    </row>
    <row r="911" spans="1:18" s="290" customFormat="1" ht="15.75" customHeight="1">
      <c r="A911" s="322"/>
      <c r="B911" s="425"/>
      <c r="C911" s="1042"/>
      <c r="D911" s="1142"/>
      <c r="E911" s="200" t="s">
        <v>19</v>
      </c>
      <c r="F911" s="308"/>
      <c r="G911" s="304"/>
      <c r="H911" s="314">
        <v>0</v>
      </c>
      <c r="I911" s="314">
        <v>0</v>
      </c>
      <c r="J911" s="691">
        <v>0</v>
      </c>
      <c r="K911" s="691">
        <v>0</v>
      </c>
      <c r="L911" s="641">
        <v>0</v>
      </c>
      <c r="M911" s="641">
        <v>0</v>
      </c>
      <c r="N911" s="188">
        <v>0</v>
      </c>
      <c r="O911" s="188">
        <v>0</v>
      </c>
      <c r="P911" s="259">
        <v>0</v>
      </c>
      <c r="Q911" s="259">
        <v>0</v>
      </c>
      <c r="R911" s="123"/>
    </row>
    <row r="912" spans="1:18" s="290" customFormat="1" ht="15.75" customHeight="1">
      <c r="A912" s="322"/>
      <c r="B912" s="425"/>
      <c r="C912" s="1042"/>
      <c r="D912" s="1142"/>
      <c r="E912" s="200" t="s">
        <v>33</v>
      </c>
      <c r="F912" s="127"/>
      <c r="G912" s="127"/>
      <c r="H912" s="484"/>
      <c r="I912" s="484"/>
      <c r="J912" s="627"/>
      <c r="K912" s="627"/>
      <c r="L912" s="787"/>
      <c r="M912" s="787"/>
      <c r="N912" s="188"/>
      <c r="O912" s="166"/>
      <c r="P912" s="259"/>
      <c r="Q912" s="259"/>
      <c r="R912" s="123"/>
    </row>
    <row r="913" spans="1:18" s="290" customFormat="1" ht="15.75" customHeight="1">
      <c r="A913" s="322"/>
      <c r="B913" s="425"/>
      <c r="C913" s="1042"/>
      <c r="D913" s="1142"/>
      <c r="E913" s="200" t="s">
        <v>67</v>
      </c>
      <c r="F913" s="316">
        <v>5686.83</v>
      </c>
      <c r="G913" s="314">
        <v>8336.36</v>
      </c>
      <c r="H913" s="314">
        <v>2477.8543500000001</v>
      </c>
      <c r="I913" s="314">
        <v>1232.18</v>
      </c>
      <c r="J913" s="641">
        <v>4467.8543499999996</v>
      </c>
      <c r="K913" s="690">
        <v>3280.3490200000001</v>
      </c>
      <c r="L913" s="314">
        <v>5637.8543499999996</v>
      </c>
      <c r="M913" s="314">
        <v>4193.5172700000003</v>
      </c>
      <c r="N913" s="679">
        <v>6177.8543499999996</v>
      </c>
      <c r="O913" s="669">
        <v>5871.1624300000003</v>
      </c>
      <c r="P913" s="314">
        <v>6177.8543499999996</v>
      </c>
      <c r="Q913" s="314">
        <v>6177.8543499999996</v>
      </c>
      <c r="R913" s="123"/>
    </row>
    <row r="914" spans="1:18" s="290" customFormat="1" ht="15.75" customHeight="1" thickBot="1">
      <c r="A914" s="322"/>
      <c r="B914" s="425"/>
      <c r="C914" s="1042"/>
      <c r="D914" s="1142"/>
      <c r="E914" s="201" t="s">
        <v>20</v>
      </c>
      <c r="F914" s="133"/>
      <c r="G914" s="133"/>
      <c r="H914" s="486"/>
      <c r="I914" s="486"/>
      <c r="J914" s="628"/>
      <c r="K914" s="628"/>
      <c r="L914" s="788"/>
      <c r="M914" s="788"/>
      <c r="N914" s="768"/>
      <c r="O914" s="767"/>
      <c r="P914" s="287"/>
      <c r="Q914" s="287"/>
      <c r="R914" s="413"/>
    </row>
    <row r="915" spans="1:18" s="290" customFormat="1" ht="15.75" customHeight="1">
      <c r="A915" s="322"/>
      <c r="B915" s="425"/>
      <c r="C915" s="1042"/>
      <c r="D915" s="1142"/>
      <c r="E915" s="202" t="s">
        <v>17</v>
      </c>
      <c r="F915" s="134">
        <f t="shared" ref="F915:Q915" si="378">-F917+F918+F919+F920</f>
        <v>427.62</v>
      </c>
      <c r="G915" s="134">
        <f t="shared" si="378"/>
        <v>427.62</v>
      </c>
      <c r="H915" s="491">
        <f t="shared" si="378"/>
        <v>368.00599999999997</v>
      </c>
      <c r="I915" s="491">
        <f t="shared" si="378"/>
        <v>0</v>
      </c>
      <c r="J915" s="638">
        <f t="shared" si="378"/>
        <v>368.00599999999997</v>
      </c>
      <c r="K915" s="638">
        <f t="shared" si="378"/>
        <v>151.38399999999999</v>
      </c>
      <c r="L915" s="491">
        <f t="shared" si="378"/>
        <v>368.00599999999997</v>
      </c>
      <c r="M915" s="491">
        <f t="shared" si="378"/>
        <v>340.20006000000001</v>
      </c>
      <c r="N915" s="637">
        <f t="shared" si="378"/>
        <v>368.00599999999997</v>
      </c>
      <c r="O915" s="637">
        <f t="shared" si="378"/>
        <v>340.20006000000001</v>
      </c>
      <c r="P915" s="286">
        <f t="shared" si="378"/>
        <v>368.00599999999997</v>
      </c>
      <c r="Q915" s="286">
        <f t="shared" si="378"/>
        <v>368.00599999999997</v>
      </c>
      <c r="R915" s="122"/>
    </row>
    <row r="916" spans="1:18" s="290" customFormat="1" ht="15.75" customHeight="1">
      <c r="A916" s="322"/>
      <c r="B916" s="425"/>
      <c r="C916" s="1042"/>
      <c r="D916" s="1142"/>
      <c r="E916" s="200" t="s">
        <v>18</v>
      </c>
      <c r="F916" s="127"/>
      <c r="G916" s="127"/>
      <c r="H916" s="484"/>
      <c r="I916" s="484"/>
      <c r="J916" s="627"/>
      <c r="K916" s="627"/>
      <c r="L916" s="787"/>
      <c r="M916" s="787"/>
      <c r="N916" s="188"/>
      <c r="O916" s="166"/>
      <c r="P916" s="259"/>
      <c r="Q916" s="259"/>
      <c r="R916" s="123"/>
    </row>
    <row r="917" spans="1:18" s="290" customFormat="1" ht="15.75" customHeight="1">
      <c r="A917" s="322"/>
      <c r="B917" s="425"/>
      <c r="C917" s="1042"/>
      <c r="D917" s="1142"/>
      <c r="E917" s="200" t="s">
        <v>28</v>
      </c>
      <c r="F917" s="127"/>
      <c r="G917" s="127"/>
      <c r="H917" s="484">
        <v>0</v>
      </c>
      <c r="I917" s="484">
        <v>0</v>
      </c>
      <c r="J917" s="627">
        <v>0</v>
      </c>
      <c r="K917" s="627">
        <v>0</v>
      </c>
      <c r="L917" s="681">
        <v>0</v>
      </c>
      <c r="M917" s="681">
        <v>0</v>
      </c>
      <c r="N917" s="188">
        <v>0</v>
      </c>
      <c r="O917" s="188">
        <v>0</v>
      </c>
      <c r="P917" s="259">
        <v>0</v>
      </c>
      <c r="Q917" s="259">
        <v>0</v>
      </c>
      <c r="R917" s="123"/>
    </row>
    <row r="918" spans="1:18" s="290" customFormat="1" ht="15.75" customHeight="1">
      <c r="A918" s="322"/>
      <c r="B918" s="425"/>
      <c r="C918" s="1042"/>
      <c r="D918" s="1142"/>
      <c r="E918" s="200" t="s">
        <v>19</v>
      </c>
      <c r="F918" s="308">
        <v>0</v>
      </c>
      <c r="G918" s="304">
        <v>0</v>
      </c>
      <c r="H918" s="314">
        <v>0</v>
      </c>
      <c r="I918" s="314">
        <v>0</v>
      </c>
      <c r="J918" s="691">
        <v>0</v>
      </c>
      <c r="K918" s="691">
        <v>0</v>
      </c>
      <c r="L918" s="641">
        <v>0</v>
      </c>
      <c r="M918" s="641">
        <v>0</v>
      </c>
      <c r="N918" s="188">
        <v>0</v>
      </c>
      <c r="O918" s="188">
        <v>0</v>
      </c>
      <c r="P918" s="304">
        <v>0</v>
      </c>
      <c r="Q918" s="304">
        <v>0</v>
      </c>
      <c r="R918" s="123"/>
    </row>
    <row r="919" spans="1:18" s="290" customFormat="1" ht="15.75" customHeight="1">
      <c r="A919" s="322"/>
      <c r="B919" s="425"/>
      <c r="C919" s="1042"/>
      <c r="D919" s="1142"/>
      <c r="E919" s="200" t="s">
        <v>33</v>
      </c>
      <c r="F919" s="127"/>
      <c r="G919" s="127"/>
      <c r="H919" s="484"/>
      <c r="I919" s="484"/>
      <c r="J919" s="627"/>
      <c r="K919" s="627"/>
      <c r="L919" s="787"/>
      <c r="M919" s="787"/>
      <c r="N919" s="188"/>
      <c r="O919" s="166"/>
      <c r="P919" s="259"/>
      <c r="Q919" s="259"/>
      <c r="R919" s="123"/>
    </row>
    <row r="920" spans="1:18" s="290" customFormat="1" ht="15.75" customHeight="1">
      <c r="A920" s="322"/>
      <c r="B920" s="425"/>
      <c r="C920" s="1042"/>
      <c r="D920" s="1142"/>
      <c r="E920" s="200" t="s">
        <v>67</v>
      </c>
      <c r="F920" s="316">
        <v>427.62</v>
      </c>
      <c r="G920" s="314">
        <v>427.62</v>
      </c>
      <c r="H920" s="314">
        <v>368.00599999999997</v>
      </c>
      <c r="I920" s="314">
        <v>0</v>
      </c>
      <c r="J920" s="641">
        <v>368.00599999999997</v>
      </c>
      <c r="K920" s="690">
        <v>151.38399999999999</v>
      </c>
      <c r="L920" s="314">
        <v>368.00599999999997</v>
      </c>
      <c r="M920" s="314">
        <v>340.20006000000001</v>
      </c>
      <c r="N920" s="679">
        <v>368.00599999999997</v>
      </c>
      <c r="O920" s="669">
        <v>340.20006000000001</v>
      </c>
      <c r="P920" s="316">
        <v>368.00599999999997</v>
      </c>
      <c r="Q920" s="316">
        <v>368.00599999999997</v>
      </c>
      <c r="R920" s="123"/>
    </row>
    <row r="921" spans="1:18" s="290" customFormat="1" ht="15.75" customHeight="1" thickBot="1">
      <c r="A921" s="322"/>
      <c r="B921" s="425"/>
      <c r="C921" s="1043"/>
      <c r="D921" s="1143"/>
      <c r="E921" s="201" t="s">
        <v>20</v>
      </c>
      <c r="F921" s="133"/>
      <c r="G921" s="133"/>
      <c r="H921" s="486"/>
      <c r="I921" s="486"/>
      <c r="J921" s="628"/>
      <c r="K921" s="628"/>
      <c r="L921" s="788"/>
      <c r="M921" s="788"/>
      <c r="N921" s="768"/>
      <c r="O921" s="767"/>
      <c r="P921" s="287"/>
      <c r="Q921" s="287"/>
      <c r="R921" s="413"/>
    </row>
    <row r="922" spans="1:18" s="290" customFormat="1" ht="15.75" customHeight="1">
      <c r="A922" s="322"/>
      <c r="B922" s="425"/>
      <c r="C922" s="1041" t="s">
        <v>686</v>
      </c>
      <c r="D922" s="1084" t="s">
        <v>813</v>
      </c>
      <c r="E922" s="202" t="s">
        <v>17</v>
      </c>
      <c r="F922" s="134">
        <f t="shared" ref="F922:Q922" si="379">-F924+F925+F926+F927</f>
        <v>4221.78</v>
      </c>
      <c r="G922" s="134">
        <f t="shared" si="379"/>
        <v>4221.78</v>
      </c>
      <c r="H922" s="491">
        <f t="shared" si="379"/>
        <v>0</v>
      </c>
      <c r="I922" s="491">
        <f t="shared" si="379"/>
        <v>0</v>
      </c>
      <c r="J922" s="638">
        <f t="shared" si="379"/>
        <v>4003.1284000000001</v>
      </c>
      <c r="K922" s="638">
        <f t="shared" si="379"/>
        <v>668.24760000000003</v>
      </c>
      <c r="L922" s="286">
        <f t="shared" si="379"/>
        <v>4024.2</v>
      </c>
      <c r="M922" s="286">
        <f t="shared" si="379"/>
        <v>4013.1764899999998</v>
      </c>
      <c r="N922" s="637">
        <f>-N924+N925+N926+N927</f>
        <v>4024.2</v>
      </c>
      <c r="O922" s="637">
        <f>-O924+O925+O926+O927</f>
        <v>4013.1764899999998</v>
      </c>
      <c r="P922" s="286">
        <f t="shared" si="379"/>
        <v>4024.2</v>
      </c>
      <c r="Q922" s="286">
        <f t="shared" si="379"/>
        <v>4024.2</v>
      </c>
      <c r="R922" s="122"/>
    </row>
    <row r="923" spans="1:18" s="290" customFormat="1" ht="15.75" customHeight="1">
      <c r="A923" s="322"/>
      <c r="B923" s="425"/>
      <c r="C923" s="1042"/>
      <c r="D923" s="1085"/>
      <c r="E923" s="200" t="s">
        <v>18</v>
      </c>
      <c r="F923" s="127"/>
      <c r="G923" s="127"/>
      <c r="H923" s="484"/>
      <c r="I923" s="484"/>
      <c r="J923" s="627"/>
      <c r="K923" s="627"/>
      <c r="L923" s="740"/>
      <c r="M923" s="740"/>
      <c r="N923" s="188"/>
      <c r="O923" s="166"/>
      <c r="P923" s="259"/>
      <c r="Q923" s="259"/>
      <c r="R923" s="123"/>
    </row>
    <row r="924" spans="1:18" s="290" customFormat="1" ht="15.75" customHeight="1">
      <c r="A924" s="322"/>
      <c r="B924" s="425"/>
      <c r="C924" s="1042"/>
      <c r="D924" s="1085"/>
      <c r="E924" s="200" t="s">
        <v>28</v>
      </c>
      <c r="F924" s="127"/>
      <c r="G924" s="127"/>
      <c r="H924" s="484">
        <v>0</v>
      </c>
      <c r="I924" s="484">
        <v>0</v>
      </c>
      <c r="J924" s="627">
        <v>0</v>
      </c>
      <c r="K924" s="627">
        <v>0</v>
      </c>
      <c r="L924" s="627">
        <v>0</v>
      </c>
      <c r="M924" s="627">
        <v>0</v>
      </c>
      <c r="N924" s="188">
        <v>0</v>
      </c>
      <c r="O924" s="188">
        <v>0</v>
      </c>
      <c r="P924" s="259">
        <v>0</v>
      </c>
      <c r="Q924" s="259">
        <v>0</v>
      </c>
      <c r="R924" s="123"/>
    </row>
    <row r="925" spans="1:18" s="290" customFormat="1" ht="15.75" customHeight="1">
      <c r="A925" s="322"/>
      <c r="B925" s="425"/>
      <c r="C925" s="1042"/>
      <c r="D925" s="1085"/>
      <c r="E925" s="200" t="s">
        <v>19</v>
      </c>
      <c r="F925" s="299">
        <v>4221.78</v>
      </c>
      <c r="G925" s="318">
        <v>4221.78</v>
      </c>
      <c r="H925" s="496">
        <v>0</v>
      </c>
      <c r="I925" s="496">
        <v>0</v>
      </c>
      <c r="J925" s="684">
        <v>4003.1284000000001</v>
      </c>
      <c r="K925" s="685">
        <v>668.24760000000003</v>
      </c>
      <c r="L925" s="307">
        <v>4024.2</v>
      </c>
      <c r="M925" s="307">
        <v>4013.1764899999998</v>
      </c>
      <c r="N925" s="678">
        <v>4024.2</v>
      </c>
      <c r="O925" s="667">
        <v>4013.1764899999998</v>
      </c>
      <c r="P925" s="307">
        <v>4024.2</v>
      </c>
      <c r="Q925" s="307">
        <v>4024.2</v>
      </c>
      <c r="R925" s="123"/>
    </row>
    <row r="926" spans="1:18" s="290" customFormat="1" ht="15.75" customHeight="1">
      <c r="A926" s="322"/>
      <c r="B926" s="425"/>
      <c r="C926" s="1042"/>
      <c r="D926" s="1085"/>
      <c r="E926" s="200" t="s">
        <v>33</v>
      </c>
      <c r="F926" s="127"/>
      <c r="G926" s="127"/>
      <c r="H926" s="484"/>
      <c r="I926" s="484"/>
      <c r="J926" s="627"/>
      <c r="K926" s="627"/>
      <c r="L926" s="740"/>
      <c r="M926" s="740"/>
      <c r="N926" s="188"/>
      <c r="O926" s="166"/>
      <c r="P926" s="259"/>
      <c r="Q926" s="259"/>
      <c r="R926" s="123"/>
    </row>
    <row r="927" spans="1:18" s="290" customFormat="1" ht="15.75" customHeight="1">
      <c r="A927" s="322"/>
      <c r="B927" s="425"/>
      <c r="C927" s="1042"/>
      <c r="D927" s="1085"/>
      <c r="E927" s="200" t="s">
        <v>67</v>
      </c>
      <c r="F927" s="127"/>
      <c r="G927" s="127"/>
      <c r="H927" s="485">
        <v>0</v>
      </c>
      <c r="I927" s="485">
        <v>0</v>
      </c>
      <c r="J927" s="625">
        <v>0</v>
      </c>
      <c r="K927" s="658">
        <v>0</v>
      </c>
      <c r="L927" s="658">
        <v>0</v>
      </c>
      <c r="M927" s="658">
        <v>0</v>
      </c>
      <c r="N927" s="188">
        <v>0</v>
      </c>
      <c r="O927" s="166">
        <v>0</v>
      </c>
      <c r="P927" s="259">
        <v>0</v>
      </c>
      <c r="Q927" s="259">
        <v>0</v>
      </c>
      <c r="R927" s="123"/>
    </row>
    <row r="928" spans="1:18" s="290" customFormat="1" ht="15.75" customHeight="1" thickBot="1">
      <c r="A928" s="322"/>
      <c r="B928" s="425"/>
      <c r="C928" s="1043"/>
      <c r="D928" s="1086"/>
      <c r="E928" s="201" t="s">
        <v>20</v>
      </c>
      <c r="F928" s="133"/>
      <c r="G928" s="133"/>
      <c r="H928" s="486"/>
      <c r="I928" s="486"/>
      <c r="J928" s="628"/>
      <c r="K928" s="628"/>
      <c r="L928" s="743"/>
      <c r="M928" s="743"/>
      <c r="N928" s="768"/>
      <c r="O928" s="767"/>
      <c r="P928" s="287"/>
      <c r="Q928" s="287"/>
      <c r="R928" s="413"/>
    </row>
    <row r="929" spans="1:18" s="290" customFormat="1" ht="15.75" customHeight="1">
      <c r="A929" s="322"/>
      <c r="B929" s="425"/>
      <c r="C929" s="1041" t="s">
        <v>687</v>
      </c>
      <c r="D929" s="1141" t="s">
        <v>649</v>
      </c>
      <c r="E929" s="202" t="s">
        <v>17</v>
      </c>
      <c r="F929" s="134">
        <f t="shared" ref="F929:Q929" si="380">-F931+F932+F933+F934</f>
        <v>561.6</v>
      </c>
      <c r="G929" s="134">
        <f t="shared" si="380"/>
        <v>348.85</v>
      </c>
      <c r="H929" s="491">
        <f t="shared" si="380"/>
        <v>0</v>
      </c>
      <c r="I929" s="491">
        <f t="shared" si="380"/>
        <v>0</v>
      </c>
      <c r="J929" s="638">
        <f t="shared" si="380"/>
        <v>388</v>
      </c>
      <c r="K929" s="638">
        <f t="shared" si="380"/>
        <v>195</v>
      </c>
      <c r="L929" s="491">
        <f t="shared" si="380"/>
        <v>584.20000000000005</v>
      </c>
      <c r="M929" s="491">
        <f t="shared" si="380"/>
        <v>311.09550000000002</v>
      </c>
      <c r="N929" s="637">
        <f t="shared" si="380"/>
        <v>584.20000000000005</v>
      </c>
      <c r="O929" s="637">
        <f t="shared" si="380"/>
        <v>311.09550000000002</v>
      </c>
      <c r="P929" s="286">
        <f t="shared" si="380"/>
        <v>584.20000000000005</v>
      </c>
      <c r="Q929" s="286">
        <f t="shared" si="380"/>
        <v>584.20000000000005</v>
      </c>
      <c r="R929" s="122"/>
    </row>
    <row r="930" spans="1:18" s="290" customFormat="1" ht="15.75" customHeight="1">
      <c r="A930" s="322"/>
      <c r="B930" s="425"/>
      <c r="C930" s="1042"/>
      <c r="D930" s="1142"/>
      <c r="E930" s="200" t="s">
        <v>18</v>
      </c>
      <c r="F930" s="127"/>
      <c r="G930" s="127"/>
      <c r="H930" s="484"/>
      <c r="I930" s="484"/>
      <c r="J930" s="627"/>
      <c r="K930" s="627"/>
      <c r="L930" s="787"/>
      <c r="M930" s="787"/>
      <c r="N930" s="188"/>
      <c r="O930" s="166"/>
      <c r="P930" s="259"/>
      <c r="Q930" s="259"/>
      <c r="R930" s="123"/>
    </row>
    <row r="931" spans="1:18" s="290" customFormat="1" ht="15.75" customHeight="1">
      <c r="A931" s="322"/>
      <c r="B931" s="425"/>
      <c r="C931" s="1042"/>
      <c r="D931" s="1142"/>
      <c r="E931" s="200" t="s">
        <v>28</v>
      </c>
      <c r="F931" s="127"/>
      <c r="G931" s="127"/>
      <c r="H931" s="484">
        <v>0</v>
      </c>
      <c r="I931" s="484">
        <v>0</v>
      </c>
      <c r="J931" s="627">
        <v>0</v>
      </c>
      <c r="K931" s="627">
        <v>0</v>
      </c>
      <c r="L931" s="681">
        <v>0</v>
      </c>
      <c r="M931" s="681">
        <v>0</v>
      </c>
      <c r="N931" s="188">
        <v>0</v>
      </c>
      <c r="O931" s="188">
        <v>0</v>
      </c>
      <c r="P931" s="259">
        <v>0</v>
      </c>
      <c r="Q931" s="259">
        <v>0</v>
      </c>
      <c r="R931" s="123"/>
    </row>
    <row r="932" spans="1:18" s="290" customFormat="1" ht="15.75" customHeight="1">
      <c r="A932" s="322"/>
      <c r="B932" s="425"/>
      <c r="C932" s="1042"/>
      <c r="D932" s="1142"/>
      <c r="E932" s="200" t="s">
        <v>19</v>
      </c>
      <c r="F932" s="297">
        <v>561.6</v>
      </c>
      <c r="G932" s="406">
        <v>348.85</v>
      </c>
      <c r="H932" s="314">
        <v>0</v>
      </c>
      <c r="I932" s="314">
        <v>0</v>
      </c>
      <c r="J932" s="684">
        <v>388</v>
      </c>
      <c r="K932" s="685">
        <v>195</v>
      </c>
      <c r="L932" s="307">
        <v>584.20000000000005</v>
      </c>
      <c r="M932" s="307">
        <v>311.09550000000002</v>
      </c>
      <c r="N932" s="667">
        <v>584.20000000000005</v>
      </c>
      <c r="O932" s="667">
        <v>311.09550000000002</v>
      </c>
      <c r="P932" s="307">
        <v>584.20000000000005</v>
      </c>
      <c r="Q932" s="307">
        <v>584.20000000000005</v>
      </c>
      <c r="R932" s="123"/>
    </row>
    <row r="933" spans="1:18" s="290" customFormat="1" ht="15.75" customHeight="1">
      <c r="A933" s="322"/>
      <c r="B933" s="425"/>
      <c r="C933" s="1042"/>
      <c r="D933" s="1142"/>
      <c r="E933" s="200" t="s">
        <v>33</v>
      </c>
      <c r="F933" s="127"/>
      <c r="G933" s="127"/>
      <c r="H933" s="484"/>
      <c r="I933" s="484"/>
      <c r="J933" s="627"/>
      <c r="K933" s="627"/>
      <c r="L933" s="787"/>
      <c r="M933" s="787"/>
      <c r="N933" s="188"/>
      <c r="O933" s="166"/>
      <c r="P933" s="259"/>
      <c r="Q933" s="259"/>
      <c r="R933" s="123"/>
    </row>
    <row r="934" spans="1:18" s="290" customFormat="1" ht="15.75" customHeight="1">
      <c r="A934" s="322"/>
      <c r="B934" s="425"/>
      <c r="C934" s="1042"/>
      <c r="D934" s="1142"/>
      <c r="E934" s="200" t="s">
        <v>67</v>
      </c>
      <c r="F934" s="127"/>
      <c r="G934" s="127"/>
      <c r="H934" s="485">
        <v>0</v>
      </c>
      <c r="I934" s="485">
        <v>0</v>
      </c>
      <c r="J934" s="625">
        <v>0</v>
      </c>
      <c r="K934" s="658">
        <v>0</v>
      </c>
      <c r="L934" s="789">
        <v>0</v>
      </c>
      <c r="M934" s="789">
        <v>0</v>
      </c>
      <c r="N934" s="188">
        <v>0</v>
      </c>
      <c r="O934" s="188">
        <v>0</v>
      </c>
      <c r="P934" s="259">
        <v>0</v>
      </c>
      <c r="Q934" s="259">
        <v>0</v>
      </c>
      <c r="R934" s="123"/>
    </row>
    <row r="935" spans="1:18" s="290" customFormat="1" ht="15.75" customHeight="1" thickBot="1">
      <c r="A935" s="322"/>
      <c r="B935" s="425"/>
      <c r="C935" s="1043"/>
      <c r="D935" s="1143"/>
      <c r="E935" s="201" t="s">
        <v>20</v>
      </c>
      <c r="F935" s="133"/>
      <c r="G935" s="133"/>
      <c r="H935" s="486"/>
      <c r="I935" s="486"/>
      <c r="J935" s="628"/>
      <c r="K935" s="628"/>
      <c r="L935" s="788"/>
      <c r="M935" s="788"/>
      <c r="N935" s="768"/>
      <c r="O935" s="767"/>
      <c r="P935" s="287"/>
      <c r="Q935" s="287"/>
      <c r="R935" s="413"/>
    </row>
    <row r="936" spans="1:18" s="290" customFormat="1" ht="15.75" customHeight="1">
      <c r="A936" s="322"/>
      <c r="B936" s="425"/>
      <c r="C936" s="1041" t="s">
        <v>688</v>
      </c>
      <c r="D936" s="1141" t="s">
        <v>649</v>
      </c>
      <c r="E936" s="202" t="s">
        <v>17</v>
      </c>
      <c r="F936" s="134">
        <f t="shared" ref="F936:Q936" si="381">-F938+F939+F940+F941</f>
        <v>0.56000000000000005</v>
      </c>
      <c r="G936" s="134">
        <f t="shared" si="381"/>
        <v>0.56000000000000005</v>
      </c>
      <c r="H936" s="491">
        <f t="shared" si="381"/>
        <v>0.58499999999999996</v>
      </c>
      <c r="I936" s="491">
        <f t="shared" si="381"/>
        <v>0</v>
      </c>
      <c r="J936" s="638">
        <f t="shared" si="381"/>
        <v>0.58499999999999996</v>
      </c>
      <c r="K936" s="638">
        <f t="shared" si="381"/>
        <v>0.58499999999999996</v>
      </c>
      <c r="L936" s="286">
        <f t="shared" si="381"/>
        <v>0.58499999999999996</v>
      </c>
      <c r="M936" s="286">
        <f t="shared" si="381"/>
        <v>0.58499999999999996</v>
      </c>
      <c r="N936" s="637">
        <f t="shared" si="381"/>
        <v>0.58499999999999996</v>
      </c>
      <c r="O936" s="637">
        <f t="shared" si="381"/>
        <v>0.58499999999999996</v>
      </c>
      <c r="P936" s="286">
        <f t="shared" si="381"/>
        <v>0</v>
      </c>
      <c r="Q936" s="286">
        <f t="shared" si="381"/>
        <v>0</v>
      </c>
      <c r="R936" s="122"/>
    </row>
    <row r="937" spans="1:18" s="290" customFormat="1" ht="15.75" customHeight="1">
      <c r="A937" s="322"/>
      <c r="B937" s="425"/>
      <c r="C937" s="1042"/>
      <c r="D937" s="1142"/>
      <c r="E937" s="200" t="s">
        <v>18</v>
      </c>
      <c r="F937" s="127"/>
      <c r="G937" s="127"/>
      <c r="H937" s="484"/>
      <c r="I937" s="484"/>
      <c r="J937" s="627"/>
      <c r="K937" s="627"/>
      <c r="L937" s="740"/>
      <c r="M937" s="740"/>
      <c r="N937" s="188"/>
      <c r="O937" s="166"/>
      <c r="P937" s="259"/>
      <c r="Q937" s="259"/>
      <c r="R937" s="123"/>
    </row>
    <row r="938" spans="1:18" s="290" customFormat="1" ht="15.75" customHeight="1">
      <c r="A938" s="322"/>
      <c r="B938" s="425"/>
      <c r="C938" s="1042"/>
      <c r="D938" s="1142"/>
      <c r="E938" s="200" t="s">
        <v>28</v>
      </c>
      <c r="F938" s="127"/>
      <c r="G938" s="127"/>
      <c r="H938" s="484">
        <v>0</v>
      </c>
      <c r="I938" s="484">
        <v>0</v>
      </c>
      <c r="J938" s="627">
        <v>0</v>
      </c>
      <c r="K938" s="627">
        <v>0</v>
      </c>
      <c r="L938" s="627">
        <v>0</v>
      </c>
      <c r="M938" s="627">
        <v>0</v>
      </c>
      <c r="N938" s="188">
        <v>0</v>
      </c>
      <c r="O938" s="188">
        <v>0</v>
      </c>
      <c r="P938" s="259">
        <v>0</v>
      </c>
      <c r="Q938" s="259">
        <v>0</v>
      </c>
      <c r="R938" s="123"/>
    </row>
    <row r="939" spans="1:18" s="290" customFormat="1" ht="15.75" customHeight="1">
      <c r="A939" s="322"/>
      <c r="B939" s="425"/>
      <c r="C939" s="1042"/>
      <c r="D939" s="1142"/>
      <c r="E939" s="200" t="s">
        <v>19</v>
      </c>
      <c r="F939" s="308">
        <v>0</v>
      </c>
      <c r="G939" s="304">
        <v>0</v>
      </c>
      <c r="H939" s="314">
        <v>0</v>
      </c>
      <c r="I939" s="314">
        <v>0</v>
      </c>
      <c r="J939" s="625">
        <v>0</v>
      </c>
      <c r="K939" s="625">
        <v>0</v>
      </c>
      <c r="L939" s="625">
        <v>0</v>
      </c>
      <c r="M939" s="625">
        <v>0</v>
      </c>
      <c r="N939" s="188">
        <v>0</v>
      </c>
      <c r="O939" s="188">
        <v>0</v>
      </c>
      <c r="P939" s="304">
        <v>0</v>
      </c>
      <c r="Q939" s="304">
        <v>0</v>
      </c>
      <c r="R939" s="123"/>
    </row>
    <row r="940" spans="1:18" s="290" customFormat="1" ht="15.75" customHeight="1">
      <c r="A940" s="322"/>
      <c r="B940" s="425"/>
      <c r="C940" s="1042"/>
      <c r="D940" s="1142"/>
      <c r="E940" s="200" t="s">
        <v>33</v>
      </c>
      <c r="F940" s="127"/>
      <c r="G940" s="127"/>
      <c r="H940" s="484"/>
      <c r="I940" s="484"/>
      <c r="J940" s="627"/>
      <c r="K940" s="627"/>
      <c r="L940" s="740"/>
      <c r="M940" s="740"/>
      <c r="N940" s="188"/>
      <c r="O940" s="166"/>
      <c r="P940" s="259"/>
      <c r="Q940" s="259"/>
      <c r="R940" s="123"/>
    </row>
    <row r="941" spans="1:18" s="290" customFormat="1" ht="15.75" customHeight="1">
      <c r="A941" s="322"/>
      <c r="B941" s="425"/>
      <c r="C941" s="1042"/>
      <c r="D941" s="1142"/>
      <c r="E941" s="200" t="s">
        <v>67</v>
      </c>
      <c r="F941" s="297">
        <v>0.56000000000000005</v>
      </c>
      <c r="G941" s="406">
        <v>0.56000000000000005</v>
      </c>
      <c r="H941" s="497">
        <v>0.58499999999999996</v>
      </c>
      <c r="I941" s="314">
        <v>0</v>
      </c>
      <c r="J941" s="625">
        <v>0.58499999999999996</v>
      </c>
      <c r="K941" s="692">
        <v>0.58499999999999996</v>
      </c>
      <c r="L941" s="685">
        <v>0.58499999999999996</v>
      </c>
      <c r="M941" s="685">
        <v>0.58499999999999996</v>
      </c>
      <c r="N941" s="678">
        <v>0.58499999999999996</v>
      </c>
      <c r="O941" s="678">
        <v>0.58499999999999996</v>
      </c>
      <c r="P941" s="307">
        <v>0</v>
      </c>
      <c r="Q941" s="307">
        <v>0</v>
      </c>
      <c r="R941" s="123"/>
    </row>
    <row r="942" spans="1:18" s="290" customFormat="1" ht="15.75" customHeight="1" thickBot="1">
      <c r="A942" s="322"/>
      <c r="B942" s="425"/>
      <c r="C942" s="1043"/>
      <c r="D942" s="1143"/>
      <c r="E942" s="201" t="s">
        <v>20</v>
      </c>
      <c r="F942" s="133"/>
      <c r="G942" s="133"/>
      <c r="H942" s="486"/>
      <c r="I942" s="486"/>
      <c r="J942" s="628"/>
      <c r="K942" s="628"/>
      <c r="L942" s="743"/>
      <c r="M942" s="743"/>
      <c r="N942" s="768"/>
      <c r="O942" s="767"/>
      <c r="P942" s="287"/>
      <c r="Q942" s="287"/>
      <c r="R942" s="413"/>
    </row>
    <row r="943" spans="1:18" s="524" customFormat="1" ht="15.75" customHeight="1">
      <c r="A943" s="322"/>
      <c r="B943" s="425"/>
      <c r="C943" s="1041" t="s">
        <v>747</v>
      </c>
      <c r="D943" s="1141" t="s">
        <v>744</v>
      </c>
      <c r="E943" s="202" t="s">
        <v>17</v>
      </c>
      <c r="F943" s="134">
        <f t="shared" ref="F943:Q943" si="382">-F945+F946+F947+F948</f>
        <v>0</v>
      </c>
      <c r="G943" s="134">
        <f t="shared" si="382"/>
        <v>0</v>
      </c>
      <c r="H943" s="491">
        <f t="shared" si="382"/>
        <v>0</v>
      </c>
      <c r="I943" s="491">
        <f t="shared" si="382"/>
        <v>0</v>
      </c>
      <c r="J943" s="638">
        <f t="shared" si="382"/>
        <v>2740.9090900000001</v>
      </c>
      <c r="K943" s="638">
        <f t="shared" si="382"/>
        <v>27.409089999999999</v>
      </c>
      <c r="L943" s="286">
        <f t="shared" si="382"/>
        <v>2740.9090900000001</v>
      </c>
      <c r="M943" s="286">
        <f t="shared" si="382"/>
        <v>2699.4280200000003</v>
      </c>
      <c r="N943" s="637">
        <f t="shared" si="382"/>
        <v>2740.9090900000001</v>
      </c>
      <c r="O943" s="637">
        <f t="shared" si="382"/>
        <v>2740.5030700000002</v>
      </c>
      <c r="P943" s="286">
        <f t="shared" si="382"/>
        <v>0</v>
      </c>
      <c r="Q943" s="286">
        <f t="shared" si="382"/>
        <v>0</v>
      </c>
      <c r="R943" s="122"/>
    </row>
    <row r="944" spans="1:18" s="524" customFormat="1" ht="15.75" customHeight="1">
      <c r="A944" s="322"/>
      <c r="B944" s="425"/>
      <c r="C944" s="1042"/>
      <c r="D944" s="1142"/>
      <c r="E944" s="200" t="s">
        <v>18</v>
      </c>
      <c r="F944" s="127"/>
      <c r="G944" s="127"/>
      <c r="H944" s="484"/>
      <c r="I944" s="484"/>
      <c r="J944" s="627"/>
      <c r="K944" s="627"/>
      <c r="L944" s="740"/>
      <c r="M944" s="740"/>
      <c r="N944" s="188"/>
      <c r="O944" s="166"/>
      <c r="P944" s="259"/>
      <c r="Q944" s="259"/>
      <c r="R944" s="123"/>
    </row>
    <row r="945" spans="1:18" s="524" customFormat="1" ht="15.75" customHeight="1">
      <c r="A945" s="322"/>
      <c r="B945" s="425"/>
      <c r="C945" s="1042"/>
      <c r="D945" s="1142"/>
      <c r="E945" s="200" t="s">
        <v>28</v>
      </c>
      <c r="F945" s="127"/>
      <c r="G945" s="127"/>
      <c r="H945" s="484">
        <v>0</v>
      </c>
      <c r="I945" s="484">
        <v>0</v>
      </c>
      <c r="J945" s="627">
        <v>0</v>
      </c>
      <c r="K945" s="627">
        <v>0</v>
      </c>
      <c r="L945" s="627">
        <v>0</v>
      </c>
      <c r="M945" s="627">
        <v>0</v>
      </c>
      <c r="N945" s="188">
        <v>0</v>
      </c>
      <c r="O945" s="166">
        <v>0</v>
      </c>
      <c r="P945" s="259">
        <v>0</v>
      </c>
      <c r="Q945" s="259">
        <v>0</v>
      </c>
      <c r="R945" s="123"/>
    </row>
    <row r="946" spans="1:18" s="524" customFormat="1" ht="15.75" customHeight="1">
      <c r="A946" s="322"/>
      <c r="B946" s="425"/>
      <c r="C946" s="1042"/>
      <c r="D946" s="1142"/>
      <c r="E946" s="200" t="s">
        <v>19</v>
      </c>
      <c r="F946" s="308">
        <v>0</v>
      </c>
      <c r="G946" s="304">
        <v>0</v>
      </c>
      <c r="H946" s="314">
        <v>0</v>
      </c>
      <c r="I946" s="314">
        <v>0</v>
      </c>
      <c r="J946" s="625">
        <v>2713.5</v>
      </c>
      <c r="K946" s="625">
        <v>0</v>
      </c>
      <c r="L946" s="310">
        <v>2713.5</v>
      </c>
      <c r="M946" s="310">
        <v>2672.0189300000002</v>
      </c>
      <c r="N946" s="666">
        <v>2713.5</v>
      </c>
      <c r="O946" s="666">
        <v>2713.0939800000001</v>
      </c>
      <c r="P946" s="314">
        <v>0</v>
      </c>
      <c r="Q946" s="314">
        <v>0</v>
      </c>
      <c r="R946" s="123"/>
    </row>
    <row r="947" spans="1:18" s="524" customFormat="1" ht="15.75" customHeight="1">
      <c r="A947" s="322"/>
      <c r="B947" s="425"/>
      <c r="C947" s="1042"/>
      <c r="D947" s="1142"/>
      <c r="E947" s="200" t="s">
        <v>33</v>
      </c>
      <c r="F947" s="127"/>
      <c r="G947" s="127"/>
      <c r="H947" s="484"/>
      <c r="I947" s="484"/>
      <c r="J947" s="625"/>
      <c r="K947" s="625"/>
      <c r="L947" s="740"/>
      <c r="M947" s="740"/>
      <c r="N947" s="188"/>
      <c r="O947" s="166"/>
      <c r="P947" s="259"/>
      <c r="Q947" s="259"/>
      <c r="R947" s="123"/>
    </row>
    <row r="948" spans="1:18" s="524" customFormat="1" ht="15.75" customHeight="1">
      <c r="A948" s="322"/>
      <c r="B948" s="425"/>
      <c r="C948" s="1042"/>
      <c r="D948" s="1142"/>
      <c r="E948" s="200" t="s">
        <v>67</v>
      </c>
      <c r="F948" s="297">
        <v>0</v>
      </c>
      <c r="G948" s="527">
        <v>0</v>
      </c>
      <c r="H948" s="497">
        <v>0</v>
      </c>
      <c r="I948" s="314">
        <v>0</v>
      </c>
      <c r="J948" s="625">
        <v>27.409089999999999</v>
      </c>
      <c r="K948" s="692">
        <v>27.409089999999999</v>
      </c>
      <c r="L948" s="310">
        <v>27.409089999999999</v>
      </c>
      <c r="M948" s="310">
        <v>27.409089999999999</v>
      </c>
      <c r="N948" s="678">
        <v>27.409089999999999</v>
      </c>
      <c r="O948" s="678">
        <v>27.409089999999999</v>
      </c>
      <c r="P948" s="307">
        <v>0</v>
      </c>
      <c r="Q948" s="307">
        <v>0</v>
      </c>
      <c r="R948" s="123"/>
    </row>
    <row r="949" spans="1:18" s="524" customFormat="1" ht="15.75" customHeight="1" thickBot="1">
      <c r="A949" s="322"/>
      <c r="B949" s="425"/>
      <c r="C949" s="1043"/>
      <c r="D949" s="1143"/>
      <c r="E949" s="201" t="s">
        <v>20</v>
      </c>
      <c r="F949" s="133"/>
      <c r="G949" s="133"/>
      <c r="H949" s="486"/>
      <c r="I949" s="486"/>
      <c r="J949" s="628"/>
      <c r="K949" s="628"/>
      <c r="L949" s="743"/>
      <c r="M949" s="743"/>
      <c r="N949" s="768"/>
      <c r="O949" s="767"/>
      <c r="P949" s="287"/>
      <c r="Q949" s="287"/>
      <c r="R949" s="413"/>
    </row>
    <row r="950" spans="1:18" s="524" customFormat="1" ht="15.75" customHeight="1">
      <c r="A950" s="322"/>
      <c r="B950" s="425"/>
      <c r="C950" s="1041" t="s">
        <v>725</v>
      </c>
      <c r="D950" s="1141" t="s">
        <v>732</v>
      </c>
      <c r="E950" s="202" t="s">
        <v>17</v>
      </c>
      <c r="F950" s="134">
        <f t="shared" ref="F950:Q950" si="383">-F952+F953+F954+F955</f>
        <v>0</v>
      </c>
      <c r="G950" s="134">
        <f t="shared" si="383"/>
        <v>0</v>
      </c>
      <c r="H950" s="491">
        <f t="shared" si="383"/>
        <v>0</v>
      </c>
      <c r="I950" s="491">
        <f t="shared" si="383"/>
        <v>0</v>
      </c>
      <c r="J950" s="638">
        <f t="shared" si="383"/>
        <v>16.335000000000001</v>
      </c>
      <c r="K950" s="638">
        <f t="shared" si="383"/>
        <v>14.55334</v>
      </c>
      <c r="L950" s="491">
        <f t="shared" si="383"/>
        <v>21.78</v>
      </c>
      <c r="M950" s="491">
        <f t="shared" si="383"/>
        <v>21.78</v>
      </c>
      <c r="N950" s="637">
        <f t="shared" si="383"/>
        <v>49.944000000000003</v>
      </c>
      <c r="O950" s="637">
        <f t="shared" si="383"/>
        <v>49.944000000000003</v>
      </c>
      <c r="P950" s="286">
        <f t="shared" si="383"/>
        <v>0</v>
      </c>
      <c r="Q950" s="286">
        <f t="shared" si="383"/>
        <v>0</v>
      </c>
      <c r="R950" s="122"/>
    </row>
    <row r="951" spans="1:18" s="524" customFormat="1" ht="15.75" customHeight="1">
      <c r="A951" s="322"/>
      <c r="B951" s="425"/>
      <c r="C951" s="1042"/>
      <c r="D951" s="1142"/>
      <c r="E951" s="200" t="s">
        <v>18</v>
      </c>
      <c r="F951" s="127"/>
      <c r="G951" s="127"/>
      <c r="H951" s="484"/>
      <c r="I951" s="484"/>
      <c r="J951" s="627"/>
      <c r="K951" s="627"/>
      <c r="L951" s="787"/>
      <c r="M951" s="787"/>
      <c r="N951" s="188"/>
      <c r="O951" s="166"/>
      <c r="P951" s="259"/>
      <c r="Q951" s="259"/>
      <c r="R951" s="123"/>
    </row>
    <row r="952" spans="1:18" s="524" customFormat="1" ht="15.75" customHeight="1">
      <c r="A952" s="322"/>
      <c r="B952" s="425"/>
      <c r="C952" s="1042"/>
      <c r="D952" s="1142"/>
      <c r="E952" s="200" t="s">
        <v>28</v>
      </c>
      <c r="F952" s="127"/>
      <c r="G952" s="127"/>
      <c r="H952" s="484">
        <v>0</v>
      </c>
      <c r="I952" s="484">
        <v>0</v>
      </c>
      <c r="J952" s="627">
        <v>0</v>
      </c>
      <c r="K952" s="627">
        <v>0</v>
      </c>
      <c r="L952" s="681">
        <v>0</v>
      </c>
      <c r="M952" s="681">
        <v>0</v>
      </c>
      <c r="N952" s="188">
        <v>0</v>
      </c>
      <c r="O952" s="166">
        <v>0</v>
      </c>
      <c r="P952" s="259">
        <v>0</v>
      </c>
      <c r="Q952" s="259">
        <v>0</v>
      </c>
      <c r="R952" s="123"/>
    </row>
    <row r="953" spans="1:18" s="524" customFormat="1" ht="15.75" customHeight="1">
      <c r="A953" s="322"/>
      <c r="B953" s="425"/>
      <c r="C953" s="1042"/>
      <c r="D953" s="1142"/>
      <c r="E953" s="200" t="s">
        <v>19</v>
      </c>
      <c r="F953" s="308">
        <v>0</v>
      </c>
      <c r="G953" s="304">
        <v>0</v>
      </c>
      <c r="H953" s="314">
        <v>0</v>
      </c>
      <c r="I953" s="314">
        <v>0</v>
      </c>
      <c r="J953" s="625">
        <v>16.335000000000001</v>
      </c>
      <c r="K953" s="625">
        <v>14.55334</v>
      </c>
      <c r="L953" s="314">
        <v>21.78</v>
      </c>
      <c r="M953" s="314">
        <v>21.78</v>
      </c>
      <c r="N953" s="678">
        <v>49.944000000000003</v>
      </c>
      <c r="O953" s="667">
        <v>49.944000000000003</v>
      </c>
      <c r="P953" s="540">
        <v>0</v>
      </c>
      <c r="Q953" s="540">
        <v>0</v>
      </c>
      <c r="R953" s="123"/>
    </row>
    <row r="954" spans="1:18" s="524" customFormat="1" ht="15.75" customHeight="1">
      <c r="A954" s="322"/>
      <c r="B954" s="425"/>
      <c r="C954" s="1042"/>
      <c r="D954" s="1142"/>
      <c r="E954" s="200" t="s">
        <v>33</v>
      </c>
      <c r="F954" s="127"/>
      <c r="G954" s="127"/>
      <c r="H954" s="484"/>
      <c r="I954" s="484"/>
      <c r="J954" s="627"/>
      <c r="K954" s="627"/>
      <c r="L954" s="787"/>
      <c r="M954" s="787"/>
      <c r="N954" s="188"/>
      <c r="O954" s="166"/>
      <c r="P954" s="259"/>
      <c r="Q954" s="259"/>
      <c r="R954" s="123"/>
    </row>
    <row r="955" spans="1:18" s="524" customFormat="1" ht="15.75" customHeight="1">
      <c r="A955" s="322"/>
      <c r="B955" s="425"/>
      <c r="C955" s="1042"/>
      <c r="D955" s="1142"/>
      <c r="E955" s="200" t="s">
        <v>67</v>
      </c>
      <c r="F955" s="297">
        <v>0</v>
      </c>
      <c r="G955" s="527">
        <v>0</v>
      </c>
      <c r="H955" s="497">
        <v>0</v>
      </c>
      <c r="I955" s="314">
        <v>0</v>
      </c>
      <c r="J955" s="625">
        <v>0</v>
      </c>
      <c r="K955" s="692">
        <v>0</v>
      </c>
      <c r="L955" s="690">
        <v>0</v>
      </c>
      <c r="M955" s="690">
        <v>0</v>
      </c>
      <c r="N955" s="678">
        <v>0</v>
      </c>
      <c r="O955" s="667">
        <v>0</v>
      </c>
      <c r="P955" s="307">
        <v>0</v>
      </c>
      <c r="Q955" s="307">
        <v>0</v>
      </c>
      <c r="R955" s="123"/>
    </row>
    <row r="956" spans="1:18" s="524" customFormat="1" ht="15.75" customHeight="1" thickBot="1">
      <c r="A956" s="322"/>
      <c r="B956" s="425"/>
      <c r="C956" s="1043"/>
      <c r="D956" s="1143"/>
      <c r="E956" s="201" t="s">
        <v>20</v>
      </c>
      <c r="F956" s="133"/>
      <c r="G956" s="133"/>
      <c r="H956" s="486"/>
      <c r="I956" s="486"/>
      <c r="J956" s="628"/>
      <c r="K956" s="628"/>
      <c r="L956" s="788"/>
      <c r="M956" s="788"/>
      <c r="N956" s="768"/>
      <c r="O956" s="767"/>
      <c r="P956" s="287"/>
      <c r="Q956" s="287"/>
      <c r="R956" s="413"/>
    </row>
    <row r="957" spans="1:18" s="524" customFormat="1" ht="15.75" customHeight="1">
      <c r="A957" s="322"/>
      <c r="B957" s="425"/>
      <c r="C957" s="1041" t="s">
        <v>726</v>
      </c>
      <c r="D957" s="1141" t="s">
        <v>748</v>
      </c>
      <c r="E957" s="202" t="s">
        <v>17</v>
      </c>
      <c r="F957" s="134">
        <f t="shared" ref="F957:Q957" si="384">-F959+F960+F961+F962</f>
        <v>0</v>
      </c>
      <c r="G957" s="134">
        <f t="shared" si="384"/>
        <v>0</v>
      </c>
      <c r="H957" s="491">
        <f t="shared" si="384"/>
        <v>0</v>
      </c>
      <c r="I957" s="491">
        <f t="shared" si="384"/>
        <v>0</v>
      </c>
      <c r="J957" s="638">
        <f t="shared" si="384"/>
        <v>87.897300000000001</v>
      </c>
      <c r="K957" s="638">
        <f t="shared" si="384"/>
        <v>87.897300000000001</v>
      </c>
      <c r="L957" s="491">
        <f t="shared" si="384"/>
        <v>87.897300000000001</v>
      </c>
      <c r="M957" s="491">
        <f t="shared" si="384"/>
        <v>87.897300000000001</v>
      </c>
      <c r="N957" s="637">
        <f t="shared" si="384"/>
        <v>87.897300000000001</v>
      </c>
      <c r="O957" s="637">
        <f t="shared" si="384"/>
        <v>87.897300000000001</v>
      </c>
      <c r="P957" s="286">
        <f t="shared" si="384"/>
        <v>0</v>
      </c>
      <c r="Q957" s="286">
        <f t="shared" si="384"/>
        <v>0</v>
      </c>
      <c r="R957" s="122"/>
    </row>
    <row r="958" spans="1:18" s="524" customFormat="1" ht="15.75" customHeight="1">
      <c r="A958" s="322"/>
      <c r="B958" s="425"/>
      <c r="C958" s="1042"/>
      <c r="D958" s="1142"/>
      <c r="E958" s="200" t="s">
        <v>18</v>
      </c>
      <c r="F958" s="127"/>
      <c r="G958" s="127"/>
      <c r="H958" s="484"/>
      <c r="I958" s="484"/>
      <c r="J958" s="627"/>
      <c r="K958" s="627"/>
      <c r="L958" s="787"/>
      <c r="M958" s="787"/>
      <c r="N958" s="188"/>
      <c r="O958" s="166"/>
      <c r="P958" s="259"/>
      <c r="Q958" s="259"/>
      <c r="R958" s="123"/>
    </row>
    <row r="959" spans="1:18" s="524" customFormat="1" ht="15.75" customHeight="1">
      <c r="A959" s="322"/>
      <c r="B959" s="425"/>
      <c r="C959" s="1042"/>
      <c r="D959" s="1142"/>
      <c r="E959" s="200" t="s">
        <v>28</v>
      </c>
      <c r="F959" s="127"/>
      <c r="G959" s="127"/>
      <c r="H959" s="484">
        <v>0</v>
      </c>
      <c r="I959" s="484">
        <v>0</v>
      </c>
      <c r="J959" s="627">
        <v>0</v>
      </c>
      <c r="K959" s="627">
        <v>0</v>
      </c>
      <c r="L959" s="627">
        <v>0</v>
      </c>
      <c r="M959" s="627">
        <v>0</v>
      </c>
      <c r="N959" s="188">
        <v>0</v>
      </c>
      <c r="O959" s="188">
        <v>0</v>
      </c>
      <c r="P959" s="259">
        <v>0</v>
      </c>
      <c r="Q959" s="259">
        <v>0</v>
      </c>
      <c r="R959" s="123"/>
    </row>
    <row r="960" spans="1:18" s="524" customFormat="1" ht="15.75" customHeight="1">
      <c r="A960" s="322"/>
      <c r="B960" s="425"/>
      <c r="C960" s="1042"/>
      <c r="D960" s="1142"/>
      <c r="E960" s="200" t="s">
        <v>19</v>
      </c>
      <c r="F960" s="308">
        <v>0</v>
      </c>
      <c r="G960" s="304">
        <v>0</v>
      </c>
      <c r="H960" s="314">
        <v>0</v>
      </c>
      <c r="I960" s="314">
        <v>0</v>
      </c>
      <c r="J960" s="625">
        <v>0</v>
      </c>
      <c r="K960" s="625">
        <v>0</v>
      </c>
      <c r="L960" s="625">
        <v>0</v>
      </c>
      <c r="M960" s="625">
        <v>0</v>
      </c>
      <c r="N960" s="577">
        <v>0</v>
      </c>
      <c r="O960" s="577">
        <v>0</v>
      </c>
      <c r="P960" s="304">
        <v>0</v>
      </c>
      <c r="Q960" s="304">
        <v>0</v>
      </c>
      <c r="R960" s="123"/>
    </row>
    <row r="961" spans="1:18" s="524" customFormat="1" ht="15.75" customHeight="1">
      <c r="A961" s="322"/>
      <c r="B961" s="425"/>
      <c r="C961" s="1042"/>
      <c r="D961" s="1142"/>
      <c r="E961" s="200" t="s">
        <v>33</v>
      </c>
      <c r="F961" s="127"/>
      <c r="G961" s="127"/>
      <c r="H961" s="484"/>
      <c r="I961" s="484"/>
      <c r="J961" s="627"/>
      <c r="K961" s="627"/>
      <c r="L961" s="787"/>
      <c r="M961" s="787"/>
      <c r="N961" s="188"/>
      <c r="O961" s="166"/>
      <c r="P961" s="259"/>
      <c r="Q961" s="259"/>
      <c r="R961" s="123"/>
    </row>
    <row r="962" spans="1:18" s="524" customFormat="1" ht="15.75" customHeight="1">
      <c r="A962" s="322"/>
      <c r="B962" s="425"/>
      <c r="C962" s="1042"/>
      <c r="D962" s="1142"/>
      <c r="E962" s="200" t="s">
        <v>67</v>
      </c>
      <c r="F962" s="297">
        <v>0</v>
      </c>
      <c r="G962" s="527">
        <v>0</v>
      </c>
      <c r="H962" s="497">
        <v>0</v>
      </c>
      <c r="I962" s="314">
        <v>0</v>
      </c>
      <c r="J962" s="625">
        <v>87.897300000000001</v>
      </c>
      <c r="K962" s="692">
        <v>87.897300000000001</v>
      </c>
      <c r="L962" s="307">
        <v>87.897300000000001</v>
      </c>
      <c r="M962" s="307">
        <v>87.897300000000001</v>
      </c>
      <c r="N962" s="678">
        <v>87.897300000000001</v>
      </c>
      <c r="O962" s="678">
        <v>87.897300000000001</v>
      </c>
      <c r="P962" s="307">
        <v>0</v>
      </c>
      <c r="Q962" s="307">
        <v>0</v>
      </c>
      <c r="R962" s="123"/>
    </row>
    <row r="963" spans="1:18" s="524" customFormat="1" ht="15.75" customHeight="1" thickBot="1">
      <c r="A963" s="322"/>
      <c r="B963" s="425"/>
      <c r="C963" s="1043"/>
      <c r="D963" s="1143"/>
      <c r="E963" s="201" t="s">
        <v>20</v>
      </c>
      <c r="F963" s="133"/>
      <c r="G963" s="133"/>
      <c r="H963" s="486"/>
      <c r="I963" s="486"/>
      <c r="J963" s="628"/>
      <c r="K963" s="628"/>
      <c r="L963" s="788"/>
      <c r="M963" s="788"/>
      <c r="N963" s="768"/>
      <c r="O963" s="767"/>
      <c r="P963" s="287"/>
      <c r="Q963" s="287"/>
      <c r="R963" s="413"/>
    </row>
    <row r="964" spans="1:18" s="655" customFormat="1" ht="21" customHeight="1">
      <c r="A964" s="322"/>
      <c r="B964" s="425"/>
      <c r="C964" s="1041" t="s">
        <v>688</v>
      </c>
      <c r="D964" s="1141" t="s">
        <v>822</v>
      </c>
      <c r="E964" s="202" t="s">
        <v>17</v>
      </c>
      <c r="F964" s="134">
        <f t="shared" ref="F964:Q964" si="385">-F966+F967+F968+F969</f>
        <v>0</v>
      </c>
      <c r="G964" s="134">
        <f t="shared" si="385"/>
        <v>0</v>
      </c>
      <c r="H964" s="491">
        <f t="shared" si="385"/>
        <v>0</v>
      </c>
      <c r="I964" s="491">
        <f t="shared" si="385"/>
        <v>0</v>
      </c>
      <c r="J964" s="638">
        <f t="shared" si="385"/>
        <v>0</v>
      </c>
      <c r="K964" s="638">
        <f t="shared" si="385"/>
        <v>0</v>
      </c>
      <c r="L964" s="286">
        <f t="shared" si="385"/>
        <v>569</v>
      </c>
      <c r="M964" s="286">
        <f t="shared" si="385"/>
        <v>90</v>
      </c>
      <c r="N964" s="637">
        <f t="shared" si="385"/>
        <v>569</v>
      </c>
      <c r="O964" s="637">
        <f t="shared" si="385"/>
        <v>569</v>
      </c>
      <c r="P964" s="286">
        <f t="shared" si="385"/>
        <v>0</v>
      </c>
      <c r="Q964" s="286">
        <f t="shared" si="385"/>
        <v>0</v>
      </c>
      <c r="R964" s="122"/>
    </row>
    <row r="965" spans="1:18" s="655" customFormat="1" ht="15.75" customHeight="1">
      <c r="A965" s="322"/>
      <c r="B965" s="425"/>
      <c r="C965" s="1042"/>
      <c r="D965" s="1142"/>
      <c r="E965" s="200" t="s">
        <v>18</v>
      </c>
      <c r="F965" s="127"/>
      <c r="G965" s="127"/>
      <c r="H965" s="484"/>
      <c r="I965" s="484"/>
      <c r="J965" s="627"/>
      <c r="K965" s="627"/>
      <c r="L965" s="740"/>
      <c r="M965" s="740"/>
      <c r="N965" s="188"/>
      <c r="O965" s="166"/>
      <c r="P965" s="259"/>
      <c r="Q965" s="259"/>
      <c r="R965" s="123"/>
    </row>
    <row r="966" spans="1:18" s="655" customFormat="1" ht="15.75" customHeight="1">
      <c r="A966" s="322"/>
      <c r="B966" s="425"/>
      <c r="C966" s="1042"/>
      <c r="D966" s="1142"/>
      <c r="E966" s="200" t="s">
        <v>28</v>
      </c>
      <c r="F966" s="127"/>
      <c r="G966" s="127"/>
      <c r="H966" s="484">
        <v>0</v>
      </c>
      <c r="I966" s="484">
        <v>0</v>
      </c>
      <c r="J966" s="627">
        <v>0</v>
      </c>
      <c r="K966" s="627">
        <v>0</v>
      </c>
      <c r="L966" s="740">
        <v>0</v>
      </c>
      <c r="M966" s="740">
        <v>0</v>
      </c>
      <c r="N966" s="188">
        <v>0</v>
      </c>
      <c r="O966" s="166">
        <v>0</v>
      </c>
      <c r="P966" s="259">
        <v>0</v>
      </c>
      <c r="Q966" s="259">
        <v>0</v>
      </c>
      <c r="R966" s="123"/>
    </row>
    <row r="967" spans="1:18" s="655" customFormat="1" ht="15.75" customHeight="1">
      <c r="A967" s="322"/>
      <c r="B967" s="425"/>
      <c r="C967" s="1042"/>
      <c r="D967" s="1142"/>
      <c r="E967" s="200" t="s">
        <v>19</v>
      </c>
      <c r="F967" s="308">
        <v>0</v>
      </c>
      <c r="G967" s="304">
        <v>0</v>
      </c>
      <c r="H967" s="314">
        <v>0</v>
      </c>
      <c r="I967" s="314">
        <v>0</v>
      </c>
      <c r="J967" s="625">
        <v>0</v>
      </c>
      <c r="K967" s="625">
        <v>0</v>
      </c>
      <c r="L967" s="304">
        <v>0</v>
      </c>
      <c r="M967" s="304">
        <v>0</v>
      </c>
      <c r="N967" s="794">
        <v>0</v>
      </c>
      <c r="O967" s="668">
        <v>0</v>
      </c>
      <c r="P967" s="304">
        <v>0</v>
      </c>
      <c r="Q967" s="304">
        <v>0</v>
      </c>
      <c r="R967" s="123"/>
    </row>
    <row r="968" spans="1:18" s="655" customFormat="1" ht="15.75" customHeight="1">
      <c r="A968" s="322"/>
      <c r="B968" s="425"/>
      <c r="C968" s="1042"/>
      <c r="D968" s="1142"/>
      <c r="E968" s="200" t="s">
        <v>33</v>
      </c>
      <c r="F968" s="127"/>
      <c r="G968" s="127"/>
      <c r="H968" s="484"/>
      <c r="I968" s="484"/>
      <c r="J968" s="627"/>
      <c r="K968" s="627"/>
      <c r="L968" s="740"/>
      <c r="M968" s="740"/>
      <c r="N968" s="188"/>
      <c r="O968" s="166"/>
      <c r="P968" s="259"/>
      <c r="Q968" s="259"/>
      <c r="R968" s="123"/>
    </row>
    <row r="969" spans="1:18" s="655" customFormat="1" ht="15.75" customHeight="1">
      <c r="A969" s="322"/>
      <c r="B969" s="425"/>
      <c r="C969" s="1042"/>
      <c r="D969" s="1142"/>
      <c r="E969" s="200" t="s">
        <v>67</v>
      </c>
      <c r="F969" s="297">
        <v>0</v>
      </c>
      <c r="G969" s="657">
        <v>0</v>
      </c>
      <c r="H969" s="497">
        <v>0</v>
      </c>
      <c r="I969" s="314">
        <v>0</v>
      </c>
      <c r="J969" s="625">
        <v>0</v>
      </c>
      <c r="K969" s="692">
        <v>0</v>
      </c>
      <c r="L969" s="307">
        <v>569</v>
      </c>
      <c r="M969" s="307">
        <v>90</v>
      </c>
      <c r="N969" s="678">
        <v>569</v>
      </c>
      <c r="O969" s="678">
        <v>569</v>
      </c>
      <c r="P969" s="307">
        <v>0</v>
      </c>
      <c r="Q969" s="307">
        <v>0</v>
      </c>
      <c r="R969" s="123"/>
    </row>
    <row r="970" spans="1:18" s="655" customFormat="1" ht="15.75" customHeight="1" thickBot="1">
      <c r="A970" s="322"/>
      <c r="B970" s="425"/>
      <c r="C970" s="1043"/>
      <c r="D970" s="1143"/>
      <c r="E970" s="201" t="s">
        <v>20</v>
      </c>
      <c r="F970" s="133"/>
      <c r="G970" s="133"/>
      <c r="H970" s="486"/>
      <c r="I970" s="486"/>
      <c r="J970" s="628"/>
      <c r="K970" s="628"/>
      <c r="L970" s="743"/>
      <c r="M970" s="743"/>
      <c r="N970" s="768"/>
      <c r="O970" s="767"/>
      <c r="P970" s="287"/>
      <c r="Q970" s="287"/>
      <c r="R970" s="413"/>
    </row>
    <row r="971" spans="1:18" s="655" customFormat="1" ht="21" customHeight="1">
      <c r="A971" s="322"/>
      <c r="B971" s="425"/>
      <c r="C971" s="1041" t="s">
        <v>826</v>
      </c>
      <c r="D971" s="1141" t="s">
        <v>824</v>
      </c>
      <c r="E971" s="202" t="s">
        <v>17</v>
      </c>
      <c r="F971" s="134">
        <f t="shared" ref="F971:Q971" si="386">-F973+F974+F975+F976</f>
        <v>0</v>
      </c>
      <c r="G971" s="134">
        <f t="shared" si="386"/>
        <v>0</v>
      </c>
      <c r="H971" s="491">
        <f t="shared" si="386"/>
        <v>0</v>
      </c>
      <c r="I971" s="491">
        <f t="shared" si="386"/>
        <v>0</v>
      </c>
      <c r="J971" s="638">
        <f t="shared" si="386"/>
        <v>0</v>
      </c>
      <c r="K971" s="638">
        <f t="shared" si="386"/>
        <v>0</v>
      </c>
      <c r="L971" s="286">
        <f t="shared" si="386"/>
        <v>1449.6</v>
      </c>
      <c r="M971" s="286">
        <f t="shared" si="386"/>
        <v>0</v>
      </c>
      <c r="N971" s="637">
        <f t="shared" si="386"/>
        <v>1449.6</v>
      </c>
      <c r="O971" s="637">
        <f t="shared" si="386"/>
        <v>1449.6</v>
      </c>
      <c r="P971" s="286">
        <f t="shared" si="386"/>
        <v>0</v>
      </c>
      <c r="Q971" s="286">
        <f t="shared" si="386"/>
        <v>0</v>
      </c>
      <c r="R971" s="122"/>
    </row>
    <row r="972" spans="1:18" s="655" customFormat="1" ht="15.75" customHeight="1">
      <c r="A972" s="322"/>
      <c r="B972" s="425"/>
      <c r="C972" s="1042"/>
      <c r="D972" s="1142"/>
      <c r="E972" s="200" t="s">
        <v>18</v>
      </c>
      <c r="F972" s="127"/>
      <c r="G972" s="127"/>
      <c r="H972" s="484"/>
      <c r="I972" s="484"/>
      <c r="J972" s="627"/>
      <c r="K972" s="627"/>
      <c r="L972" s="740"/>
      <c r="M972" s="740"/>
      <c r="N972" s="188"/>
      <c r="O972" s="166"/>
      <c r="P972" s="259"/>
      <c r="Q972" s="259"/>
      <c r="R972" s="123"/>
    </row>
    <row r="973" spans="1:18" s="655" customFormat="1" ht="15.75" customHeight="1">
      <c r="A973" s="322"/>
      <c r="B973" s="425"/>
      <c r="C973" s="1042"/>
      <c r="D973" s="1142"/>
      <c r="E973" s="200" t="s">
        <v>28</v>
      </c>
      <c r="F973" s="127"/>
      <c r="G973" s="127"/>
      <c r="H973" s="484">
        <v>0</v>
      </c>
      <c r="I973" s="484">
        <v>0</v>
      </c>
      <c r="J973" s="627">
        <v>0</v>
      </c>
      <c r="K973" s="627">
        <v>0</v>
      </c>
      <c r="L973" s="740">
        <v>0</v>
      </c>
      <c r="M973" s="740">
        <v>0</v>
      </c>
      <c r="N973" s="188">
        <v>0</v>
      </c>
      <c r="O973" s="166"/>
      <c r="P973" s="259">
        <v>0</v>
      </c>
      <c r="Q973" s="259">
        <v>0</v>
      </c>
      <c r="R973" s="123"/>
    </row>
    <row r="974" spans="1:18" s="655" customFormat="1" ht="15.75" customHeight="1">
      <c r="A974" s="322"/>
      <c r="B974" s="425"/>
      <c r="C974" s="1042"/>
      <c r="D974" s="1142"/>
      <c r="E974" s="200" t="s">
        <v>19</v>
      </c>
      <c r="F974" s="308">
        <v>0</v>
      </c>
      <c r="G974" s="304">
        <v>0</v>
      </c>
      <c r="H974" s="314">
        <v>0</v>
      </c>
      <c r="I974" s="314">
        <v>0</v>
      </c>
      <c r="J974" s="625">
        <v>0</v>
      </c>
      <c r="K974" s="625">
        <v>0</v>
      </c>
      <c r="L974" s="307">
        <v>1449.6</v>
      </c>
      <c r="M974" s="307">
        <v>0</v>
      </c>
      <c r="N974" s="678">
        <v>1449.6</v>
      </c>
      <c r="O974" s="678">
        <v>1449.6</v>
      </c>
      <c r="P974" s="307">
        <v>0</v>
      </c>
      <c r="Q974" s="307">
        <v>0</v>
      </c>
      <c r="R974" s="123"/>
    </row>
    <row r="975" spans="1:18" s="655" customFormat="1" ht="15.75" customHeight="1">
      <c r="A975" s="322"/>
      <c r="B975" s="425"/>
      <c r="C975" s="1042"/>
      <c r="D975" s="1142"/>
      <c r="E975" s="200" t="s">
        <v>33</v>
      </c>
      <c r="F975" s="127"/>
      <c r="G975" s="127"/>
      <c r="H975" s="484"/>
      <c r="I975" s="484"/>
      <c r="J975" s="627"/>
      <c r="K975" s="627"/>
      <c r="L975" s="740"/>
      <c r="M975" s="740"/>
      <c r="N975" s="188"/>
      <c r="O975" s="166"/>
      <c r="P975" s="259"/>
      <c r="Q975" s="259"/>
      <c r="R975" s="123"/>
    </row>
    <row r="976" spans="1:18" s="655" customFormat="1" ht="15.75" customHeight="1">
      <c r="A976" s="322"/>
      <c r="B976" s="425"/>
      <c r="C976" s="1042"/>
      <c r="D976" s="1142"/>
      <c r="E976" s="200" t="s">
        <v>67</v>
      </c>
      <c r="F976" s="297">
        <v>0</v>
      </c>
      <c r="G976" s="657">
        <v>0</v>
      </c>
      <c r="H976" s="497">
        <v>0</v>
      </c>
      <c r="I976" s="314">
        <v>0</v>
      </c>
      <c r="J976" s="625">
        <v>0</v>
      </c>
      <c r="K976" s="692">
        <v>0</v>
      </c>
      <c r="L976" s="307">
        <v>0</v>
      </c>
      <c r="M976" s="307">
        <v>0</v>
      </c>
      <c r="N976" s="678"/>
      <c r="O976" s="667"/>
      <c r="P976" s="307">
        <v>0</v>
      </c>
      <c r="Q976" s="307">
        <v>0</v>
      </c>
      <c r="R976" s="123"/>
    </row>
    <row r="977" spans="1:18" s="655" customFormat="1" ht="15.75" customHeight="1" thickBot="1">
      <c r="A977" s="322"/>
      <c r="B977" s="425"/>
      <c r="C977" s="1043"/>
      <c r="D977" s="1143"/>
      <c r="E977" s="201" t="s">
        <v>20</v>
      </c>
      <c r="F977" s="133"/>
      <c r="G977" s="133"/>
      <c r="H977" s="486"/>
      <c r="I977" s="486"/>
      <c r="J977" s="628"/>
      <c r="K977" s="628"/>
      <c r="L977" s="743"/>
      <c r="M977" s="743"/>
      <c r="N977" s="768"/>
      <c r="O977" s="767"/>
      <c r="P977" s="287"/>
      <c r="Q977" s="287"/>
      <c r="R977" s="413"/>
    </row>
    <row r="978" spans="1:18" s="655" customFormat="1" ht="21" customHeight="1">
      <c r="A978" s="322"/>
      <c r="B978" s="425"/>
      <c r="C978" s="1041" t="s">
        <v>826</v>
      </c>
      <c r="D978" s="1141" t="s">
        <v>822</v>
      </c>
      <c r="E978" s="202" t="s">
        <v>17</v>
      </c>
      <c r="F978" s="134">
        <f t="shared" ref="F978:Q978" si="387">-F980+F981+F982+F983</f>
        <v>0</v>
      </c>
      <c r="G978" s="134">
        <f t="shared" si="387"/>
        <v>0</v>
      </c>
      <c r="H978" s="491">
        <f t="shared" si="387"/>
        <v>0</v>
      </c>
      <c r="I978" s="491">
        <f t="shared" si="387"/>
        <v>0</v>
      </c>
      <c r="J978" s="638">
        <f t="shared" si="387"/>
        <v>0</v>
      </c>
      <c r="K978" s="638">
        <f t="shared" si="387"/>
        <v>0</v>
      </c>
      <c r="L978" s="286">
        <f t="shared" si="387"/>
        <v>2140.5079999999998</v>
      </c>
      <c r="M978" s="286">
        <f t="shared" si="387"/>
        <v>1119.2080000000001</v>
      </c>
      <c r="N978" s="637">
        <f t="shared" si="387"/>
        <v>2140.5079999999998</v>
      </c>
      <c r="O978" s="637">
        <f t="shared" si="387"/>
        <v>2140.5079999999998</v>
      </c>
      <c r="P978" s="286">
        <f t="shared" si="387"/>
        <v>0</v>
      </c>
      <c r="Q978" s="286">
        <f t="shared" si="387"/>
        <v>0</v>
      </c>
      <c r="R978" s="122"/>
    </row>
    <row r="979" spans="1:18" s="655" customFormat="1" ht="15.75" customHeight="1">
      <c r="A979" s="322"/>
      <c r="B979" s="425"/>
      <c r="C979" s="1042"/>
      <c r="D979" s="1142"/>
      <c r="E979" s="200" t="s">
        <v>18</v>
      </c>
      <c r="F979" s="127"/>
      <c r="G979" s="127"/>
      <c r="H979" s="484"/>
      <c r="I979" s="484"/>
      <c r="J979" s="627"/>
      <c r="K979" s="627"/>
      <c r="L979" s="740"/>
      <c r="M979" s="740"/>
      <c r="N979" s="188"/>
      <c r="O979" s="166"/>
      <c r="P979" s="259"/>
      <c r="Q979" s="259"/>
      <c r="R979" s="123"/>
    </row>
    <row r="980" spans="1:18" s="655" customFormat="1" ht="15.75" customHeight="1">
      <c r="A980" s="322"/>
      <c r="B980" s="425"/>
      <c r="C980" s="1042"/>
      <c r="D980" s="1142"/>
      <c r="E980" s="200" t="s">
        <v>28</v>
      </c>
      <c r="F980" s="127"/>
      <c r="G980" s="127"/>
      <c r="H980" s="484">
        <v>0</v>
      </c>
      <c r="I980" s="484">
        <v>0</v>
      </c>
      <c r="J980" s="627">
        <v>0</v>
      </c>
      <c r="K980" s="627">
        <v>0</v>
      </c>
      <c r="L980" s="627">
        <v>0</v>
      </c>
      <c r="M980" s="627">
        <v>0</v>
      </c>
      <c r="N980" s="188">
        <v>0</v>
      </c>
      <c r="O980" s="166">
        <v>0</v>
      </c>
      <c r="P980" s="259">
        <v>0</v>
      </c>
      <c r="Q980" s="259">
        <v>0</v>
      </c>
      <c r="R980" s="123"/>
    </row>
    <row r="981" spans="1:18" s="655" customFormat="1" ht="15.75" customHeight="1">
      <c r="A981" s="322"/>
      <c r="B981" s="425"/>
      <c r="C981" s="1042"/>
      <c r="D981" s="1142"/>
      <c r="E981" s="200" t="s">
        <v>19</v>
      </c>
      <c r="F981" s="308">
        <v>0</v>
      </c>
      <c r="G981" s="304">
        <v>0</v>
      </c>
      <c r="H981" s="314">
        <v>0</v>
      </c>
      <c r="I981" s="314">
        <v>0</v>
      </c>
      <c r="J981" s="625">
        <v>0</v>
      </c>
      <c r="K981" s="625">
        <v>0</v>
      </c>
      <c r="L981" s="625">
        <v>0</v>
      </c>
      <c r="M981" s="625">
        <v>0</v>
      </c>
      <c r="N981" s="794">
        <v>0</v>
      </c>
      <c r="O981" s="668">
        <v>0</v>
      </c>
      <c r="P981" s="304">
        <v>0</v>
      </c>
      <c r="Q981" s="304">
        <v>0</v>
      </c>
      <c r="R981" s="123"/>
    </row>
    <row r="982" spans="1:18" s="655" customFormat="1" ht="15.75" customHeight="1">
      <c r="A982" s="322"/>
      <c r="B982" s="425"/>
      <c r="C982" s="1042"/>
      <c r="D982" s="1142"/>
      <c r="E982" s="200" t="s">
        <v>33</v>
      </c>
      <c r="F982" s="127"/>
      <c r="G982" s="127"/>
      <c r="H982" s="484"/>
      <c r="I982" s="484"/>
      <c r="J982" s="627"/>
      <c r="K982" s="627"/>
      <c r="L982" s="627"/>
      <c r="M982" s="627"/>
      <c r="N982" s="188"/>
      <c r="O982" s="166"/>
      <c r="P982" s="259"/>
      <c r="Q982" s="259"/>
      <c r="R982" s="123"/>
    </row>
    <row r="983" spans="1:18" s="655" customFormat="1" ht="15.75" customHeight="1">
      <c r="A983" s="322"/>
      <c r="B983" s="425"/>
      <c r="C983" s="1042"/>
      <c r="D983" s="1142"/>
      <c r="E983" s="200" t="s">
        <v>67</v>
      </c>
      <c r="F983" s="297">
        <v>0</v>
      </c>
      <c r="G983" s="657">
        <v>0</v>
      </c>
      <c r="H983" s="497">
        <v>0</v>
      </c>
      <c r="I983" s="314">
        <v>0</v>
      </c>
      <c r="J983" s="625">
        <v>0</v>
      </c>
      <c r="K983" s="692">
        <v>0</v>
      </c>
      <c r="L983" s="307">
        <v>2140.5079999999998</v>
      </c>
      <c r="M983" s="307">
        <v>1119.2080000000001</v>
      </c>
      <c r="N983" s="678">
        <v>2140.5079999999998</v>
      </c>
      <c r="O983" s="678">
        <v>2140.5079999999998</v>
      </c>
      <c r="P983" s="307">
        <v>0</v>
      </c>
      <c r="Q983" s="307">
        <v>0</v>
      </c>
      <c r="R983" s="123"/>
    </row>
    <row r="984" spans="1:18" s="655" customFormat="1" ht="15.75" customHeight="1" thickBot="1">
      <c r="A984" s="322"/>
      <c r="B984" s="425"/>
      <c r="C984" s="1043"/>
      <c r="D984" s="1143"/>
      <c r="E984" s="201" t="s">
        <v>20</v>
      </c>
      <c r="F984" s="133"/>
      <c r="G984" s="133"/>
      <c r="H984" s="486"/>
      <c r="I984" s="486"/>
      <c r="J984" s="628"/>
      <c r="K984" s="628"/>
      <c r="L984" s="743"/>
      <c r="M984" s="743"/>
      <c r="N984" s="768"/>
      <c r="O984" s="767"/>
      <c r="P984" s="287"/>
      <c r="Q984" s="287"/>
      <c r="R984" s="413"/>
    </row>
    <row r="985" spans="1:18" s="655" customFormat="1" ht="21" customHeight="1">
      <c r="A985" s="322"/>
      <c r="B985" s="425"/>
      <c r="C985" s="1041" t="s">
        <v>826</v>
      </c>
      <c r="D985" s="1141" t="s">
        <v>824</v>
      </c>
      <c r="E985" s="202" t="s">
        <v>17</v>
      </c>
      <c r="F985" s="134">
        <f t="shared" ref="F985:Q985" si="388">-F987+F988+F989+F990</f>
        <v>0</v>
      </c>
      <c r="G985" s="134">
        <f t="shared" si="388"/>
        <v>0</v>
      </c>
      <c r="H985" s="491">
        <f t="shared" si="388"/>
        <v>0</v>
      </c>
      <c r="I985" s="491">
        <f t="shared" si="388"/>
        <v>0</v>
      </c>
      <c r="J985" s="638">
        <f t="shared" si="388"/>
        <v>0</v>
      </c>
      <c r="K985" s="638">
        <f t="shared" si="388"/>
        <v>0</v>
      </c>
      <c r="L985" s="286">
        <f t="shared" si="388"/>
        <v>600</v>
      </c>
      <c r="M985" s="286">
        <f t="shared" si="388"/>
        <v>0</v>
      </c>
      <c r="N985" s="637">
        <f t="shared" si="388"/>
        <v>600</v>
      </c>
      <c r="O985" s="637">
        <f t="shared" si="388"/>
        <v>600</v>
      </c>
      <c r="P985" s="286">
        <f t="shared" si="388"/>
        <v>0</v>
      </c>
      <c r="Q985" s="286">
        <f t="shared" si="388"/>
        <v>0</v>
      </c>
      <c r="R985" s="122"/>
    </row>
    <row r="986" spans="1:18" s="655" customFormat="1" ht="15.75" customHeight="1">
      <c r="A986" s="322"/>
      <c r="B986" s="425"/>
      <c r="C986" s="1042"/>
      <c r="D986" s="1142"/>
      <c r="E986" s="200" t="s">
        <v>18</v>
      </c>
      <c r="F986" s="127"/>
      <c r="G986" s="127"/>
      <c r="H986" s="484"/>
      <c r="I986" s="484"/>
      <c r="J986" s="627"/>
      <c r="K986" s="627"/>
      <c r="L986" s="740"/>
      <c r="M986" s="740"/>
      <c r="N986" s="188"/>
      <c r="O986" s="166"/>
      <c r="P986" s="259"/>
      <c r="Q986" s="259"/>
      <c r="R986" s="123"/>
    </row>
    <row r="987" spans="1:18" s="655" customFormat="1" ht="15.75" customHeight="1">
      <c r="A987" s="322"/>
      <c r="B987" s="425"/>
      <c r="C987" s="1042"/>
      <c r="D987" s="1142"/>
      <c r="E987" s="200" t="s">
        <v>28</v>
      </c>
      <c r="F987" s="127"/>
      <c r="G987" s="127"/>
      <c r="H987" s="484">
        <v>0</v>
      </c>
      <c r="I987" s="484">
        <v>0</v>
      </c>
      <c r="J987" s="627">
        <v>0</v>
      </c>
      <c r="K987" s="627">
        <v>0</v>
      </c>
      <c r="L987" s="627">
        <v>0</v>
      </c>
      <c r="M987" s="627">
        <v>0</v>
      </c>
      <c r="N987" s="188">
        <v>0</v>
      </c>
      <c r="O987" s="696">
        <v>0</v>
      </c>
      <c r="P987" s="259">
        <v>0</v>
      </c>
      <c r="Q987" s="259">
        <v>0</v>
      </c>
      <c r="R987" s="123"/>
    </row>
    <row r="988" spans="1:18" s="655" customFormat="1" ht="15.75" customHeight="1">
      <c r="A988" s="322"/>
      <c r="B988" s="425"/>
      <c r="C988" s="1042"/>
      <c r="D988" s="1142"/>
      <c r="E988" s="200" t="s">
        <v>19</v>
      </c>
      <c r="F988" s="308">
        <v>0</v>
      </c>
      <c r="G988" s="304">
        <v>0</v>
      </c>
      <c r="H988" s="314">
        <v>0</v>
      </c>
      <c r="I988" s="314">
        <v>0</v>
      </c>
      <c r="J988" s="625">
        <v>0</v>
      </c>
      <c r="K988" s="625">
        <v>0</v>
      </c>
      <c r="L988" s="625">
        <v>600</v>
      </c>
      <c r="M988" s="625">
        <v>0</v>
      </c>
      <c r="N988" s="678">
        <v>600</v>
      </c>
      <c r="O988" s="669">
        <v>600</v>
      </c>
      <c r="P988" s="304">
        <v>0</v>
      </c>
      <c r="Q988" s="304">
        <v>0</v>
      </c>
      <c r="R988" s="123"/>
    </row>
    <row r="989" spans="1:18" s="655" customFormat="1" ht="15.75" customHeight="1">
      <c r="A989" s="322"/>
      <c r="B989" s="425"/>
      <c r="C989" s="1042"/>
      <c r="D989" s="1142"/>
      <c r="E989" s="200" t="s">
        <v>33</v>
      </c>
      <c r="F989" s="127"/>
      <c r="G989" s="127"/>
      <c r="H989" s="484"/>
      <c r="I989" s="484"/>
      <c r="J989" s="627"/>
      <c r="K989" s="627"/>
      <c r="L989" s="627"/>
      <c r="M989" s="627"/>
      <c r="N989" s="188"/>
      <c r="O989" s="696"/>
      <c r="P989" s="259"/>
      <c r="Q989" s="259"/>
      <c r="R989" s="123"/>
    </row>
    <row r="990" spans="1:18" s="655" customFormat="1" ht="15.75" customHeight="1">
      <c r="A990" s="322"/>
      <c r="B990" s="425"/>
      <c r="C990" s="1042"/>
      <c r="D990" s="1142"/>
      <c r="E990" s="200" t="s">
        <v>67</v>
      </c>
      <c r="F990" s="297">
        <v>0</v>
      </c>
      <c r="G990" s="657">
        <v>0</v>
      </c>
      <c r="H990" s="497">
        <v>0</v>
      </c>
      <c r="I990" s="314">
        <v>0</v>
      </c>
      <c r="J990" s="625">
        <v>0</v>
      </c>
      <c r="K990" s="692">
        <v>0</v>
      </c>
      <c r="L990" s="307">
        <v>0</v>
      </c>
      <c r="M990" s="307">
        <v>0</v>
      </c>
      <c r="N990" s="678">
        <v>0</v>
      </c>
      <c r="O990" s="669">
        <v>0</v>
      </c>
      <c r="P990" s="307">
        <v>0</v>
      </c>
      <c r="Q990" s="307">
        <v>0</v>
      </c>
      <c r="R990" s="123"/>
    </row>
    <row r="991" spans="1:18" s="655" customFormat="1" ht="15.75" customHeight="1" thickBot="1">
      <c r="A991" s="322"/>
      <c r="B991" s="425"/>
      <c r="C991" s="1043"/>
      <c r="D991" s="1143"/>
      <c r="E991" s="201" t="s">
        <v>20</v>
      </c>
      <c r="F991" s="133"/>
      <c r="G991" s="133"/>
      <c r="H991" s="486"/>
      <c r="I991" s="486"/>
      <c r="J991" s="628"/>
      <c r="K991" s="628"/>
      <c r="L991" s="743"/>
      <c r="M991" s="743"/>
      <c r="N991" s="768"/>
      <c r="O991" s="770"/>
      <c r="P991" s="287"/>
      <c r="Q991" s="287"/>
      <c r="R991" s="413"/>
    </row>
    <row r="992" spans="1:18" s="655" customFormat="1" ht="21" customHeight="1">
      <c r="A992" s="322"/>
      <c r="B992" s="425"/>
      <c r="C992" s="1041" t="s">
        <v>826</v>
      </c>
      <c r="D992" s="1141" t="s">
        <v>822</v>
      </c>
      <c r="E992" s="202" t="s">
        <v>17</v>
      </c>
      <c r="F992" s="134">
        <f t="shared" ref="F992:Q992" si="389">-F994+F995+F996+F997</f>
        <v>0</v>
      </c>
      <c r="G992" s="134">
        <f t="shared" si="389"/>
        <v>0</v>
      </c>
      <c r="H992" s="491">
        <f t="shared" si="389"/>
        <v>0</v>
      </c>
      <c r="I992" s="491">
        <f t="shared" si="389"/>
        <v>0</v>
      </c>
      <c r="J992" s="638">
        <f t="shared" si="389"/>
        <v>0</v>
      </c>
      <c r="K992" s="638">
        <f t="shared" si="389"/>
        <v>0</v>
      </c>
      <c r="L992" s="286">
        <f t="shared" si="389"/>
        <v>500</v>
      </c>
      <c r="M992" s="286">
        <f t="shared" si="389"/>
        <v>0</v>
      </c>
      <c r="N992" s="637">
        <f t="shared" si="389"/>
        <v>500</v>
      </c>
      <c r="O992" s="637">
        <f t="shared" si="389"/>
        <v>500</v>
      </c>
      <c r="P992" s="286">
        <f t="shared" si="389"/>
        <v>0</v>
      </c>
      <c r="Q992" s="286">
        <f t="shared" si="389"/>
        <v>0</v>
      </c>
      <c r="R992" s="122"/>
    </row>
    <row r="993" spans="1:18" s="655" customFormat="1" ht="15.75" customHeight="1">
      <c r="A993" s="322"/>
      <c r="B993" s="425"/>
      <c r="C993" s="1042"/>
      <c r="D993" s="1142"/>
      <c r="E993" s="200" t="s">
        <v>18</v>
      </c>
      <c r="F993" s="127"/>
      <c r="G993" s="127"/>
      <c r="H993" s="484"/>
      <c r="I993" s="484"/>
      <c r="J993" s="627"/>
      <c r="K993" s="627"/>
      <c r="L993" s="740"/>
      <c r="M993" s="740"/>
      <c r="N993" s="188"/>
      <c r="O993" s="166"/>
      <c r="P993" s="259"/>
      <c r="Q993" s="259"/>
      <c r="R993" s="123"/>
    </row>
    <row r="994" spans="1:18" s="655" customFormat="1" ht="15.75" customHeight="1">
      <c r="A994" s="322"/>
      <c r="B994" s="425"/>
      <c r="C994" s="1042"/>
      <c r="D994" s="1142"/>
      <c r="E994" s="200" t="s">
        <v>28</v>
      </c>
      <c r="F994" s="127"/>
      <c r="G994" s="127"/>
      <c r="H994" s="484">
        <v>0</v>
      </c>
      <c r="I994" s="484">
        <v>0</v>
      </c>
      <c r="J994" s="627">
        <v>0</v>
      </c>
      <c r="K994" s="627">
        <v>0</v>
      </c>
      <c r="L994" s="627">
        <v>0</v>
      </c>
      <c r="M994" s="627">
        <v>0</v>
      </c>
      <c r="N994" s="188">
        <v>0</v>
      </c>
      <c r="O994" s="188">
        <v>0</v>
      </c>
      <c r="P994" s="259">
        <v>0</v>
      </c>
      <c r="Q994" s="259">
        <v>0</v>
      </c>
      <c r="R994" s="123"/>
    </row>
    <row r="995" spans="1:18" s="655" customFormat="1" ht="15.75" customHeight="1">
      <c r="A995" s="322"/>
      <c r="B995" s="425"/>
      <c r="C995" s="1042"/>
      <c r="D995" s="1142"/>
      <c r="E995" s="200" t="s">
        <v>19</v>
      </c>
      <c r="F995" s="308">
        <v>0</v>
      </c>
      <c r="G995" s="304">
        <v>0</v>
      </c>
      <c r="H995" s="314">
        <v>0</v>
      </c>
      <c r="I995" s="314">
        <v>0</v>
      </c>
      <c r="J995" s="625">
        <v>0</v>
      </c>
      <c r="K995" s="625">
        <v>0</v>
      </c>
      <c r="L995" s="625">
        <v>0</v>
      </c>
      <c r="M995" s="625">
        <v>0</v>
      </c>
      <c r="N995" s="794">
        <v>0</v>
      </c>
      <c r="O995" s="794">
        <v>0</v>
      </c>
      <c r="P995" s="304">
        <v>0</v>
      </c>
      <c r="Q995" s="304">
        <v>0</v>
      </c>
      <c r="R995" s="123"/>
    </row>
    <row r="996" spans="1:18" s="655" customFormat="1" ht="15.75" customHeight="1">
      <c r="A996" s="322"/>
      <c r="B996" s="425"/>
      <c r="C996" s="1042"/>
      <c r="D996" s="1142"/>
      <c r="E996" s="200" t="s">
        <v>33</v>
      </c>
      <c r="F996" s="127"/>
      <c r="G996" s="127"/>
      <c r="H996" s="484"/>
      <c r="I996" s="484"/>
      <c r="J996" s="627"/>
      <c r="K996" s="627"/>
      <c r="L996" s="627"/>
      <c r="M996" s="627"/>
      <c r="N996" s="188"/>
      <c r="O996" s="188"/>
      <c r="P996" s="259"/>
      <c r="Q996" s="259"/>
      <c r="R996" s="123"/>
    </row>
    <row r="997" spans="1:18" s="655" customFormat="1" ht="15.75" customHeight="1">
      <c r="A997" s="322"/>
      <c r="B997" s="425"/>
      <c r="C997" s="1042"/>
      <c r="D997" s="1142"/>
      <c r="E997" s="200" t="s">
        <v>67</v>
      </c>
      <c r="F997" s="297">
        <v>0</v>
      </c>
      <c r="G997" s="657">
        <v>0</v>
      </c>
      <c r="H997" s="497">
        <v>0</v>
      </c>
      <c r="I997" s="314">
        <v>0</v>
      </c>
      <c r="J997" s="625">
        <v>0</v>
      </c>
      <c r="K997" s="692">
        <v>0</v>
      </c>
      <c r="L997" s="307">
        <v>500</v>
      </c>
      <c r="M997" s="307">
        <v>0</v>
      </c>
      <c r="N997" s="678">
        <v>500</v>
      </c>
      <c r="O997" s="678">
        <v>500</v>
      </c>
      <c r="P997" s="307">
        <v>0</v>
      </c>
      <c r="Q997" s="307">
        <v>0</v>
      </c>
      <c r="R997" s="123"/>
    </row>
    <row r="998" spans="1:18" s="655" customFormat="1" ht="15.75" customHeight="1" thickBot="1">
      <c r="A998" s="322"/>
      <c r="B998" s="425"/>
      <c r="C998" s="1043"/>
      <c r="D998" s="1143"/>
      <c r="E998" s="201" t="s">
        <v>20</v>
      </c>
      <c r="F998" s="133"/>
      <c r="G998" s="133"/>
      <c r="H998" s="486"/>
      <c r="I998" s="486"/>
      <c r="J998" s="628"/>
      <c r="K998" s="628"/>
      <c r="L998" s="743"/>
      <c r="M998" s="743"/>
      <c r="N998" s="768"/>
      <c r="O998" s="768"/>
      <c r="P998" s="287"/>
      <c r="Q998" s="287"/>
      <c r="R998" s="413"/>
    </row>
    <row r="999" spans="1:18" s="762" customFormat="1" ht="21" customHeight="1">
      <c r="A999" s="322"/>
      <c r="B999" s="425"/>
      <c r="C999" s="1041" t="s">
        <v>826</v>
      </c>
      <c r="D999" s="1084" t="s">
        <v>862</v>
      </c>
      <c r="E999" s="202" t="s">
        <v>17</v>
      </c>
      <c r="F999" s="134">
        <f t="shared" ref="F999:Q999" si="390">-F1001+F1002+F1003+F1004</f>
        <v>0</v>
      </c>
      <c r="G999" s="134">
        <f t="shared" si="390"/>
        <v>0</v>
      </c>
      <c r="H999" s="491">
        <f t="shared" si="390"/>
        <v>0</v>
      </c>
      <c r="I999" s="491">
        <f t="shared" si="390"/>
        <v>0</v>
      </c>
      <c r="J999" s="638">
        <f t="shared" si="390"/>
        <v>0</v>
      </c>
      <c r="K999" s="638">
        <f t="shared" si="390"/>
        <v>0</v>
      </c>
      <c r="L999" s="286">
        <f t="shared" si="390"/>
        <v>0</v>
      </c>
      <c r="M999" s="286">
        <f t="shared" si="390"/>
        <v>0</v>
      </c>
      <c r="N999" s="637">
        <f t="shared" si="390"/>
        <v>3574.848</v>
      </c>
      <c r="O999" s="637">
        <f t="shared" si="390"/>
        <v>2526.76314</v>
      </c>
      <c r="P999" s="286">
        <f t="shared" si="390"/>
        <v>0</v>
      </c>
      <c r="Q999" s="286">
        <f t="shared" si="390"/>
        <v>0</v>
      </c>
      <c r="R999" s="122"/>
    </row>
    <row r="1000" spans="1:18" s="762" customFormat="1" ht="15.75" customHeight="1">
      <c r="A1000" s="322"/>
      <c r="B1000" s="425"/>
      <c r="C1000" s="1042"/>
      <c r="D1000" s="1085"/>
      <c r="E1000" s="200" t="s">
        <v>18</v>
      </c>
      <c r="F1000" s="127"/>
      <c r="G1000" s="127"/>
      <c r="H1000" s="484"/>
      <c r="I1000" s="484"/>
      <c r="J1000" s="627"/>
      <c r="K1000" s="627"/>
      <c r="L1000" s="740"/>
      <c r="M1000" s="740"/>
      <c r="N1000" s="188"/>
      <c r="O1000" s="166"/>
      <c r="P1000" s="259"/>
      <c r="Q1000" s="259"/>
      <c r="R1000" s="123"/>
    </row>
    <row r="1001" spans="1:18" s="762" customFormat="1" ht="15.75" customHeight="1">
      <c r="A1001" s="322"/>
      <c r="B1001" s="425"/>
      <c r="C1001" s="1042"/>
      <c r="D1001" s="1085"/>
      <c r="E1001" s="200" t="s">
        <v>28</v>
      </c>
      <c r="F1001" s="127"/>
      <c r="G1001" s="127"/>
      <c r="H1001" s="484">
        <v>0</v>
      </c>
      <c r="I1001" s="484">
        <v>0</v>
      </c>
      <c r="J1001" s="627">
        <v>0</v>
      </c>
      <c r="K1001" s="627">
        <v>0</v>
      </c>
      <c r="L1001" s="627">
        <v>0</v>
      </c>
      <c r="M1001" s="627">
        <v>0</v>
      </c>
      <c r="N1001" s="188">
        <v>0</v>
      </c>
      <c r="O1001" s="188">
        <v>0</v>
      </c>
      <c r="P1001" s="259">
        <v>0</v>
      </c>
      <c r="Q1001" s="259">
        <v>0</v>
      </c>
      <c r="R1001" s="123"/>
    </row>
    <row r="1002" spans="1:18" s="762" customFormat="1" ht="15.75" customHeight="1">
      <c r="A1002" s="322"/>
      <c r="B1002" s="425"/>
      <c r="C1002" s="1042"/>
      <c r="D1002" s="1085"/>
      <c r="E1002" s="200" t="s">
        <v>19</v>
      </c>
      <c r="F1002" s="308">
        <v>0</v>
      </c>
      <c r="G1002" s="304">
        <v>0</v>
      </c>
      <c r="H1002" s="314">
        <v>0</v>
      </c>
      <c r="I1002" s="314">
        <v>0</v>
      </c>
      <c r="J1002" s="625">
        <v>0</v>
      </c>
      <c r="K1002" s="625">
        <v>0</v>
      </c>
      <c r="L1002" s="625">
        <v>0</v>
      </c>
      <c r="M1002" s="625">
        <v>0</v>
      </c>
      <c r="N1002" s="679">
        <v>3539.1</v>
      </c>
      <c r="O1002" s="188">
        <v>2526.76314</v>
      </c>
      <c r="P1002" s="304">
        <v>0</v>
      </c>
      <c r="Q1002" s="304">
        <v>0</v>
      </c>
      <c r="R1002" s="123"/>
    </row>
    <row r="1003" spans="1:18" s="762" customFormat="1" ht="15.75" customHeight="1">
      <c r="A1003" s="322"/>
      <c r="B1003" s="425"/>
      <c r="C1003" s="1042"/>
      <c r="D1003" s="1085"/>
      <c r="E1003" s="200" t="s">
        <v>33</v>
      </c>
      <c r="F1003" s="127"/>
      <c r="G1003" s="127"/>
      <c r="H1003" s="484"/>
      <c r="I1003" s="484"/>
      <c r="J1003" s="627"/>
      <c r="K1003" s="627"/>
      <c r="L1003" s="627"/>
      <c r="M1003" s="627"/>
      <c r="N1003" s="188"/>
      <c r="O1003" s="188"/>
      <c r="P1003" s="259"/>
      <c r="Q1003" s="259"/>
      <c r="R1003" s="123"/>
    </row>
    <row r="1004" spans="1:18" s="762" customFormat="1" ht="15.75" customHeight="1">
      <c r="A1004" s="322"/>
      <c r="B1004" s="425"/>
      <c r="C1004" s="1042"/>
      <c r="D1004" s="1085"/>
      <c r="E1004" s="200" t="s">
        <v>67</v>
      </c>
      <c r="F1004" s="297">
        <v>0</v>
      </c>
      <c r="G1004" s="766">
        <v>0</v>
      </c>
      <c r="H1004" s="497">
        <v>0</v>
      </c>
      <c r="I1004" s="314">
        <v>0</v>
      </c>
      <c r="J1004" s="625">
        <v>0</v>
      </c>
      <c r="K1004" s="692">
        <v>0</v>
      </c>
      <c r="L1004" s="307">
        <v>0</v>
      </c>
      <c r="M1004" s="307">
        <v>0</v>
      </c>
      <c r="N1004" s="678">
        <v>35.747999999999998</v>
      </c>
      <c r="O1004" s="678">
        <v>0</v>
      </c>
      <c r="P1004" s="307">
        <v>0</v>
      </c>
      <c r="Q1004" s="307">
        <v>0</v>
      </c>
      <c r="R1004" s="123"/>
    </row>
    <row r="1005" spans="1:18" s="762" customFormat="1" ht="15.75" customHeight="1" thickBot="1">
      <c r="A1005" s="322"/>
      <c r="B1005" s="425"/>
      <c r="C1005" s="1043"/>
      <c r="D1005" s="1086"/>
      <c r="E1005" s="201" t="s">
        <v>20</v>
      </c>
      <c r="F1005" s="133"/>
      <c r="G1005" s="133"/>
      <c r="H1005" s="486"/>
      <c r="I1005" s="486"/>
      <c r="J1005" s="628"/>
      <c r="K1005" s="628"/>
      <c r="L1005" s="743"/>
      <c r="M1005" s="743"/>
      <c r="N1005" s="768"/>
      <c r="O1005" s="768"/>
      <c r="P1005" s="287"/>
      <c r="Q1005" s="287"/>
      <c r="R1005" s="413"/>
    </row>
    <row r="1006" spans="1:18" s="655" customFormat="1" ht="13.5" customHeight="1">
      <c r="B1006" s="1082" t="s">
        <v>167</v>
      </c>
      <c r="C1006" s="1077" t="s">
        <v>92</v>
      </c>
      <c r="D1006" s="1077" t="s">
        <v>123</v>
      </c>
      <c r="E1006" s="292" t="s">
        <v>17</v>
      </c>
      <c r="F1006" s="129">
        <f>F1008+F1009+F1010+F1011</f>
        <v>17899.09</v>
      </c>
      <c r="G1006" s="129">
        <f t="shared" ref="G1006:Q1006" si="391">G1008+G1009+G1010+G1011</f>
        <v>17784.207600000002</v>
      </c>
      <c r="H1006" s="456">
        <f t="shared" si="391"/>
        <v>2963.8864840000001</v>
      </c>
      <c r="I1006" s="456">
        <f t="shared" si="391"/>
        <v>1749.9349999999999</v>
      </c>
      <c r="J1006" s="575">
        <f t="shared" si="391"/>
        <v>9801.40452</v>
      </c>
      <c r="K1006" s="575">
        <f t="shared" si="391"/>
        <v>6755.1686300000001</v>
      </c>
      <c r="L1006" s="129">
        <f t="shared" si="391"/>
        <v>18630.13708</v>
      </c>
      <c r="M1006" s="129">
        <f t="shared" ref="M1006" si="392">M1008+M1009+M1010+M1011</f>
        <v>13766.810099999999</v>
      </c>
      <c r="N1006" s="699">
        <f t="shared" si="391"/>
        <v>24980.882960000003</v>
      </c>
      <c r="O1006" s="699">
        <f t="shared" si="391"/>
        <v>19921.264510000001</v>
      </c>
      <c r="P1006" s="699">
        <f t="shared" si="391"/>
        <v>20080.451379999999</v>
      </c>
      <c r="Q1006" s="699">
        <f t="shared" si="391"/>
        <v>20080.451379999999</v>
      </c>
      <c r="R1006" s="1082"/>
    </row>
    <row r="1007" spans="1:18" s="655" customFormat="1" ht="15.75" customHeight="1">
      <c r="B1007" s="1076"/>
      <c r="C1007" s="1074"/>
      <c r="D1007" s="1074"/>
      <c r="E1007" s="349" t="s">
        <v>18</v>
      </c>
      <c r="F1007" s="130"/>
      <c r="G1007" s="130"/>
      <c r="H1007" s="457"/>
      <c r="I1007" s="457"/>
      <c r="J1007" s="584"/>
      <c r="K1007" s="584"/>
      <c r="L1007" s="130"/>
      <c r="M1007" s="130"/>
      <c r="N1007" s="130"/>
      <c r="O1007" s="130"/>
      <c r="P1007" s="130"/>
      <c r="Q1007" s="130"/>
      <c r="R1007" s="1076"/>
    </row>
    <row r="1008" spans="1:18" s="655" customFormat="1" ht="15.75" customHeight="1">
      <c r="B1008" s="1076"/>
      <c r="C1008" s="1074"/>
      <c r="D1008" s="1074"/>
      <c r="E1008" s="349" t="s">
        <v>28</v>
      </c>
      <c r="F1008" s="130">
        <f>F1015+F1022+F1029+F1043+F1050+F1057+F1064+F1071+F1078+F1085+F1092+F1099+F1106+F1113+F1120+F1127+F1134+F1141+F1148</f>
        <v>0</v>
      </c>
      <c r="G1008" s="130">
        <f t="shared" ref="G1008:I1008" si="393">G1015+G1022+G1029+G1043+G1050+G1057+G1064+G1071+G1078+G1085+G1092+G1099+G1106+G1113+G1120+G1127+G1134+G1141+G1148</f>
        <v>0</v>
      </c>
      <c r="H1008" s="130">
        <f t="shared" si="393"/>
        <v>0</v>
      </c>
      <c r="I1008" s="130">
        <f t="shared" si="393"/>
        <v>0</v>
      </c>
      <c r="J1008" s="584">
        <f>J1015+J1022+J1029+J1036+J1043+J1050+J1057+J1064+J1071+J1078+J1085+J1092+J1099+J1106+J1113+J1120+J1127+J1134+J1141+J1148</f>
        <v>0</v>
      </c>
      <c r="K1008" s="584">
        <f>K1015+K1022+K1029+K1036+K1043+K1050+K1057+K1064+K1071+K1078+K1085+K1092+K1099+K1106+K1113+K1120+K1127+K1134+K1141+K1148</f>
        <v>0</v>
      </c>
      <c r="L1008" s="130">
        <f>L1015+L1022+L1029+L1036+L1043+L1050+L1057+L1064+L1071+L1078+L1085+L1092+L1099+L1106+L1113+L1120+L1127+L1134+L1141+L1148</f>
        <v>0</v>
      </c>
      <c r="M1008" s="130">
        <f>M1015+M1022+M1029+M1036+M1043+M1050+M1057+M1064+M1071+M1078+M1085+M1092+M1099+M1106+M1113+M1120+M1127+M1134+M1141+M1148</f>
        <v>0</v>
      </c>
      <c r="N1008" s="130">
        <f>N1015+N1022+N1029+N1036+N1043+N1050+N1057+N1064+N1071+N1078+N1085+N1092+N1099+N1106+N1113+N1120+N1127+N1134+N1141+N1148+N1155+N1163</f>
        <v>0</v>
      </c>
      <c r="O1008" s="130">
        <f>O1015+O1022+O1029+O1036+O1043+O1050+O1057+O1064+O1071+O1078+O1085+O1092+O1099+O1106+O1113+O1120+O1127+O1134+O1141+O1148+O1155+O1163</f>
        <v>0</v>
      </c>
      <c r="P1008" s="130">
        <f t="shared" ref="P1008:Q1008" si="394">P1015+P1022+P1029+P1036+P1043+P1050+P1057+P1064+P1071+P1078+P1085+P1092+P1099+P1106+P1113+P1120+P1127+P1134+P1141+P1148</f>
        <v>0</v>
      </c>
      <c r="Q1008" s="130">
        <f t="shared" si="394"/>
        <v>0</v>
      </c>
      <c r="R1008" s="1076"/>
    </row>
    <row r="1009" spans="2:18" s="655" customFormat="1" ht="15.75" customHeight="1">
      <c r="B1009" s="1076"/>
      <c r="C1009" s="1074"/>
      <c r="D1009" s="1074"/>
      <c r="E1009" s="349" t="s">
        <v>19</v>
      </c>
      <c r="F1009" s="130">
        <f>F1016+F1023+F1030+F1044+F1051+F1058+F1065+F1072+F1079+F1086+F1093+F1100+F1107+F1114+F1121+F1128+F1135+F1142+F1149</f>
        <v>12474.07</v>
      </c>
      <c r="G1009" s="130">
        <f t="shared" ref="G1009:I1012" si="395">G1016+G1023+G1030+G1044+G1051+G1058+G1065+G1072+G1079+G1086+G1093+G1100+G1107+G1114+G1121+G1128+G1135+G1142+G1149</f>
        <v>12386.697600000001</v>
      </c>
      <c r="H1009" s="130">
        <f t="shared" si="395"/>
        <v>864.76822000000004</v>
      </c>
      <c r="I1009" s="130">
        <f t="shared" si="395"/>
        <v>698.31499999999994</v>
      </c>
      <c r="J1009" s="584">
        <f t="shared" ref="J1009:L1012" si="396">J1016+J1023+J1030+J1037+J1044+J1051+J1058+J1065+J1072+J1079+J1086+J1093+J1100+J1107+J1114+J1121+J1128+J1135+J1142+J1149</f>
        <v>5411.8789999999999</v>
      </c>
      <c r="K1009" s="584">
        <f t="shared" si="396"/>
        <v>3475.5867499999999</v>
      </c>
      <c r="L1009" s="130">
        <f t="shared" si="396"/>
        <v>12426.681479999999</v>
      </c>
      <c r="M1009" s="130">
        <f t="shared" ref="M1009" si="397">M1016+M1023+M1030+M1037+M1044+M1051+M1058+M1065+M1072+M1079+M1086+M1093+M1100+M1107+M1114+M1121+M1128+M1135+M1142+M1149</f>
        <v>8978.2114499999989</v>
      </c>
      <c r="N1009" s="130">
        <f t="shared" ref="N1009:O1012" si="398">N1016+N1023+N1030+N1037+N1044+N1051+N1058+N1065+N1072+N1079+N1086+N1093+N1100+N1107+N1114+N1121+N1128+N1135+N1142+N1149+N1156+N1164</f>
        <v>17679.690180000001</v>
      </c>
      <c r="O1009" s="130">
        <f t="shared" si="398"/>
        <v>12943.687680000001</v>
      </c>
      <c r="P1009" s="130">
        <f t="shared" ref="P1009:Q1009" si="399">P1016+P1023+P1030+P1037+P1044+P1051+P1058+P1065+P1072+P1079+P1086+P1093+P1100+P1107+P1114+P1121+P1128+P1135+P1142+P1149</f>
        <v>13489.8</v>
      </c>
      <c r="Q1009" s="130">
        <f t="shared" si="399"/>
        <v>13489.8</v>
      </c>
      <c r="R1009" s="1076"/>
    </row>
    <row r="1010" spans="2:18" s="655" customFormat="1" ht="15.75" customHeight="1">
      <c r="B1010" s="1076"/>
      <c r="C1010" s="1074"/>
      <c r="D1010" s="1074"/>
      <c r="E1010" s="349" t="s">
        <v>33</v>
      </c>
      <c r="F1010" s="130">
        <f>F1017+F1024+F1031+F1045+F1052+F1059+F1066+F1073+F1080+F1087+F1094+F1101+F1108+F1115+F1122+F1129+F1136+F1143+F1150</f>
        <v>0</v>
      </c>
      <c r="G1010" s="130">
        <f t="shared" si="395"/>
        <v>0</v>
      </c>
      <c r="H1010" s="130">
        <f t="shared" si="395"/>
        <v>0</v>
      </c>
      <c r="I1010" s="130">
        <f t="shared" si="395"/>
        <v>0</v>
      </c>
      <c r="J1010" s="584">
        <f t="shared" si="396"/>
        <v>0</v>
      </c>
      <c r="K1010" s="584">
        <f t="shared" si="396"/>
        <v>0</v>
      </c>
      <c r="L1010" s="130">
        <f t="shared" si="396"/>
        <v>0</v>
      </c>
      <c r="M1010" s="130">
        <f t="shared" ref="M1010" si="400">M1017+M1024+M1031+M1038+M1045+M1052+M1059+M1066+M1073+M1080+M1087+M1094+M1101+M1108+M1115+M1122+M1129+M1136+M1143+M1150</f>
        <v>0</v>
      </c>
      <c r="N1010" s="130">
        <f t="shared" si="398"/>
        <v>0</v>
      </c>
      <c r="O1010" s="130">
        <f t="shared" si="398"/>
        <v>0</v>
      </c>
      <c r="P1010" s="130">
        <f t="shared" ref="P1010:Q1010" si="401">P1017+P1024+P1031+P1038+P1045+P1052+P1059+P1066+P1073+P1080+P1087+P1094+P1101+P1108+P1115+P1122+P1129+P1136+P1143+P1150</f>
        <v>0</v>
      </c>
      <c r="Q1010" s="130">
        <f t="shared" si="401"/>
        <v>0</v>
      </c>
      <c r="R1010" s="1076"/>
    </row>
    <row r="1011" spans="2:18" s="655" customFormat="1" ht="15.75" customHeight="1">
      <c r="B1011" s="1076"/>
      <c r="C1011" s="1074"/>
      <c r="D1011" s="1074"/>
      <c r="E1011" s="349" t="s">
        <v>67</v>
      </c>
      <c r="F1011" s="130">
        <f>F1018+F1025+F1032+F1046+F1053+F1060+F1067+F1074+F1081+F1088+F1095+F1102+F1109+F1116+F1123+F1130+F1137+F1144+F1151</f>
        <v>5425.02</v>
      </c>
      <c r="G1011" s="130">
        <f t="shared" si="395"/>
        <v>5397.5099999999993</v>
      </c>
      <c r="H1011" s="130">
        <f t="shared" si="395"/>
        <v>2099.1182640000002</v>
      </c>
      <c r="I1011" s="130">
        <f t="shared" si="395"/>
        <v>1051.6200000000001</v>
      </c>
      <c r="J1011" s="584">
        <f t="shared" si="396"/>
        <v>4389.5255200000001</v>
      </c>
      <c r="K1011" s="584">
        <f t="shared" si="396"/>
        <v>3279.5818799999997</v>
      </c>
      <c r="L1011" s="130">
        <f t="shared" si="396"/>
        <v>6203.4556000000002</v>
      </c>
      <c r="M1011" s="130">
        <f t="shared" ref="M1011" si="402">M1018+M1025+M1032+M1039+M1046+M1053+M1060+M1067+M1074+M1081+M1088+M1095+M1102+M1109+M1116+M1123+M1130+M1137+M1144+M1151</f>
        <v>4788.5986499999999</v>
      </c>
      <c r="N1011" s="130">
        <f t="shared" si="398"/>
        <v>7301.1927799999994</v>
      </c>
      <c r="O1011" s="130">
        <f t="shared" si="398"/>
        <v>6977.57683</v>
      </c>
      <c r="P1011" s="130">
        <f t="shared" ref="P1011:Q1011" si="403">P1018+P1025+P1032+P1039+P1046+P1053+P1060+P1067+P1074+P1081+P1088+P1095+P1102+P1109+P1116+P1123+P1130+P1137+P1144+P1151</f>
        <v>6590.6513800000002</v>
      </c>
      <c r="Q1011" s="130">
        <f t="shared" si="403"/>
        <v>6590.6513800000002</v>
      </c>
      <c r="R1011" s="1076"/>
    </row>
    <row r="1012" spans="2:18" s="655" customFormat="1" ht="15.75" customHeight="1" thickBot="1">
      <c r="B1012" s="1083"/>
      <c r="C1012" s="1078"/>
      <c r="D1012" s="1078"/>
      <c r="E1012" s="350" t="s">
        <v>20</v>
      </c>
      <c r="F1012" s="130">
        <f>F1019+F1026+F1033+F1047+F1054+F1061+F1068+F1075+F1082+F1089+F1096+F1103+F1110+F1117+F1124+F1131+F1138+F1145+F1152</f>
        <v>0</v>
      </c>
      <c r="G1012" s="130">
        <f t="shared" si="395"/>
        <v>0</v>
      </c>
      <c r="H1012" s="130">
        <f t="shared" si="395"/>
        <v>0</v>
      </c>
      <c r="I1012" s="130">
        <f t="shared" si="395"/>
        <v>0</v>
      </c>
      <c r="J1012" s="584">
        <f t="shared" si="396"/>
        <v>0</v>
      </c>
      <c r="K1012" s="584">
        <f t="shared" si="396"/>
        <v>0</v>
      </c>
      <c r="L1012" s="130">
        <f t="shared" si="396"/>
        <v>0</v>
      </c>
      <c r="M1012" s="130">
        <f t="shared" ref="M1012" si="404">M1019+M1026+M1033+M1040+M1047+M1054+M1061+M1068+M1075+M1082+M1089+M1096+M1103+M1110+M1117+M1124+M1131+M1138+M1145+M1152</f>
        <v>0</v>
      </c>
      <c r="N1012" s="130">
        <f t="shared" si="398"/>
        <v>0</v>
      </c>
      <c r="O1012" s="130">
        <f t="shared" si="398"/>
        <v>0</v>
      </c>
      <c r="P1012" s="130">
        <f t="shared" ref="P1012:Q1012" si="405">P1019+P1026+P1033+P1040+P1047+P1054+P1061+P1068+P1075+P1082+P1089+P1096+P1103+P1110+P1117+P1124+P1131+P1138+P1145+P1152</f>
        <v>0</v>
      </c>
      <c r="Q1012" s="130">
        <f t="shared" si="405"/>
        <v>0</v>
      </c>
      <c r="R1012" s="1083"/>
    </row>
    <row r="1013" spans="2:18" ht="15.75" customHeight="1">
      <c r="B1013" s="1032"/>
      <c r="C1013" s="1056" t="s">
        <v>351</v>
      </c>
      <c r="D1013" s="1046" t="s">
        <v>279</v>
      </c>
      <c r="E1013" s="341" t="s">
        <v>17</v>
      </c>
      <c r="F1013" s="289">
        <f>F1015+F1016+F1017+F1018+F1019</f>
        <v>1512.46</v>
      </c>
      <c r="G1013" s="136">
        <f t="shared" ref="G1013:Q1013" si="406">G1015+G1016+G1017+G1018+G1019</f>
        <v>1512.46</v>
      </c>
      <c r="H1013" s="490">
        <f t="shared" si="406"/>
        <v>506.20100000000002</v>
      </c>
      <c r="I1013" s="490">
        <f t="shared" si="406"/>
        <v>441.25</v>
      </c>
      <c r="J1013" s="636">
        <f t="shared" si="406"/>
        <v>1429.835</v>
      </c>
      <c r="K1013" s="636">
        <f t="shared" si="406"/>
        <v>1150.72864</v>
      </c>
      <c r="L1013" s="289">
        <f>L1015+L1016+L1017+L1018+L1019</f>
        <v>2091.7919999999999</v>
      </c>
      <c r="M1013" s="289">
        <f>M1015+M1016+M1017+M1018+M1019</f>
        <v>1817.61122</v>
      </c>
      <c r="N1013" s="634">
        <f>N1015+N1016+N1017+N1018+N1019</f>
        <v>2491.1287900000002</v>
      </c>
      <c r="O1013" s="634">
        <f t="shared" si="406"/>
        <v>2491.1287900000002</v>
      </c>
      <c r="P1013" s="136">
        <f t="shared" si="406"/>
        <v>2469.277</v>
      </c>
      <c r="Q1013" s="136">
        <f t="shared" si="406"/>
        <v>2469.277</v>
      </c>
      <c r="R1013" s="412"/>
    </row>
    <row r="1014" spans="2:18" ht="15.75" customHeight="1">
      <c r="B1014" s="1033"/>
      <c r="C1014" s="1057"/>
      <c r="D1014" s="1047"/>
      <c r="E1014" s="342" t="s">
        <v>18</v>
      </c>
      <c r="F1014" s="259"/>
      <c r="G1014" s="127"/>
      <c r="H1014" s="484"/>
      <c r="I1014" s="484"/>
      <c r="J1014" s="627"/>
      <c r="K1014" s="627"/>
      <c r="L1014" s="740"/>
      <c r="M1014" s="740"/>
      <c r="N1014" s="188"/>
      <c r="O1014" s="166"/>
      <c r="P1014" s="127"/>
      <c r="Q1014" s="139"/>
      <c r="R1014" s="123"/>
    </row>
    <row r="1015" spans="2:18" ht="15.75" customHeight="1">
      <c r="B1015" s="1033"/>
      <c r="C1015" s="1057"/>
      <c r="D1015" s="1047"/>
      <c r="E1015" s="342" t="s">
        <v>28</v>
      </c>
      <c r="F1015" s="259"/>
      <c r="G1015" s="127"/>
      <c r="H1015" s="484">
        <v>0</v>
      </c>
      <c r="I1015" s="484">
        <v>0</v>
      </c>
      <c r="J1015" s="627">
        <v>0</v>
      </c>
      <c r="K1015" s="627">
        <v>0</v>
      </c>
      <c r="L1015" s="627">
        <v>0</v>
      </c>
      <c r="M1015" s="627">
        <v>0</v>
      </c>
      <c r="N1015" s="188">
        <v>0</v>
      </c>
      <c r="O1015" s="166"/>
      <c r="P1015" s="127">
        <v>0</v>
      </c>
      <c r="Q1015" s="139">
        <v>0</v>
      </c>
      <c r="R1015" s="123"/>
    </row>
    <row r="1016" spans="2:18" ht="15.75" customHeight="1">
      <c r="B1016" s="1033"/>
      <c r="C1016" s="1057"/>
      <c r="D1016" s="1047"/>
      <c r="E1016" s="342" t="s">
        <v>19</v>
      </c>
      <c r="F1016" s="307">
        <v>1512.46</v>
      </c>
      <c r="G1016" s="406">
        <v>1512.46</v>
      </c>
      <c r="H1016" s="314">
        <v>506.20100000000002</v>
      </c>
      <c r="I1016" s="314">
        <v>441.25</v>
      </c>
      <c r="J1016" s="684">
        <v>1429.835</v>
      </c>
      <c r="K1016" s="685">
        <v>1150.72864</v>
      </c>
      <c r="L1016" s="311">
        <v>2091.7919999999999</v>
      </c>
      <c r="M1016" s="311">
        <v>1817.61122</v>
      </c>
      <c r="N1016" s="667">
        <v>2491.1287900000002</v>
      </c>
      <c r="O1016" s="667">
        <v>2491.1287900000002</v>
      </c>
      <c r="P1016" s="871">
        <v>2469.277</v>
      </c>
      <c r="Q1016" s="871">
        <v>2469.277</v>
      </c>
      <c r="R1016" s="123"/>
    </row>
    <row r="1017" spans="2:18" ht="15.75" customHeight="1">
      <c r="B1017" s="1033"/>
      <c r="C1017" s="1057"/>
      <c r="D1017" s="1047"/>
      <c r="E1017" s="342" t="s">
        <v>33</v>
      </c>
      <c r="F1017" s="259"/>
      <c r="G1017" s="127"/>
      <c r="H1017" s="484"/>
      <c r="I1017" s="484"/>
      <c r="J1017" s="627"/>
      <c r="K1017" s="627"/>
      <c r="L1017" s="740"/>
      <c r="M1017" s="740"/>
      <c r="N1017" s="188"/>
      <c r="O1017" s="166"/>
      <c r="P1017" s="127"/>
      <c r="Q1017" s="139"/>
      <c r="R1017" s="123"/>
    </row>
    <row r="1018" spans="2:18" ht="15.75" customHeight="1">
      <c r="B1018" s="1033"/>
      <c r="C1018" s="1057"/>
      <c r="D1018" s="1047"/>
      <c r="E1018" s="342" t="s">
        <v>67</v>
      </c>
      <c r="F1018" s="259"/>
      <c r="G1018" s="127"/>
      <c r="H1018" s="484">
        <v>0</v>
      </c>
      <c r="I1018" s="484">
        <v>0</v>
      </c>
      <c r="J1018" s="627">
        <v>0</v>
      </c>
      <c r="K1018" s="627">
        <v>0</v>
      </c>
      <c r="L1018" s="627">
        <v>0</v>
      </c>
      <c r="M1018" s="627">
        <v>0</v>
      </c>
      <c r="N1018" s="188">
        <v>0</v>
      </c>
      <c r="O1018" s="166"/>
      <c r="P1018" s="127">
        <v>0</v>
      </c>
      <c r="Q1018" s="139">
        <v>0</v>
      </c>
      <c r="R1018" s="123"/>
    </row>
    <row r="1019" spans="2:18" ht="15.75" customHeight="1" thickBot="1">
      <c r="B1019" s="1033"/>
      <c r="C1019" s="1057"/>
      <c r="D1019" s="1047"/>
      <c r="E1019" s="343" t="s">
        <v>20</v>
      </c>
      <c r="F1019" s="287"/>
      <c r="G1019" s="133"/>
      <c r="H1019" s="486"/>
      <c r="I1019" s="486"/>
      <c r="J1019" s="628"/>
      <c r="K1019" s="628"/>
      <c r="L1019" s="743"/>
      <c r="M1019" s="743"/>
      <c r="N1019" s="768"/>
      <c r="O1019" s="767"/>
      <c r="P1019" s="133"/>
      <c r="Q1019" s="146"/>
      <c r="R1019" s="413"/>
    </row>
    <row r="1020" spans="2:18" ht="15.75" customHeight="1">
      <c r="B1020" s="1033"/>
      <c r="C1020" s="1057"/>
      <c r="D1020" s="1047"/>
      <c r="E1020" s="341" t="s">
        <v>17</v>
      </c>
      <c r="F1020" s="289">
        <f>F1022+F1023+F1024+F1025</f>
        <v>432.61</v>
      </c>
      <c r="G1020" s="136">
        <f t="shared" ref="G1020:Q1020" si="407">G1022+G1023+G1024+G1025</f>
        <v>432.61</v>
      </c>
      <c r="H1020" s="490">
        <f t="shared" si="407"/>
        <v>152.87100000000001</v>
      </c>
      <c r="I1020" s="490">
        <f t="shared" si="407"/>
        <v>117.25</v>
      </c>
      <c r="J1020" s="636">
        <f t="shared" si="407"/>
        <v>431.80799999999999</v>
      </c>
      <c r="K1020" s="636">
        <f t="shared" si="407"/>
        <v>318.98246</v>
      </c>
      <c r="L1020" s="490">
        <f t="shared" si="407"/>
        <v>634.74</v>
      </c>
      <c r="M1020" s="490">
        <f t="shared" si="407"/>
        <v>522.09623999999997</v>
      </c>
      <c r="N1020" s="634">
        <f t="shared" si="407"/>
        <v>748.42921000000001</v>
      </c>
      <c r="O1020" s="634">
        <f t="shared" si="407"/>
        <v>748.42921000000001</v>
      </c>
      <c r="P1020" s="136">
        <f t="shared" si="407"/>
        <v>745.721</v>
      </c>
      <c r="Q1020" s="136">
        <f t="shared" si="407"/>
        <v>745.721</v>
      </c>
      <c r="R1020" s="412"/>
    </row>
    <row r="1021" spans="2:18" ht="15.75" customHeight="1">
      <c r="B1021" s="1033"/>
      <c r="C1021" s="1057"/>
      <c r="D1021" s="1047"/>
      <c r="E1021" s="342" t="s">
        <v>18</v>
      </c>
      <c r="F1021" s="259"/>
      <c r="G1021" s="127"/>
      <c r="H1021" s="484"/>
      <c r="I1021" s="484"/>
      <c r="J1021" s="627"/>
      <c r="K1021" s="627"/>
      <c r="L1021" s="787"/>
      <c r="M1021" s="787"/>
      <c r="N1021" s="188"/>
      <c r="O1021" s="166"/>
      <c r="P1021" s="127"/>
      <c r="Q1021" s="139"/>
      <c r="R1021" s="123"/>
    </row>
    <row r="1022" spans="2:18" ht="15.75" customHeight="1">
      <c r="B1022" s="1033"/>
      <c r="C1022" s="1057"/>
      <c r="D1022" s="1047"/>
      <c r="E1022" s="342" t="s">
        <v>28</v>
      </c>
      <c r="F1022" s="259"/>
      <c r="G1022" s="127"/>
      <c r="H1022" s="484">
        <v>0</v>
      </c>
      <c r="I1022" s="484">
        <v>0</v>
      </c>
      <c r="J1022" s="627">
        <v>0</v>
      </c>
      <c r="K1022" s="627">
        <v>0</v>
      </c>
      <c r="L1022" s="681">
        <v>0</v>
      </c>
      <c r="M1022" s="681">
        <v>0</v>
      </c>
      <c r="N1022" s="188">
        <v>0</v>
      </c>
      <c r="O1022" s="166">
        <v>0</v>
      </c>
      <c r="P1022" s="127">
        <v>0</v>
      </c>
      <c r="Q1022" s="139">
        <v>0</v>
      </c>
      <c r="R1022" s="123"/>
    </row>
    <row r="1023" spans="2:18" ht="15.75" customHeight="1">
      <c r="B1023" s="1033"/>
      <c r="C1023" s="1057"/>
      <c r="D1023" s="1047"/>
      <c r="E1023" s="342" t="s">
        <v>19</v>
      </c>
      <c r="F1023" s="307">
        <v>432.61</v>
      </c>
      <c r="G1023" s="406">
        <v>432.61</v>
      </c>
      <c r="H1023" s="314">
        <v>152.87100000000001</v>
      </c>
      <c r="I1023" s="314">
        <v>117.25</v>
      </c>
      <c r="J1023" s="684">
        <v>431.80799999999999</v>
      </c>
      <c r="K1023" s="685">
        <v>318.98246</v>
      </c>
      <c r="L1023" s="316">
        <v>634.74</v>
      </c>
      <c r="M1023" s="316">
        <v>522.09623999999997</v>
      </c>
      <c r="N1023" s="667">
        <v>748.42921000000001</v>
      </c>
      <c r="O1023" s="667">
        <v>748.42921000000001</v>
      </c>
      <c r="P1023" s="871">
        <v>745.721</v>
      </c>
      <c r="Q1023" s="871">
        <v>745.721</v>
      </c>
      <c r="R1023" s="123"/>
    </row>
    <row r="1024" spans="2:18" ht="15.75" customHeight="1">
      <c r="B1024" s="1033"/>
      <c r="C1024" s="1057"/>
      <c r="D1024" s="1047"/>
      <c r="E1024" s="342" t="s">
        <v>33</v>
      </c>
      <c r="F1024" s="259"/>
      <c r="G1024" s="127"/>
      <c r="H1024" s="484"/>
      <c r="I1024" s="484"/>
      <c r="J1024" s="627"/>
      <c r="K1024" s="627"/>
      <c r="L1024" s="787"/>
      <c r="M1024" s="787"/>
      <c r="N1024" s="188"/>
      <c r="O1024" s="166"/>
      <c r="P1024" s="127"/>
      <c r="Q1024" s="139"/>
      <c r="R1024" s="123"/>
    </row>
    <row r="1025" spans="2:18" ht="15.75" customHeight="1">
      <c r="B1025" s="1033"/>
      <c r="C1025" s="1057"/>
      <c r="D1025" s="1047"/>
      <c r="E1025" s="342" t="s">
        <v>67</v>
      </c>
      <c r="F1025" s="259"/>
      <c r="G1025" s="127"/>
      <c r="H1025" s="484">
        <v>0</v>
      </c>
      <c r="I1025" s="484">
        <v>0</v>
      </c>
      <c r="J1025" s="627">
        <v>0</v>
      </c>
      <c r="K1025" s="627">
        <v>0</v>
      </c>
      <c r="L1025" s="681">
        <v>0</v>
      </c>
      <c r="M1025" s="681">
        <v>0</v>
      </c>
      <c r="N1025" s="188">
        <v>0</v>
      </c>
      <c r="O1025" s="166">
        <v>0</v>
      </c>
      <c r="P1025" s="127">
        <v>0</v>
      </c>
      <c r="Q1025" s="139">
        <v>0</v>
      </c>
      <c r="R1025" s="123"/>
    </row>
    <row r="1026" spans="2:18" ht="15.75" customHeight="1" thickBot="1">
      <c r="B1026" s="1033"/>
      <c r="C1026" s="1057"/>
      <c r="D1026" s="1047"/>
      <c r="E1026" s="343" t="s">
        <v>20</v>
      </c>
      <c r="F1026" s="287"/>
      <c r="G1026" s="133"/>
      <c r="H1026" s="486"/>
      <c r="I1026" s="486"/>
      <c r="J1026" s="628"/>
      <c r="K1026" s="628"/>
      <c r="L1026" s="788"/>
      <c r="M1026" s="788"/>
      <c r="N1026" s="768"/>
      <c r="O1026" s="767"/>
      <c r="P1026" s="133"/>
      <c r="Q1026" s="146"/>
      <c r="R1026" s="413"/>
    </row>
    <row r="1027" spans="2:18" ht="15.75" customHeight="1">
      <c r="B1027" s="1033"/>
      <c r="C1027" s="1057"/>
      <c r="D1027" s="1047"/>
      <c r="E1027" s="341" t="s">
        <v>17</v>
      </c>
      <c r="F1027" s="289">
        <f>F1029+F1030+F1031+F1032</f>
        <v>475.18</v>
      </c>
      <c r="G1027" s="136">
        <f t="shared" ref="G1027:Q1027" si="408">G1029+G1030+G1031+G1032</f>
        <v>475.18</v>
      </c>
      <c r="H1027" s="490">
        <f t="shared" si="408"/>
        <v>164.596</v>
      </c>
      <c r="I1027" s="490">
        <f t="shared" si="408"/>
        <v>112.42</v>
      </c>
      <c r="J1027" s="636">
        <f t="shared" si="408"/>
        <v>451.07299999999998</v>
      </c>
      <c r="K1027" s="636">
        <f t="shared" si="408"/>
        <v>429.24693000000002</v>
      </c>
      <c r="L1027" s="490">
        <f t="shared" si="408"/>
        <v>715.53499999999997</v>
      </c>
      <c r="M1027" s="490">
        <f t="shared" si="408"/>
        <v>656.31506000000002</v>
      </c>
      <c r="N1027" s="634">
        <f t="shared" si="408"/>
        <v>802.90200000000004</v>
      </c>
      <c r="O1027" s="634">
        <f t="shared" si="408"/>
        <v>802.90200000000004</v>
      </c>
      <c r="P1027" s="136">
        <f t="shared" si="408"/>
        <v>802.90200000000004</v>
      </c>
      <c r="Q1027" s="136">
        <f t="shared" si="408"/>
        <v>802.90200000000004</v>
      </c>
      <c r="R1027" s="412"/>
    </row>
    <row r="1028" spans="2:18" ht="15.75" customHeight="1">
      <c r="B1028" s="1033"/>
      <c r="C1028" s="1057"/>
      <c r="D1028" s="1047"/>
      <c r="E1028" s="342" t="s">
        <v>18</v>
      </c>
      <c r="F1028" s="259"/>
      <c r="G1028" s="127"/>
      <c r="H1028" s="484"/>
      <c r="I1028" s="484"/>
      <c r="J1028" s="627"/>
      <c r="K1028" s="627"/>
      <c r="L1028" s="787"/>
      <c r="M1028" s="787"/>
      <c r="N1028" s="188"/>
      <c r="O1028" s="166"/>
      <c r="P1028" s="127"/>
      <c r="Q1028" s="139"/>
      <c r="R1028" s="123"/>
    </row>
    <row r="1029" spans="2:18" ht="15.75" customHeight="1">
      <c r="B1029" s="1033"/>
      <c r="C1029" s="1057"/>
      <c r="D1029" s="1047"/>
      <c r="E1029" s="342" t="s">
        <v>28</v>
      </c>
      <c r="F1029" s="259"/>
      <c r="G1029" s="127"/>
      <c r="H1029" s="484">
        <v>0</v>
      </c>
      <c r="I1029" s="484">
        <v>0</v>
      </c>
      <c r="J1029" s="627">
        <v>0</v>
      </c>
      <c r="K1029" s="627">
        <v>0</v>
      </c>
      <c r="L1029" s="681">
        <v>0</v>
      </c>
      <c r="M1029" s="681">
        <v>0</v>
      </c>
      <c r="N1029" s="188">
        <v>0</v>
      </c>
      <c r="O1029" s="188">
        <v>0</v>
      </c>
      <c r="P1029" s="127">
        <v>0</v>
      </c>
      <c r="Q1029" s="139">
        <v>0</v>
      </c>
      <c r="R1029" s="123"/>
    </row>
    <row r="1030" spans="2:18" ht="15.75" customHeight="1">
      <c r="B1030" s="1033"/>
      <c r="C1030" s="1057"/>
      <c r="D1030" s="1047"/>
      <c r="E1030" s="342" t="s">
        <v>19</v>
      </c>
      <c r="F1030" s="307">
        <v>475.18</v>
      </c>
      <c r="G1030" s="406">
        <v>475.18</v>
      </c>
      <c r="H1030" s="314">
        <v>164.596</v>
      </c>
      <c r="I1030" s="314">
        <v>112.42</v>
      </c>
      <c r="J1030" s="684">
        <v>451.07299999999998</v>
      </c>
      <c r="K1030" s="685">
        <v>429.24693000000002</v>
      </c>
      <c r="L1030" s="316">
        <v>715.53499999999997</v>
      </c>
      <c r="M1030" s="316">
        <v>656.31506000000002</v>
      </c>
      <c r="N1030" s="667">
        <v>802.90200000000004</v>
      </c>
      <c r="O1030" s="667">
        <v>802.90200000000004</v>
      </c>
      <c r="P1030" s="871">
        <v>802.90200000000004</v>
      </c>
      <c r="Q1030" s="871">
        <v>802.90200000000004</v>
      </c>
      <c r="R1030" s="123"/>
    </row>
    <row r="1031" spans="2:18" ht="15.75" customHeight="1">
      <c r="B1031" s="1033"/>
      <c r="C1031" s="1057"/>
      <c r="D1031" s="1047"/>
      <c r="E1031" s="342" t="s">
        <v>33</v>
      </c>
      <c r="F1031" s="259"/>
      <c r="G1031" s="127"/>
      <c r="H1031" s="484"/>
      <c r="I1031" s="484"/>
      <c r="J1031" s="627"/>
      <c r="K1031" s="627"/>
      <c r="L1031" s="787"/>
      <c r="M1031" s="787"/>
      <c r="N1031" s="188"/>
      <c r="O1031" s="166"/>
      <c r="P1031" s="127"/>
      <c r="Q1031" s="139"/>
      <c r="R1031" s="123"/>
    </row>
    <row r="1032" spans="2:18" ht="15.75" customHeight="1">
      <c r="B1032" s="1033"/>
      <c r="C1032" s="1057"/>
      <c r="D1032" s="1047"/>
      <c r="E1032" s="342" t="s">
        <v>67</v>
      </c>
      <c r="F1032" s="259"/>
      <c r="G1032" s="127"/>
      <c r="H1032" s="484">
        <v>0</v>
      </c>
      <c r="I1032" s="484">
        <v>0</v>
      </c>
      <c r="J1032" s="627">
        <v>0</v>
      </c>
      <c r="K1032" s="627">
        <v>0</v>
      </c>
      <c r="L1032" s="681">
        <v>0</v>
      </c>
      <c r="M1032" s="681">
        <v>0</v>
      </c>
      <c r="N1032" s="188">
        <v>0</v>
      </c>
      <c r="O1032" s="188">
        <v>0</v>
      </c>
      <c r="P1032" s="127">
        <v>0</v>
      </c>
      <c r="Q1032" s="139">
        <v>0</v>
      </c>
      <c r="R1032" s="123"/>
    </row>
    <row r="1033" spans="2:18" ht="15.75" customHeight="1" thickBot="1">
      <c r="B1033" s="1033"/>
      <c r="C1033" s="1057"/>
      <c r="D1033" s="1047"/>
      <c r="E1033" s="343" t="s">
        <v>20</v>
      </c>
      <c r="F1033" s="287"/>
      <c r="G1033" s="133"/>
      <c r="H1033" s="486"/>
      <c r="I1033" s="486"/>
      <c r="J1033" s="628"/>
      <c r="K1033" s="628"/>
      <c r="L1033" s="788"/>
      <c r="M1033" s="788"/>
      <c r="N1033" s="768"/>
      <c r="O1033" s="767"/>
      <c r="P1033" s="133"/>
      <c r="Q1033" s="146"/>
      <c r="R1033" s="413"/>
    </row>
    <row r="1034" spans="2:18" s="524" customFormat="1" ht="15.75" customHeight="1">
      <c r="B1034" s="1033"/>
      <c r="C1034" s="1057"/>
      <c r="D1034" s="1047"/>
      <c r="E1034" s="341" t="s">
        <v>17</v>
      </c>
      <c r="F1034" s="289">
        <f>F1036+F1037+F1038+F1039</f>
        <v>0</v>
      </c>
      <c r="G1034" s="136">
        <f t="shared" ref="G1034:Q1034" si="409">G1036+G1037+G1038+G1039</f>
        <v>0</v>
      </c>
      <c r="H1034" s="490">
        <f t="shared" si="409"/>
        <v>0</v>
      </c>
      <c r="I1034" s="490">
        <f t="shared" si="409"/>
        <v>0</v>
      </c>
      <c r="J1034" s="636">
        <f t="shared" si="409"/>
        <v>10</v>
      </c>
      <c r="K1034" s="636">
        <f t="shared" si="409"/>
        <v>10</v>
      </c>
      <c r="L1034" s="289">
        <f t="shared" si="409"/>
        <v>10</v>
      </c>
      <c r="M1034" s="289">
        <f t="shared" si="409"/>
        <v>10</v>
      </c>
      <c r="N1034" s="634">
        <f t="shared" si="409"/>
        <v>10</v>
      </c>
      <c r="O1034" s="634">
        <f t="shared" si="409"/>
        <v>10</v>
      </c>
      <c r="P1034" s="136">
        <f t="shared" si="409"/>
        <v>0</v>
      </c>
      <c r="Q1034" s="136">
        <f t="shared" si="409"/>
        <v>0</v>
      </c>
      <c r="R1034" s="412"/>
    </row>
    <row r="1035" spans="2:18" s="524" customFormat="1" ht="15.75" customHeight="1">
      <c r="B1035" s="1033"/>
      <c r="C1035" s="1057"/>
      <c r="D1035" s="1047"/>
      <c r="E1035" s="342" t="s">
        <v>18</v>
      </c>
      <c r="F1035" s="259"/>
      <c r="G1035" s="127"/>
      <c r="H1035" s="484"/>
      <c r="I1035" s="484"/>
      <c r="J1035" s="627"/>
      <c r="K1035" s="627"/>
      <c r="L1035" s="740"/>
      <c r="M1035" s="740"/>
      <c r="N1035" s="188"/>
      <c r="O1035" s="166"/>
      <c r="P1035" s="127"/>
      <c r="Q1035" s="139"/>
      <c r="R1035" s="123"/>
    </row>
    <row r="1036" spans="2:18" s="524" customFormat="1" ht="15.75" customHeight="1">
      <c r="B1036" s="1033"/>
      <c r="C1036" s="1057"/>
      <c r="D1036" s="1047"/>
      <c r="E1036" s="342" t="s">
        <v>28</v>
      </c>
      <c r="F1036" s="259"/>
      <c r="G1036" s="127"/>
      <c r="H1036" s="484">
        <v>0</v>
      </c>
      <c r="I1036" s="484">
        <v>0</v>
      </c>
      <c r="J1036" s="627">
        <v>0</v>
      </c>
      <c r="K1036" s="627">
        <v>0</v>
      </c>
      <c r="L1036" s="627">
        <v>0</v>
      </c>
      <c r="M1036" s="627">
        <v>0</v>
      </c>
      <c r="N1036" s="188">
        <v>0</v>
      </c>
      <c r="O1036" s="188">
        <v>0</v>
      </c>
      <c r="P1036" s="127">
        <v>0</v>
      </c>
      <c r="Q1036" s="139">
        <v>0</v>
      </c>
      <c r="R1036" s="123"/>
    </row>
    <row r="1037" spans="2:18" s="524" customFormat="1" ht="15.75" customHeight="1">
      <c r="B1037" s="1033"/>
      <c r="C1037" s="1057"/>
      <c r="D1037" s="1047"/>
      <c r="E1037" s="342" t="s">
        <v>19</v>
      </c>
      <c r="F1037" s="307">
        <v>0</v>
      </c>
      <c r="G1037" s="527">
        <v>0</v>
      </c>
      <c r="H1037" s="314">
        <v>0</v>
      </c>
      <c r="I1037" s="314">
        <v>0</v>
      </c>
      <c r="J1037" s="684">
        <v>10</v>
      </c>
      <c r="K1037" s="685">
        <v>10</v>
      </c>
      <c r="L1037" s="311">
        <v>10</v>
      </c>
      <c r="M1037" s="311">
        <v>10</v>
      </c>
      <c r="N1037" s="667">
        <v>10</v>
      </c>
      <c r="O1037" s="667">
        <v>10</v>
      </c>
      <c r="P1037" s="871">
        <v>0</v>
      </c>
      <c r="Q1037" s="871">
        <v>0</v>
      </c>
      <c r="R1037" s="123"/>
    </row>
    <row r="1038" spans="2:18" s="524" customFormat="1" ht="15.75" customHeight="1">
      <c r="B1038" s="1033"/>
      <c r="C1038" s="1057"/>
      <c r="D1038" s="1047"/>
      <c r="E1038" s="342" t="s">
        <v>33</v>
      </c>
      <c r="F1038" s="259"/>
      <c r="G1038" s="127"/>
      <c r="H1038" s="484"/>
      <c r="I1038" s="484"/>
      <c r="J1038" s="627"/>
      <c r="K1038" s="627"/>
      <c r="L1038" s="740"/>
      <c r="M1038" s="740"/>
      <c r="N1038" s="188"/>
      <c r="O1038" s="188"/>
      <c r="P1038" s="127"/>
      <c r="Q1038" s="139"/>
      <c r="R1038" s="123"/>
    </row>
    <row r="1039" spans="2:18" s="524" customFormat="1" ht="15.75" customHeight="1">
      <c r="B1039" s="1033"/>
      <c r="C1039" s="1057"/>
      <c r="D1039" s="1047"/>
      <c r="E1039" s="342" t="s">
        <v>67</v>
      </c>
      <c r="F1039" s="259"/>
      <c r="G1039" s="127"/>
      <c r="H1039" s="484">
        <v>0</v>
      </c>
      <c r="I1039" s="484">
        <v>0</v>
      </c>
      <c r="J1039" s="627">
        <v>0</v>
      </c>
      <c r="K1039" s="627">
        <v>0</v>
      </c>
      <c r="L1039" s="627">
        <v>0</v>
      </c>
      <c r="M1039" s="627">
        <v>0</v>
      </c>
      <c r="N1039" s="188">
        <v>0</v>
      </c>
      <c r="O1039" s="188">
        <v>0</v>
      </c>
      <c r="P1039" s="127">
        <v>0</v>
      </c>
      <c r="Q1039" s="139">
        <v>0</v>
      </c>
      <c r="R1039" s="123"/>
    </row>
    <row r="1040" spans="2:18" s="524" customFormat="1" ht="15.75" customHeight="1" thickBot="1">
      <c r="B1040" s="1033"/>
      <c r="C1040" s="1057"/>
      <c r="D1040" s="1048"/>
      <c r="E1040" s="343" t="s">
        <v>20</v>
      </c>
      <c r="F1040" s="287"/>
      <c r="G1040" s="133"/>
      <c r="H1040" s="486"/>
      <c r="I1040" s="486"/>
      <c r="J1040" s="628"/>
      <c r="K1040" s="628"/>
      <c r="L1040" s="743"/>
      <c r="M1040" s="743"/>
      <c r="N1040" s="768"/>
      <c r="O1040" s="768"/>
      <c r="P1040" s="133"/>
      <c r="Q1040" s="146"/>
      <c r="R1040" s="413"/>
    </row>
    <row r="1041" spans="2:18" ht="15.75" customHeight="1">
      <c r="B1041" s="1033"/>
      <c r="C1041" s="1057"/>
      <c r="D1041" s="1056" t="s">
        <v>280</v>
      </c>
      <c r="E1041" s="291" t="s">
        <v>17</v>
      </c>
      <c r="F1041" s="289">
        <f>F1043+F1044+F1045+F1046</f>
        <v>0</v>
      </c>
      <c r="G1041" s="136">
        <f t="shared" ref="G1041:Q1041" si="410">G1043+G1044+G1045+G1046</f>
        <v>0</v>
      </c>
      <c r="H1041" s="490">
        <f t="shared" si="410"/>
        <v>658.58799999999997</v>
      </c>
      <c r="I1041" s="490">
        <f t="shared" si="410"/>
        <v>331.18</v>
      </c>
      <c r="J1041" s="636">
        <f t="shared" si="410"/>
        <v>1330.4808</v>
      </c>
      <c r="K1041" s="636">
        <f>K1043+K1044+K1045+K1046</f>
        <v>935.14173000000005</v>
      </c>
      <c r="L1041" s="490">
        <f t="shared" si="410"/>
        <v>1829.4111</v>
      </c>
      <c r="M1041" s="490">
        <f t="shared" si="410"/>
        <v>1440.3667600000001</v>
      </c>
      <c r="N1041" s="634">
        <f t="shared" si="410"/>
        <v>2217.4679999999998</v>
      </c>
      <c r="O1041" s="634">
        <f t="shared" si="410"/>
        <v>2090.63699</v>
      </c>
      <c r="P1041" s="136">
        <f t="shared" si="410"/>
        <v>2217.4679999999998</v>
      </c>
      <c r="Q1041" s="136">
        <f t="shared" si="410"/>
        <v>2217.4679999999998</v>
      </c>
      <c r="R1041" s="414"/>
    </row>
    <row r="1042" spans="2:18" ht="15.75" customHeight="1">
      <c r="B1042" s="1033"/>
      <c r="C1042" s="1057"/>
      <c r="D1042" s="1057"/>
      <c r="E1042" s="344" t="s">
        <v>18</v>
      </c>
      <c r="F1042" s="259"/>
      <c r="G1042" s="127"/>
      <c r="H1042" s="484"/>
      <c r="I1042" s="484"/>
      <c r="J1042" s="627"/>
      <c r="K1042" s="627"/>
      <c r="L1042" s="787"/>
      <c r="M1042" s="787"/>
      <c r="N1042" s="166"/>
      <c r="O1042" s="166"/>
      <c r="P1042" s="127"/>
      <c r="Q1042" s="127"/>
      <c r="R1042" s="415"/>
    </row>
    <row r="1043" spans="2:18" ht="15.75" customHeight="1">
      <c r="B1043" s="1033"/>
      <c r="C1043" s="1057"/>
      <c r="D1043" s="1057"/>
      <c r="E1043" s="344" t="s">
        <v>28</v>
      </c>
      <c r="F1043" s="259"/>
      <c r="G1043" s="127"/>
      <c r="H1043" s="484">
        <v>0</v>
      </c>
      <c r="I1043" s="484">
        <v>0</v>
      </c>
      <c r="J1043" s="627">
        <v>0</v>
      </c>
      <c r="K1043" s="627">
        <v>0</v>
      </c>
      <c r="L1043" s="681">
        <v>0</v>
      </c>
      <c r="M1043" s="681">
        <v>0</v>
      </c>
      <c r="N1043" s="166">
        <v>0</v>
      </c>
      <c r="O1043" s="166">
        <v>0</v>
      </c>
      <c r="P1043" s="127">
        <v>0</v>
      </c>
      <c r="Q1043" s="127">
        <v>0</v>
      </c>
      <c r="R1043" s="415"/>
    </row>
    <row r="1044" spans="2:18" ht="15.75" customHeight="1">
      <c r="B1044" s="1033"/>
      <c r="C1044" s="1057"/>
      <c r="D1044" s="1057"/>
      <c r="E1044" s="344" t="s">
        <v>19</v>
      </c>
      <c r="F1044" s="259"/>
      <c r="G1044" s="127"/>
      <c r="H1044" s="484">
        <v>0</v>
      </c>
      <c r="I1044" s="484">
        <v>0</v>
      </c>
      <c r="J1044" s="627">
        <v>0</v>
      </c>
      <c r="K1044" s="627">
        <v>0</v>
      </c>
      <c r="L1044" s="681">
        <v>0</v>
      </c>
      <c r="M1044" s="681">
        <v>0</v>
      </c>
      <c r="N1044" s="166">
        <v>0</v>
      </c>
      <c r="O1044" s="166">
        <v>0</v>
      </c>
      <c r="P1044" s="127">
        <v>0</v>
      </c>
      <c r="Q1044" s="127">
        <v>0</v>
      </c>
      <c r="R1044" s="415"/>
    </row>
    <row r="1045" spans="2:18" ht="15.75" customHeight="1">
      <c r="B1045" s="1033"/>
      <c r="C1045" s="1057"/>
      <c r="D1045" s="1057"/>
      <c r="E1045" s="344" t="s">
        <v>33</v>
      </c>
      <c r="F1045" s="259"/>
      <c r="G1045" s="127"/>
      <c r="H1045" s="484"/>
      <c r="I1045" s="484"/>
      <c r="J1045" s="627"/>
      <c r="K1045" s="627"/>
      <c r="L1045" s="787"/>
      <c r="M1045" s="787"/>
      <c r="N1045" s="166"/>
      <c r="O1045" s="166"/>
      <c r="P1045" s="127"/>
      <c r="Q1045" s="127"/>
      <c r="R1045" s="415"/>
    </row>
    <row r="1046" spans="2:18" ht="15.75" customHeight="1">
      <c r="B1046" s="1033"/>
      <c r="C1046" s="1057"/>
      <c r="D1046" s="1057"/>
      <c r="E1046" s="344" t="s">
        <v>67</v>
      </c>
      <c r="F1046" s="314"/>
      <c r="G1046" s="401"/>
      <c r="H1046" s="314">
        <v>658.58799999999997</v>
      </c>
      <c r="I1046" s="314">
        <v>331.18</v>
      </c>
      <c r="J1046" s="641">
        <v>1330.4808</v>
      </c>
      <c r="K1046" s="690">
        <v>935.14173000000005</v>
      </c>
      <c r="L1046" s="316">
        <v>1829.4111</v>
      </c>
      <c r="M1046" s="316">
        <v>1440.3667600000001</v>
      </c>
      <c r="N1046" s="669">
        <v>2217.4679999999998</v>
      </c>
      <c r="O1046" s="669">
        <v>2090.63699</v>
      </c>
      <c r="P1046" s="870">
        <v>2217.4679999999998</v>
      </c>
      <c r="Q1046" s="870">
        <v>2217.4679999999998</v>
      </c>
      <c r="R1046" s="415"/>
    </row>
    <row r="1047" spans="2:18" ht="15.75" customHeight="1" thickBot="1">
      <c r="B1047" s="1033"/>
      <c r="C1047" s="1057"/>
      <c r="D1047" s="1057"/>
      <c r="E1047" s="345" t="s">
        <v>20</v>
      </c>
      <c r="F1047" s="287"/>
      <c r="G1047" s="133"/>
      <c r="H1047" s="486"/>
      <c r="I1047" s="486"/>
      <c r="J1047" s="628"/>
      <c r="K1047" s="628"/>
      <c r="L1047" s="788"/>
      <c r="M1047" s="788"/>
      <c r="N1047" s="767"/>
      <c r="O1047" s="767"/>
      <c r="P1047" s="133"/>
      <c r="Q1047" s="133"/>
      <c r="R1047" s="416"/>
    </row>
    <row r="1048" spans="2:18" s="121" customFormat="1" ht="15.75" customHeight="1">
      <c r="B1048" s="1033"/>
      <c r="C1048" s="1057"/>
      <c r="D1048" s="1057"/>
      <c r="E1048" s="291" t="s">
        <v>17</v>
      </c>
      <c r="F1048" s="289">
        <f>F1050+F1051+F1052+F1053</f>
        <v>1526.9</v>
      </c>
      <c r="G1048" s="136">
        <f t="shared" ref="G1048:Q1048" si="411">G1050+G1051+G1052+G1053</f>
        <v>1514.1</v>
      </c>
      <c r="H1048" s="490">
        <f t="shared" si="411"/>
        <v>0.23166</v>
      </c>
      <c r="I1048" s="490">
        <f t="shared" si="411"/>
        <v>0</v>
      </c>
      <c r="J1048" s="636">
        <f t="shared" si="411"/>
        <v>0.46800000000000003</v>
      </c>
      <c r="K1048" s="636">
        <f>K1050+K1051+K1052+K1053</f>
        <v>0</v>
      </c>
      <c r="L1048" s="289">
        <f t="shared" si="411"/>
        <v>0.64349999999999996</v>
      </c>
      <c r="M1048" s="289">
        <f t="shared" si="411"/>
        <v>0</v>
      </c>
      <c r="N1048" s="634">
        <f t="shared" si="411"/>
        <v>0.78</v>
      </c>
      <c r="O1048" s="634">
        <f t="shared" si="411"/>
        <v>0</v>
      </c>
      <c r="P1048" s="136">
        <f t="shared" si="411"/>
        <v>0.78</v>
      </c>
      <c r="Q1048" s="136">
        <f t="shared" si="411"/>
        <v>0.78</v>
      </c>
      <c r="R1048" s="414"/>
    </row>
    <row r="1049" spans="2:18" s="121" customFormat="1" ht="15.75" customHeight="1">
      <c r="B1049" s="1033"/>
      <c r="C1049" s="1057"/>
      <c r="D1049" s="1057"/>
      <c r="E1049" s="344" t="s">
        <v>18</v>
      </c>
      <c r="F1049" s="259"/>
      <c r="G1049" s="127"/>
      <c r="H1049" s="484"/>
      <c r="I1049" s="484"/>
      <c r="J1049" s="627"/>
      <c r="K1049" s="627"/>
      <c r="L1049" s="740"/>
      <c r="M1049" s="740"/>
      <c r="N1049" s="188"/>
      <c r="O1049" s="166"/>
      <c r="P1049" s="127"/>
      <c r="Q1049" s="127"/>
      <c r="R1049" s="415"/>
    </row>
    <row r="1050" spans="2:18" s="121" customFormat="1" ht="15.75" customHeight="1">
      <c r="B1050" s="1033"/>
      <c r="C1050" s="1057"/>
      <c r="D1050" s="1057"/>
      <c r="E1050" s="344" t="s">
        <v>28</v>
      </c>
      <c r="F1050" s="259"/>
      <c r="G1050" s="127"/>
      <c r="H1050" s="484">
        <v>0</v>
      </c>
      <c r="I1050" s="484">
        <v>0</v>
      </c>
      <c r="J1050" s="627">
        <v>0</v>
      </c>
      <c r="K1050" s="627">
        <v>0</v>
      </c>
      <c r="L1050" s="627">
        <v>0</v>
      </c>
      <c r="M1050" s="627">
        <v>0</v>
      </c>
      <c r="N1050" s="188">
        <v>0</v>
      </c>
      <c r="O1050" s="188">
        <v>0</v>
      </c>
      <c r="P1050" s="127">
        <v>0</v>
      </c>
      <c r="Q1050" s="127">
        <v>0</v>
      </c>
      <c r="R1050" s="415"/>
    </row>
    <row r="1051" spans="2:18" s="121" customFormat="1" ht="15.75" customHeight="1">
      <c r="B1051" s="1033"/>
      <c r="C1051" s="1057"/>
      <c r="D1051" s="1057"/>
      <c r="E1051" s="344" t="s">
        <v>19</v>
      </c>
      <c r="F1051" s="259"/>
      <c r="G1051" s="127"/>
      <c r="H1051" s="484">
        <v>0</v>
      </c>
      <c r="I1051" s="484">
        <v>0</v>
      </c>
      <c r="J1051" s="627">
        <v>0</v>
      </c>
      <c r="K1051" s="627">
        <v>0</v>
      </c>
      <c r="L1051" s="627">
        <v>0</v>
      </c>
      <c r="M1051" s="627">
        <v>0</v>
      </c>
      <c r="N1051" s="188">
        <v>0</v>
      </c>
      <c r="O1051" s="188">
        <v>0</v>
      </c>
      <c r="P1051" s="127">
        <v>0</v>
      </c>
      <c r="Q1051" s="127">
        <v>0</v>
      </c>
      <c r="R1051" s="415"/>
    </row>
    <row r="1052" spans="2:18" s="121" customFormat="1" ht="15.75" customHeight="1">
      <c r="B1052" s="1033"/>
      <c r="C1052" s="1057"/>
      <c r="D1052" s="1057"/>
      <c r="E1052" s="344" t="s">
        <v>33</v>
      </c>
      <c r="F1052" s="259"/>
      <c r="G1052" s="127"/>
      <c r="H1052" s="484"/>
      <c r="I1052" s="484"/>
      <c r="J1052" s="627"/>
      <c r="K1052" s="627"/>
      <c r="L1052" s="740"/>
      <c r="M1052" s="740"/>
      <c r="N1052" s="188"/>
      <c r="O1052" s="166"/>
      <c r="P1052" s="127"/>
      <c r="Q1052" s="127"/>
      <c r="R1052" s="415"/>
    </row>
    <row r="1053" spans="2:18" s="121" customFormat="1" ht="15.75" customHeight="1">
      <c r="B1053" s="1033"/>
      <c r="C1053" s="1057"/>
      <c r="D1053" s="1057"/>
      <c r="E1053" s="344" t="s">
        <v>67</v>
      </c>
      <c r="F1053" s="314">
        <v>1526.9</v>
      </c>
      <c r="G1053" s="401">
        <v>1514.1</v>
      </c>
      <c r="H1053" s="314">
        <v>0.23166</v>
      </c>
      <c r="I1053" s="314">
        <v>0</v>
      </c>
      <c r="J1053" s="641">
        <v>0.46800000000000003</v>
      </c>
      <c r="K1053" s="690">
        <v>0</v>
      </c>
      <c r="L1053" s="316">
        <v>0.64349999999999996</v>
      </c>
      <c r="M1053" s="316">
        <v>0</v>
      </c>
      <c r="N1053" s="669">
        <v>0.78</v>
      </c>
      <c r="O1053" s="669">
        <v>0</v>
      </c>
      <c r="P1053" s="870">
        <v>0.78</v>
      </c>
      <c r="Q1053" s="870">
        <v>0.78</v>
      </c>
      <c r="R1053" s="415"/>
    </row>
    <row r="1054" spans="2:18" s="121" customFormat="1" ht="15.75" customHeight="1" thickBot="1">
      <c r="B1054" s="1033"/>
      <c r="C1054" s="1057"/>
      <c r="D1054" s="1057"/>
      <c r="E1054" s="345" t="s">
        <v>20</v>
      </c>
      <c r="F1054" s="287"/>
      <c r="G1054" s="133"/>
      <c r="H1054" s="486"/>
      <c r="I1054" s="486"/>
      <c r="J1054" s="628"/>
      <c r="K1054" s="628"/>
      <c r="L1054" s="743"/>
      <c r="M1054" s="743"/>
      <c r="N1054" s="768"/>
      <c r="O1054" s="767"/>
      <c r="P1054" s="133"/>
      <c r="Q1054" s="133"/>
      <c r="R1054" s="416"/>
    </row>
    <row r="1055" spans="2:18" s="69" customFormat="1" ht="15.75" customHeight="1">
      <c r="B1055" s="1033"/>
      <c r="C1055" s="1057"/>
      <c r="D1055" s="1057"/>
      <c r="E1055" s="341" t="s">
        <v>17</v>
      </c>
      <c r="F1055" s="289">
        <f>F1057+F1058+F1059+F1060</f>
        <v>489.15</v>
      </c>
      <c r="G1055" s="136">
        <f t="shared" ref="G1055:Q1055" si="412">G1057+G1058+G1059+G1060</f>
        <v>480.75</v>
      </c>
      <c r="H1055" s="490">
        <f t="shared" si="412"/>
        <v>198.89537000000001</v>
      </c>
      <c r="I1055" s="490">
        <f t="shared" si="412"/>
        <v>76.92</v>
      </c>
      <c r="J1055" s="636">
        <f t="shared" si="412"/>
        <v>401.80520000000001</v>
      </c>
      <c r="K1055" s="636">
        <f>K1057+K1058+K1059+K1060</f>
        <v>230.08672000000001</v>
      </c>
      <c r="L1055" s="289">
        <f t="shared" si="412"/>
        <v>552.48215000000005</v>
      </c>
      <c r="M1055" s="289">
        <f t="shared" si="412"/>
        <v>413.62171999999998</v>
      </c>
      <c r="N1055" s="634">
        <f t="shared" si="412"/>
        <v>669.67534000000001</v>
      </c>
      <c r="O1055" s="634">
        <f t="shared" si="412"/>
        <v>648.36559</v>
      </c>
      <c r="P1055" s="136">
        <f t="shared" si="412"/>
        <v>669.67534000000001</v>
      </c>
      <c r="Q1055" s="136">
        <f t="shared" si="412"/>
        <v>669.67534000000001</v>
      </c>
      <c r="R1055" s="412"/>
    </row>
    <row r="1056" spans="2:18" s="69" customFormat="1" ht="15.75" customHeight="1">
      <c r="B1056" s="1033"/>
      <c r="C1056" s="1057"/>
      <c r="D1056" s="1057"/>
      <c r="E1056" s="342" t="s">
        <v>18</v>
      </c>
      <c r="F1056" s="259"/>
      <c r="G1056" s="127"/>
      <c r="H1056" s="484"/>
      <c r="I1056" s="484"/>
      <c r="J1056" s="627"/>
      <c r="K1056" s="627"/>
      <c r="L1056" s="740"/>
      <c r="M1056" s="740"/>
      <c r="N1056" s="188"/>
      <c r="O1056" s="166"/>
      <c r="P1056" s="127"/>
      <c r="Q1056" s="127"/>
      <c r="R1056" s="123"/>
    </row>
    <row r="1057" spans="2:18" s="69" customFormat="1" ht="15.75" customHeight="1">
      <c r="B1057" s="1033"/>
      <c r="C1057" s="1057"/>
      <c r="D1057" s="1057"/>
      <c r="E1057" s="342" t="s">
        <v>28</v>
      </c>
      <c r="F1057" s="259"/>
      <c r="G1057" s="127"/>
      <c r="H1057" s="484">
        <v>0</v>
      </c>
      <c r="I1057" s="484">
        <v>0</v>
      </c>
      <c r="J1057" s="627">
        <v>0</v>
      </c>
      <c r="K1057" s="627">
        <v>0</v>
      </c>
      <c r="L1057" s="627">
        <v>0</v>
      </c>
      <c r="M1057" s="627">
        <v>0</v>
      </c>
      <c r="N1057" s="188">
        <v>0</v>
      </c>
      <c r="O1057" s="188">
        <v>0</v>
      </c>
      <c r="P1057" s="127">
        <v>0</v>
      </c>
      <c r="Q1057" s="127">
        <v>0</v>
      </c>
      <c r="R1057" s="123"/>
    </row>
    <row r="1058" spans="2:18" s="69" customFormat="1" ht="15.75" customHeight="1">
      <c r="B1058" s="1033"/>
      <c r="C1058" s="1057"/>
      <c r="D1058" s="1057"/>
      <c r="E1058" s="342" t="s">
        <v>19</v>
      </c>
      <c r="F1058" s="259"/>
      <c r="G1058" s="127"/>
      <c r="H1058" s="484">
        <v>0</v>
      </c>
      <c r="I1058" s="484">
        <v>0</v>
      </c>
      <c r="J1058" s="627">
        <v>0</v>
      </c>
      <c r="K1058" s="627">
        <v>0</v>
      </c>
      <c r="L1058" s="627">
        <v>0</v>
      </c>
      <c r="M1058" s="627">
        <v>0</v>
      </c>
      <c r="N1058" s="188">
        <v>0</v>
      </c>
      <c r="O1058" s="188">
        <v>0</v>
      </c>
      <c r="P1058" s="127">
        <v>0</v>
      </c>
      <c r="Q1058" s="127">
        <v>0</v>
      </c>
      <c r="R1058" s="123"/>
    </row>
    <row r="1059" spans="2:18" s="69" customFormat="1" ht="15.75" customHeight="1">
      <c r="B1059" s="1033"/>
      <c r="C1059" s="1057"/>
      <c r="D1059" s="1057"/>
      <c r="E1059" s="342" t="s">
        <v>33</v>
      </c>
      <c r="F1059" s="259"/>
      <c r="G1059" s="127"/>
      <c r="H1059" s="484"/>
      <c r="I1059" s="484"/>
      <c r="J1059" s="627"/>
      <c r="K1059" s="627"/>
      <c r="L1059" s="740"/>
      <c r="M1059" s="740"/>
      <c r="N1059" s="188"/>
      <c r="O1059" s="166"/>
      <c r="P1059" s="127"/>
      <c r="Q1059" s="127"/>
      <c r="R1059" s="123"/>
    </row>
    <row r="1060" spans="2:18" s="69" customFormat="1" ht="15.75" customHeight="1">
      <c r="B1060" s="1033"/>
      <c r="C1060" s="1057"/>
      <c r="D1060" s="1057"/>
      <c r="E1060" s="342" t="s">
        <v>67</v>
      </c>
      <c r="F1060" s="314">
        <v>489.15</v>
      </c>
      <c r="G1060" s="401">
        <v>480.75</v>
      </c>
      <c r="H1060" s="314">
        <v>198.89537000000001</v>
      </c>
      <c r="I1060" s="314">
        <v>76.92</v>
      </c>
      <c r="J1060" s="641">
        <v>401.80520000000001</v>
      </c>
      <c r="K1060" s="690">
        <v>230.08672000000001</v>
      </c>
      <c r="L1060" s="316">
        <v>552.48215000000005</v>
      </c>
      <c r="M1060" s="316">
        <v>413.62171999999998</v>
      </c>
      <c r="N1060" s="669">
        <v>669.67534000000001</v>
      </c>
      <c r="O1060" s="669">
        <v>648.36559</v>
      </c>
      <c r="P1060" s="870">
        <v>669.67534000000001</v>
      </c>
      <c r="Q1060" s="870">
        <v>669.67534000000001</v>
      </c>
      <c r="R1060" s="123"/>
    </row>
    <row r="1061" spans="2:18" s="69" customFormat="1" ht="15.75" customHeight="1" thickBot="1">
      <c r="B1061" s="1033"/>
      <c r="C1061" s="1057"/>
      <c r="D1061" s="1057"/>
      <c r="E1061" s="343" t="s">
        <v>20</v>
      </c>
      <c r="F1061" s="287"/>
      <c r="G1061" s="133"/>
      <c r="H1061" s="486"/>
      <c r="I1061" s="486"/>
      <c r="J1061" s="628"/>
      <c r="K1061" s="628"/>
      <c r="L1061" s="743"/>
      <c r="M1061" s="743"/>
      <c r="N1061" s="768"/>
      <c r="O1061" s="767"/>
      <c r="P1061" s="133"/>
      <c r="Q1061" s="133"/>
      <c r="R1061" s="413"/>
    </row>
    <row r="1062" spans="2:18" ht="15.75" customHeight="1">
      <c r="B1062" s="1033"/>
      <c r="C1062" s="1057"/>
      <c r="D1062" s="1057"/>
      <c r="E1062" s="341" t="s">
        <v>17</v>
      </c>
      <c r="F1062" s="289">
        <f>F1064+F1065+F1066+F1067</f>
        <v>254.93</v>
      </c>
      <c r="G1062" s="136">
        <f t="shared" ref="G1062:Q1062" si="413">G1064+G1065+G1066+G1067</f>
        <v>253.47</v>
      </c>
      <c r="H1062" s="490">
        <f t="shared" si="413"/>
        <v>122.42015000000001</v>
      </c>
      <c r="I1062" s="490">
        <f t="shared" si="413"/>
        <v>55.97</v>
      </c>
      <c r="J1062" s="636">
        <f t="shared" si="413"/>
        <v>152.22775999999999</v>
      </c>
      <c r="K1062" s="636">
        <f>K1064+K1065+K1066+K1067</f>
        <v>123.33459999999999</v>
      </c>
      <c r="L1062" s="289">
        <f t="shared" si="413"/>
        <v>569.8809</v>
      </c>
      <c r="M1062" s="289">
        <f t="shared" si="413"/>
        <v>282.81869</v>
      </c>
      <c r="N1062" s="634">
        <f t="shared" si="413"/>
        <v>584.8809</v>
      </c>
      <c r="O1062" s="634">
        <f t="shared" si="413"/>
        <v>574.24244999999996</v>
      </c>
      <c r="P1062" s="136">
        <f t="shared" si="413"/>
        <v>251.37609</v>
      </c>
      <c r="Q1062" s="136">
        <f t="shared" si="413"/>
        <v>251.37609</v>
      </c>
      <c r="R1062" s="412"/>
    </row>
    <row r="1063" spans="2:18" ht="15.75" customHeight="1">
      <c r="B1063" s="1033"/>
      <c r="C1063" s="1057"/>
      <c r="D1063" s="1057"/>
      <c r="E1063" s="342" t="s">
        <v>18</v>
      </c>
      <c r="F1063" s="259"/>
      <c r="G1063" s="127"/>
      <c r="H1063" s="484"/>
      <c r="I1063" s="484"/>
      <c r="J1063" s="627"/>
      <c r="K1063" s="627"/>
      <c r="L1063" s="740"/>
      <c r="M1063" s="740"/>
      <c r="N1063" s="188"/>
      <c r="O1063" s="166"/>
      <c r="P1063" s="127"/>
      <c r="Q1063" s="139"/>
      <c r="R1063" s="123"/>
    </row>
    <row r="1064" spans="2:18" ht="15.75" customHeight="1">
      <c r="B1064" s="1033"/>
      <c r="C1064" s="1057"/>
      <c r="D1064" s="1057"/>
      <c r="E1064" s="342" t="s">
        <v>28</v>
      </c>
      <c r="F1064" s="259"/>
      <c r="G1064" s="127"/>
      <c r="H1064" s="484">
        <v>0</v>
      </c>
      <c r="I1064" s="484">
        <v>0</v>
      </c>
      <c r="J1064" s="627">
        <v>0</v>
      </c>
      <c r="K1064" s="627">
        <v>0</v>
      </c>
      <c r="L1064" s="627">
        <v>0</v>
      </c>
      <c r="M1064" s="627">
        <v>0</v>
      </c>
      <c r="N1064" s="188">
        <v>0</v>
      </c>
      <c r="O1064" s="188">
        <v>0</v>
      </c>
      <c r="P1064" s="127">
        <v>0</v>
      </c>
      <c r="Q1064" s="139">
        <v>0</v>
      </c>
      <c r="R1064" s="123"/>
    </row>
    <row r="1065" spans="2:18" ht="15.75" customHeight="1">
      <c r="B1065" s="1033"/>
      <c r="C1065" s="1057"/>
      <c r="D1065" s="1057"/>
      <c r="E1065" s="342" t="s">
        <v>19</v>
      </c>
      <c r="F1065" s="259"/>
      <c r="G1065" s="127"/>
      <c r="H1065" s="484">
        <v>0</v>
      </c>
      <c r="I1065" s="484">
        <v>0</v>
      </c>
      <c r="J1065" s="627">
        <v>0</v>
      </c>
      <c r="K1065" s="627">
        <v>0</v>
      </c>
      <c r="L1065" s="627">
        <v>0</v>
      </c>
      <c r="M1065" s="627">
        <v>0</v>
      </c>
      <c r="N1065" s="188">
        <v>0</v>
      </c>
      <c r="O1065" s="188">
        <v>0</v>
      </c>
      <c r="P1065" s="127">
        <v>0</v>
      </c>
      <c r="Q1065" s="139">
        <v>0</v>
      </c>
      <c r="R1065" s="123"/>
    </row>
    <row r="1066" spans="2:18" ht="15.75" customHeight="1">
      <c r="B1066" s="1033"/>
      <c r="C1066" s="1057"/>
      <c r="D1066" s="1057"/>
      <c r="E1066" s="342" t="s">
        <v>33</v>
      </c>
      <c r="F1066" s="259"/>
      <c r="G1066" s="127"/>
      <c r="H1066" s="484"/>
      <c r="I1066" s="484"/>
      <c r="J1066" s="627"/>
      <c r="K1066" s="627"/>
      <c r="L1066" s="740"/>
      <c r="M1066" s="740"/>
      <c r="N1066" s="188"/>
      <c r="O1066" s="166"/>
      <c r="P1066" s="127"/>
      <c r="Q1066" s="139"/>
      <c r="R1066" s="123"/>
    </row>
    <row r="1067" spans="2:18" ht="15.75" customHeight="1">
      <c r="B1067" s="1033"/>
      <c r="C1067" s="1057"/>
      <c r="D1067" s="1057"/>
      <c r="E1067" s="342" t="s">
        <v>67</v>
      </c>
      <c r="F1067" s="314">
        <v>254.93</v>
      </c>
      <c r="G1067" s="401">
        <v>253.47</v>
      </c>
      <c r="H1067" s="314">
        <v>122.42015000000001</v>
      </c>
      <c r="I1067" s="314">
        <v>55.97</v>
      </c>
      <c r="J1067" s="641">
        <v>152.22775999999999</v>
      </c>
      <c r="K1067" s="690">
        <v>123.33459999999999</v>
      </c>
      <c r="L1067" s="316">
        <v>569.8809</v>
      </c>
      <c r="M1067" s="316">
        <v>282.81869</v>
      </c>
      <c r="N1067" s="669">
        <v>584.8809</v>
      </c>
      <c r="O1067" s="669">
        <v>574.24244999999996</v>
      </c>
      <c r="P1067" s="870">
        <v>251.37609</v>
      </c>
      <c r="Q1067" s="870">
        <v>251.37609</v>
      </c>
      <c r="R1067" s="123"/>
    </row>
    <row r="1068" spans="2:18" ht="15.75" customHeight="1" thickBot="1">
      <c r="B1068" s="1033"/>
      <c r="C1068" s="1057"/>
      <c r="D1068" s="1057"/>
      <c r="E1068" s="343" t="s">
        <v>20</v>
      </c>
      <c r="F1068" s="287"/>
      <c r="G1068" s="133"/>
      <c r="H1068" s="486"/>
      <c r="I1068" s="486"/>
      <c r="J1068" s="628"/>
      <c r="K1068" s="628"/>
      <c r="L1068" s="743"/>
      <c r="M1068" s="743"/>
      <c r="N1068" s="768"/>
      <c r="O1068" s="767"/>
      <c r="P1068" s="133"/>
      <c r="Q1068" s="146"/>
      <c r="R1068" s="413"/>
    </row>
    <row r="1069" spans="2:18" s="185" customFormat="1" ht="15.75" customHeight="1">
      <c r="B1069" s="1033"/>
      <c r="C1069" s="1057"/>
      <c r="D1069" s="1057"/>
      <c r="E1069" s="293" t="s">
        <v>17</v>
      </c>
      <c r="F1069" s="286">
        <f>F1071+F1072+F1074+F1073</f>
        <v>0</v>
      </c>
      <c r="G1069" s="134">
        <f t="shared" ref="G1069:Q1069" si="414">G1071+G1072+G1074+G1073</f>
        <v>0</v>
      </c>
      <c r="H1069" s="491">
        <f t="shared" si="414"/>
        <v>1.36877</v>
      </c>
      <c r="I1069" s="491">
        <f t="shared" si="414"/>
        <v>1.37</v>
      </c>
      <c r="J1069" s="638">
        <f t="shared" si="414"/>
        <v>1.36877</v>
      </c>
      <c r="K1069" s="638">
        <f>K1071+K1072+K1074+K1073</f>
        <v>1.36877</v>
      </c>
      <c r="L1069" s="286">
        <f t="shared" si="414"/>
        <v>1.36877</v>
      </c>
      <c r="M1069" s="286">
        <f t="shared" si="414"/>
        <v>1.36877</v>
      </c>
      <c r="N1069" s="637">
        <f t="shared" si="414"/>
        <v>1.36877</v>
      </c>
      <c r="O1069" s="637">
        <f t="shared" si="414"/>
        <v>1.36877</v>
      </c>
      <c r="P1069" s="134">
        <f t="shared" si="414"/>
        <v>5</v>
      </c>
      <c r="Q1069" s="134">
        <f t="shared" si="414"/>
        <v>5</v>
      </c>
      <c r="R1069" s="122"/>
    </row>
    <row r="1070" spans="2:18" s="185" customFormat="1" ht="15.75" customHeight="1">
      <c r="B1070" s="1033"/>
      <c r="C1070" s="1057"/>
      <c r="D1070" s="1057"/>
      <c r="E1070" s="342" t="s">
        <v>18</v>
      </c>
      <c r="F1070" s="259"/>
      <c r="G1070" s="127"/>
      <c r="H1070" s="484"/>
      <c r="I1070" s="484"/>
      <c r="J1070" s="627"/>
      <c r="K1070" s="627"/>
      <c r="L1070" s="740"/>
      <c r="M1070" s="740"/>
      <c r="N1070" s="188"/>
      <c r="O1070" s="166"/>
      <c r="P1070" s="127"/>
      <c r="Q1070" s="139"/>
      <c r="R1070" s="123"/>
    </row>
    <row r="1071" spans="2:18" s="185" customFormat="1" ht="15.75" customHeight="1">
      <c r="B1071" s="1033"/>
      <c r="C1071" s="1057"/>
      <c r="D1071" s="1057"/>
      <c r="E1071" s="342" t="s">
        <v>28</v>
      </c>
      <c r="F1071" s="259"/>
      <c r="G1071" s="127"/>
      <c r="H1071" s="484">
        <v>0</v>
      </c>
      <c r="I1071" s="484">
        <v>0</v>
      </c>
      <c r="J1071" s="627">
        <v>0</v>
      </c>
      <c r="K1071" s="627">
        <v>0</v>
      </c>
      <c r="L1071" s="627">
        <v>0</v>
      </c>
      <c r="M1071" s="627">
        <v>0</v>
      </c>
      <c r="N1071" s="576">
        <v>0</v>
      </c>
      <c r="O1071" s="576">
        <v>0</v>
      </c>
      <c r="P1071" s="127">
        <v>0</v>
      </c>
      <c r="Q1071" s="139">
        <v>0</v>
      </c>
      <c r="R1071" s="123"/>
    </row>
    <row r="1072" spans="2:18" s="185" customFormat="1" ht="15.75" customHeight="1">
      <c r="B1072" s="1033"/>
      <c r="C1072" s="1057"/>
      <c r="D1072" s="1057"/>
      <c r="E1072" s="342" t="s">
        <v>19</v>
      </c>
      <c r="F1072" s="259"/>
      <c r="G1072" s="127"/>
      <c r="H1072" s="484">
        <v>0</v>
      </c>
      <c r="I1072" s="484">
        <v>0</v>
      </c>
      <c r="J1072" s="627">
        <v>0</v>
      </c>
      <c r="K1072" s="627">
        <v>0</v>
      </c>
      <c r="L1072" s="627">
        <v>0</v>
      </c>
      <c r="M1072" s="627">
        <v>0</v>
      </c>
      <c r="N1072" s="576">
        <v>0</v>
      </c>
      <c r="O1072" s="576">
        <v>0</v>
      </c>
      <c r="P1072" s="127">
        <v>0</v>
      </c>
      <c r="Q1072" s="139">
        <v>0</v>
      </c>
      <c r="R1072" s="123"/>
    </row>
    <row r="1073" spans="2:18" s="185" customFormat="1" ht="15.75" customHeight="1">
      <c r="B1073" s="1033"/>
      <c r="C1073" s="1057"/>
      <c r="D1073" s="1057"/>
      <c r="E1073" s="342" t="s">
        <v>33</v>
      </c>
      <c r="F1073" s="259"/>
      <c r="G1073" s="127"/>
      <c r="H1073" s="484"/>
      <c r="I1073" s="484"/>
      <c r="J1073" s="627"/>
      <c r="K1073" s="627"/>
      <c r="L1073" s="740"/>
      <c r="M1073" s="740"/>
      <c r="N1073" s="188"/>
      <c r="O1073" s="166"/>
      <c r="P1073" s="127"/>
      <c r="Q1073" s="139"/>
      <c r="R1073" s="123"/>
    </row>
    <row r="1074" spans="2:18" s="185" customFormat="1" ht="15.75" customHeight="1">
      <c r="B1074" s="1033"/>
      <c r="C1074" s="1057"/>
      <c r="D1074" s="1057"/>
      <c r="E1074" s="342" t="s">
        <v>67</v>
      </c>
      <c r="F1074" s="314">
        <v>0</v>
      </c>
      <c r="G1074" s="401">
        <v>0</v>
      </c>
      <c r="H1074" s="314">
        <v>1.36877</v>
      </c>
      <c r="I1074" s="314">
        <v>1.37</v>
      </c>
      <c r="J1074" s="641">
        <v>1.36877</v>
      </c>
      <c r="K1074" s="690">
        <v>1.36877</v>
      </c>
      <c r="L1074" s="316">
        <v>1.36877</v>
      </c>
      <c r="M1074" s="316">
        <v>1.36877</v>
      </c>
      <c r="N1074" s="669">
        <v>1.36877</v>
      </c>
      <c r="O1074" s="669">
        <v>1.36877</v>
      </c>
      <c r="P1074" s="401">
        <v>5</v>
      </c>
      <c r="Q1074" s="401">
        <v>5</v>
      </c>
      <c r="R1074" s="123"/>
    </row>
    <row r="1075" spans="2:18" s="185" customFormat="1" ht="15.75" customHeight="1" thickBot="1">
      <c r="B1075" s="1033"/>
      <c r="C1075" s="1057"/>
      <c r="D1075" s="1057"/>
      <c r="E1075" s="343" t="s">
        <v>20</v>
      </c>
      <c r="F1075" s="287"/>
      <c r="G1075" s="133"/>
      <c r="H1075" s="486"/>
      <c r="I1075" s="486"/>
      <c r="J1075" s="628"/>
      <c r="K1075" s="628"/>
      <c r="L1075" s="743"/>
      <c r="M1075" s="743"/>
      <c r="N1075" s="768"/>
      <c r="O1075" s="767"/>
      <c r="P1075" s="133"/>
      <c r="Q1075" s="146"/>
      <c r="R1075" s="413"/>
    </row>
    <row r="1076" spans="2:18" ht="15.75" customHeight="1">
      <c r="B1076" s="1033"/>
      <c r="C1076" s="1057"/>
      <c r="D1076" s="1057"/>
      <c r="E1076" s="293" t="s">
        <v>17</v>
      </c>
      <c r="F1076" s="286">
        <f>F1078+F1079+F1080+F1081+F1082</f>
        <v>3.46</v>
      </c>
      <c r="G1076" s="134">
        <f t="shared" ref="G1076:Q1076" si="415">G1078+G1079+G1080+G1081+G1082</f>
        <v>1.02</v>
      </c>
      <c r="H1076" s="491">
        <f t="shared" si="415"/>
        <v>3.63123</v>
      </c>
      <c r="I1076" s="491">
        <f t="shared" si="415"/>
        <v>0</v>
      </c>
      <c r="J1076" s="638">
        <f t="shared" si="415"/>
        <v>446.85381999999998</v>
      </c>
      <c r="K1076" s="638">
        <f>K1078+K1079+K1080+K1081+K1082</f>
        <v>444.62470000000002</v>
      </c>
      <c r="L1076" s="491">
        <f t="shared" si="415"/>
        <v>446.85381999999998</v>
      </c>
      <c r="M1076" s="491">
        <f t="shared" si="415"/>
        <v>444.62470000000002</v>
      </c>
      <c r="N1076" s="637">
        <f t="shared" si="415"/>
        <v>476.85381999999998</v>
      </c>
      <c r="O1076" s="637">
        <f t="shared" si="415"/>
        <v>474.62470000000002</v>
      </c>
      <c r="P1076" s="134">
        <f t="shared" si="415"/>
        <v>0</v>
      </c>
      <c r="Q1076" s="134">
        <f t="shared" si="415"/>
        <v>0</v>
      </c>
      <c r="R1076" s="122"/>
    </row>
    <row r="1077" spans="2:18" ht="15.75" customHeight="1">
      <c r="B1077" s="1033"/>
      <c r="C1077" s="1057"/>
      <c r="D1077" s="1057"/>
      <c r="E1077" s="342" t="s">
        <v>18</v>
      </c>
      <c r="F1077" s="259"/>
      <c r="G1077" s="127"/>
      <c r="H1077" s="484"/>
      <c r="I1077" s="484"/>
      <c r="J1077" s="627"/>
      <c r="K1077" s="627"/>
      <c r="L1077" s="787"/>
      <c r="M1077" s="787"/>
      <c r="N1077" s="188"/>
      <c r="O1077" s="166"/>
      <c r="P1077" s="127"/>
      <c r="Q1077" s="139"/>
      <c r="R1077" s="123"/>
    </row>
    <row r="1078" spans="2:18" ht="15.75" customHeight="1">
      <c r="B1078" s="1033"/>
      <c r="C1078" s="1057"/>
      <c r="D1078" s="1057"/>
      <c r="E1078" s="342" t="s">
        <v>28</v>
      </c>
      <c r="F1078" s="259"/>
      <c r="G1078" s="127"/>
      <c r="H1078" s="484">
        <v>0</v>
      </c>
      <c r="I1078" s="484">
        <v>0</v>
      </c>
      <c r="J1078" s="627">
        <v>0</v>
      </c>
      <c r="K1078" s="627">
        <v>0</v>
      </c>
      <c r="L1078" s="681">
        <v>0</v>
      </c>
      <c r="M1078" s="681">
        <v>0</v>
      </c>
      <c r="N1078" s="188">
        <v>0</v>
      </c>
      <c r="O1078" s="188">
        <v>0</v>
      </c>
      <c r="P1078" s="127">
        <v>0</v>
      </c>
      <c r="Q1078" s="139">
        <v>0</v>
      </c>
      <c r="R1078" s="123"/>
    </row>
    <row r="1079" spans="2:18" ht="15.75" customHeight="1">
      <c r="B1079" s="1033"/>
      <c r="C1079" s="1057"/>
      <c r="D1079" s="1057"/>
      <c r="E1079" s="342" t="s">
        <v>19</v>
      </c>
      <c r="F1079" s="259"/>
      <c r="G1079" s="127"/>
      <c r="H1079" s="484">
        <v>0</v>
      </c>
      <c r="I1079" s="484">
        <v>0</v>
      </c>
      <c r="J1079" s="627">
        <v>0</v>
      </c>
      <c r="K1079" s="627">
        <v>0</v>
      </c>
      <c r="L1079" s="681">
        <v>0</v>
      </c>
      <c r="M1079" s="681">
        <v>0</v>
      </c>
      <c r="N1079" s="188">
        <v>0</v>
      </c>
      <c r="O1079" s="188">
        <v>0</v>
      </c>
      <c r="P1079" s="127">
        <v>0</v>
      </c>
      <c r="Q1079" s="139">
        <v>0</v>
      </c>
      <c r="R1079" s="123"/>
    </row>
    <row r="1080" spans="2:18" ht="15.75" customHeight="1">
      <c r="B1080" s="1033"/>
      <c r="C1080" s="1057"/>
      <c r="D1080" s="1057"/>
      <c r="E1080" s="342" t="s">
        <v>33</v>
      </c>
      <c r="F1080" s="259"/>
      <c r="G1080" s="127"/>
      <c r="H1080" s="484"/>
      <c r="I1080" s="484"/>
      <c r="J1080" s="627"/>
      <c r="K1080" s="627"/>
      <c r="L1080" s="681"/>
      <c r="M1080" s="681"/>
      <c r="N1080" s="188"/>
      <c r="O1080" s="166"/>
      <c r="P1080" s="127"/>
      <c r="Q1080" s="139"/>
      <c r="R1080" s="123"/>
    </row>
    <row r="1081" spans="2:18" ht="15.75" customHeight="1">
      <c r="B1081" s="1033"/>
      <c r="C1081" s="1057"/>
      <c r="D1081" s="1057"/>
      <c r="E1081" s="342" t="s">
        <v>67</v>
      </c>
      <c r="F1081" s="314">
        <v>3.46</v>
      </c>
      <c r="G1081" s="401">
        <v>1.02</v>
      </c>
      <c r="H1081" s="314">
        <v>3.63123</v>
      </c>
      <c r="I1081" s="314">
        <v>0</v>
      </c>
      <c r="J1081" s="641">
        <v>446.85381999999998</v>
      </c>
      <c r="K1081" s="690">
        <v>444.62470000000002</v>
      </c>
      <c r="L1081" s="316">
        <v>446.85381999999998</v>
      </c>
      <c r="M1081" s="316">
        <v>444.62470000000002</v>
      </c>
      <c r="N1081" s="669">
        <v>476.85381999999998</v>
      </c>
      <c r="O1081" s="669">
        <v>474.62470000000002</v>
      </c>
      <c r="P1081" s="729">
        <v>0</v>
      </c>
      <c r="Q1081" s="729">
        <v>0</v>
      </c>
      <c r="R1081" s="123"/>
    </row>
    <row r="1082" spans="2:18" ht="15.75" customHeight="1" thickBot="1">
      <c r="B1082" s="1036"/>
      <c r="C1082" s="1058"/>
      <c r="D1082" s="1058"/>
      <c r="E1082" s="343" t="s">
        <v>20</v>
      </c>
      <c r="F1082" s="287"/>
      <c r="G1082" s="133"/>
      <c r="H1082" s="486"/>
      <c r="I1082" s="486"/>
      <c r="J1082" s="628"/>
      <c r="K1082" s="628"/>
      <c r="L1082" s="788"/>
      <c r="M1082" s="788"/>
      <c r="N1082" s="768"/>
      <c r="O1082" s="767"/>
      <c r="P1082" s="133"/>
      <c r="Q1082" s="146"/>
      <c r="R1082" s="413"/>
    </row>
    <row r="1083" spans="2:18" ht="15.75" customHeight="1">
      <c r="B1083" s="1040"/>
      <c r="C1083" s="1037" t="s">
        <v>539</v>
      </c>
      <c r="D1083" s="1046" t="s">
        <v>672</v>
      </c>
      <c r="E1083" s="293" t="s">
        <v>17</v>
      </c>
      <c r="F1083" s="286">
        <f>F1085+F1086+F1087+F1088</f>
        <v>2130.9</v>
      </c>
      <c r="G1083" s="134">
        <f t="shared" ref="G1083:Q1083" si="416">G1085+G1086+G1087+G1088</f>
        <v>2130.85</v>
      </c>
      <c r="H1083" s="491">
        <f t="shared" si="416"/>
        <v>699.30907000000002</v>
      </c>
      <c r="I1083" s="491">
        <f t="shared" si="416"/>
        <v>440.72</v>
      </c>
      <c r="J1083" s="638">
        <f t="shared" si="416"/>
        <v>1412.7456</v>
      </c>
      <c r="K1083" s="638">
        <f>K1085+K1086+K1087+K1088</f>
        <v>1159.67254</v>
      </c>
      <c r="L1083" s="491">
        <f t="shared" si="416"/>
        <v>1942.5252</v>
      </c>
      <c r="M1083" s="491">
        <f t="shared" si="416"/>
        <v>1576.3895</v>
      </c>
      <c r="N1083" s="637">
        <f t="shared" si="416"/>
        <v>2354.576</v>
      </c>
      <c r="O1083" s="637">
        <f t="shared" si="416"/>
        <v>2290.8830200000002</v>
      </c>
      <c r="P1083" s="134">
        <f t="shared" si="416"/>
        <v>2354.576</v>
      </c>
      <c r="Q1083" s="134">
        <f t="shared" si="416"/>
        <v>2354.576</v>
      </c>
      <c r="R1083" s="122"/>
    </row>
    <row r="1084" spans="2:18" ht="15.75" customHeight="1">
      <c r="B1084" s="1034"/>
      <c r="C1084" s="1038"/>
      <c r="D1084" s="1047"/>
      <c r="E1084" s="342" t="s">
        <v>18</v>
      </c>
      <c r="F1084" s="259"/>
      <c r="G1084" s="127"/>
      <c r="H1084" s="484"/>
      <c r="I1084" s="484"/>
      <c r="J1084" s="627"/>
      <c r="K1084" s="627"/>
      <c r="L1084" s="787"/>
      <c r="M1084" s="787"/>
      <c r="N1084" s="188"/>
      <c r="O1084" s="166"/>
      <c r="P1084" s="127"/>
      <c r="Q1084" s="139"/>
      <c r="R1084" s="123"/>
    </row>
    <row r="1085" spans="2:18" ht="15.75" customHeight="1">
      <c r="B1085" s="1034"/>
      <c r="C1085" s="1038"/>
      <c r="D1085" s="1047"/>
      <c r="E1085" s="342" t="s">
        <v>28</v>
      </c>
      <c r="F1085" s="259"/>
      <c r="G1085" s="127"/>
      <c r="H1085" s="484">
        <v>0</v>
      </c>
      <c r="I1085" s="484">
        <v>0</v>
      </c>
      <c r="J1085" s="627">
        <v>0</v>
      </c>
      <c r="K1085" s="627">
        <v>0</v>
      </c>
      <c r="L1085" s="681">
        <v>0</v>
      </c>
      <c r="M1085" s="681">
        <v>0</v>
      </c>
      <c r="N1085" s="188">
        <v>0</v>
      </c>
      <c r="O1085" s="188">
        <v>0</v>
      </c>
      <c r="P1085" s="127">
        <v>0</v>
      </c>
      <c r="Q1085" s="139">
        <v>0</v>
      </c>
      <c r="R1085" s="123"/>
    </row>
    <row r="1086" spans="2:18" ht="15.75" customHeight="1">
      <c r="B1086" s="1034"/>
      <c r="C1086" s="1038"/>
      <c r="D1086" s="1047"/>
      <c r="E1086" s="342" t="s">
        <v>19</v>
      </c>
      <c r="F1086" s="259"/>
      <c r="G1086" s="127"/>
      <c r="H1086" s="484">
        <v>0</v>
      </c>
      <c r="I1086" s="484">
        <v>0</v>
      </c>
      <c r="J1086" s="627">
        <v>0</v>
      </c>
      <c r="K1086" s="627">
        <v>0</v>
      </c>
      <c r="L1086" s="681">
        <v>0</v>
      </c>
      <c r="M1086" s="681">
        <v>0</v>
      </c>
      <c r="N1086" s="188">
        <v>0</v>
      </c>
      <c r="O1086" s="188">
        <v>0</v>
      </c>
      <c r="P1086" s="127">
        <v>0</v>
      </c>
      <c r="Q1086" s="139">
        <v>0</v>
      </c>
      <c r="R1086" s="123"/>
    </row>
    <row r="1087" spans="2:18" ht="15.75" customHeight="1">
      <c r="B1087" s="1034"/>
      <c r="C1087" s="1038"/>
      <c r="D1087" s="1047"/>
      <c r="E1087" s="342" t="s">
        <v>33</v>
      </c>
      <c r="F1087" s="259"/>
      <c r="G1087" s="127"/>
      <c r="H1087" s="484"/>
      <c r="I1087" s="484"/>
      <c r="J1087" s="627"/>
      <c r="K1087" s="627"/>
      <c r="L1087" s="787"/>
      <c r="M1087" s="787"/>
      <c r="N1087" s="188"/>
      <c r="O1087" s="166"/>
      <c r="P1087" s="127"/>
      <c r="Q1087" s="139"/>
      <c r="R1087" s="123"/>
    </row>
    <row r="1088" spans="2:18" ht="15.75" customHeight="1">
      <c r="B1088" s="1034"/>
      <c r="C1088" s="1038"/>
      <c r="D1088" s="1047"/>
      <c r="E1088" s="342" t="s">
        <v>67</v>
      </c>
      <c r="F1088" s="314">
        <v>2130.9</v>
      </c>
      <c r="G1088" s="401">
        <v>2130.85</v>
      </c>
      <c r="H1088" s="314">
        <v>699.30907000000002</v>
      </c>
      <c r="I1088" s="314">
        <v>440.72</v>
      </c>
      <c r="J1088" s="641">
        <v>1412.7456</v>
      </c>
      <c r="K1088" s="690">
        <v>1159.67254</v>
      </c>
      <c r="L1088" s="316">
        <v>1942.5252</v>
      </c>
      <c r="M1088" s="316">
        <v>1576.3895</v>
      </c>
      <c r="N1088" s="669">
        <v>2354.576</v>
      </c>
      <c r="O1088" s="669">
        <v>2290.8830200000002</v>
      </c>
      <c r="P1088" s="870">
        <v>2354.576</v>
      </c>
      <c r="Q1088" s="870">
        <v>2354.576</v>
      </c>
      <c r="R1088" s="123"/>
    </row>
    <row r="1089" spans="2:18" ht="15.75" customHeight="1" thickBot="1">
      <c r="B1089" s="1034"/>
      <c r="C1089" s="1038"/>
      <c r="D1089" s="1047"/>
      <c r="E1089" s="343" t="s">
        <v>20</v>
      </c>
      <c r="F1089" s="287"/>
      <c r="G1089" s="133"/>
      <c r="H1089" s="486"/>
      <c r="I1089" s="486"/>
      <c r="J1089" s="628"/>
      <c r="K1089" s="628"/>
      <c r="L1089" s="788"/>
      <c r="M1089" s="788"/>
      <c r="N1089" s="768"/>
      <c r="O1089" s="767"/>
      <c r="P1089" s="133"/>
      <c r="Q1089" s="146"/>
      <c r="R1089" s="413"/>
    </row>
    <row r="1090" spans="2:18" s="115" customFormat="1" ht="15.75" customHeight="1">
      <c r="B1090" s="1034"/>
      <c r="C1090" s="1038"/>
      <c r="D1090" s="1047"/>
      <c r="E1090" s="341" t="s">
        <v>17</v>
      </c>
      <c r="F1090" s="289">
        <f>F1092+F1093+F1094+F1095</f>
        <v>0.84</v>
      </c>
      <c r="G1090" s="136">
        <f t="shared" ref="G1090:Q1090" si="417">G1092+G1093+G1094+G1095</f>
        <v>0.78</v>
      </c>
      <c r="H1090" s="490">
        <f t="shared" si="417"/>
        <v>0.69498000000000004</v>
      </c>
      <c r="I1090" s="490">
        <f t="shared" si="417"/>
        <v>0.13</v>
      </c>
      <c r="J1090" s="636">
        <f t="shared" si="417"/>
        <v>1.4039999999999999</v>
      </c>
      <c r="K1090" s="636">
        <f>K1092+K1093+K1094+K1095</f>
        <v>0.32500000000000001</v>
      </c>
      <c r="L1090" s="289">
        <f t="shared" si="417"/>
        <v>1.9305000000000001</v>
      </c>
      <c r="M1090" s="289">
        <f t="shared" si="417"/>
        <v>0.52</v>
      </c>
      <c r="N1090" s="634">
        <f t="shared" si="417"/>
        <v>2.34</v>
      </c>
      <c r="O1090" s="634">
        <f t="shared" si="417"/>
        <v>0.78</v>
      </c>
      <c r="P1090" s="136">
        <f t="shared" si="417"/>
        <v>2.34</v>
      </c>
      <c r="Q1090" s="136">
        <f t="shared" si="417"/>
        <v>2.34</v>
      </c>
      <c r="R1090" s="412"/>
    </row>
    <row r="1091" spans="2:18" s="115" customFormat="1" ht="15.75" customHeight="1">
      <c r="B1091" s="1034"/>
      <c r="C1091" s="1038"/>
      <c r="D1091" s="1047"/>
      <c r="E1091" s="342" t="s">
        <v>18</v>
      </c>
      <c r="F1091" s="259"/>
      <c r="G1091" s="127"/>
      <c r="H1091" s="484"/>
      <c r="I1091" s="484"/>
      <c r="J1091" s="627"/>
      <c r="K1091" s="627"/>
      <c r="L1091" s="740"/>
      <c r="M1091" s="740"/>
      <c r="N1091" s="188"/>
      <c r="O1091" s="166"/>
      <c r="P1091" s="127"/>
      <c r="Q1091" s="139"/>
      <c r="R1091" s="123"/>
    </row>
    <row r="1092" spans="2:18" s="115" customFormat="1" ht="15.75" customHeight="1">
      <c r="B1092" s="1034"/>
      <c r="C1092" s="1038"/>
      <c r="D1092" s="1047"/>
      <c r="E1092" s="342" t="s">
        <v>28</v>
      </c>
      <c r="F1092" s="259"/>
      <c r="G1092" s="127"/>
      <c r="H1092" s="484">
        <v>0</v>
      </c>
      <c r="I1092" s="484">
        <v>0</v>
      </c>
      <c r="J1092" s="627">
        <v>0</v>
      </c>
      <c r="K1092" s="627">
        <v>0</v>
      </c>
      <c r="L1092" s="627">
        <v>0</v>
      </c>
      <c r="M1092" s="627">
        <v>0</v>
      </c>
      <c r="N1092" s="188">
        <v>0</v>
      </c>
      <c r="O1092" s="188">
        <v>0</v>
      </c>
      <c r="P1092" s="127">
        <v>0</v>
      </c>
      <c r="Q1092" s="139">
        <v>0</v>
      </c>
      <c r="R1092" s="123"/>
    </row>
    <row r="1093" spans="2:18" s="115" customFormat="1" ht="15.75" customHeight="1">
      <c r="B1093" s="1034"/>
      <c r="C1093" s="1038"/>
      <c r="D1093" s="1047"/>
      <c r="E1093" s="342" t="s">
        <v>19</v>
      </c>
      <c r="F1093" s="259"/>
      <c r="G1093" s="127"/>
      <c r="H1093" s="484">
        <v>0</v>
      </c>
      <c r="I1093" s="484">
        <v>0</v>
      </c>
      <c r="J1093" s="627">
        <v>0</v>
      </c>
      <c r="K1093" s="627">
        <v>0</v>
      </c>
      <c r="L1093" s="627">
        <v>0</v>
      </c>
      <c r="M1093" s="627">
        <v>0</v>
      </c>
      <c r="N1093" s="188">
        <v>0</v>
      </c>
      <c r="O1093" s="188">
        <v>0</v>
      </c>
      <c r="P1093" s="127">
        <v>0</v>
      </c>
      <c r="Q1093" s="139">
        <v>0</v>
      </c>
      <c r="R1093" s="123"/>
    </row>
    <row r="1094" spans="2:18" s="115" customFormat="1" ht="15.75" customHeight="1">
      <c r="B1094" s="1034"/>
      <c r="C1094" s="1038"/>
      <c r="D1094" s="1047"/>
      <c r="E1094" s="342" t="s">
        <v>33</v>
      </c>
      <c r="F1094" s="259"/>
      <c r="G1094" s="127"/>
      <c r="H1094" s="484"/>
      <c r="I1094" s="484"/>
      <c r="J1094" s="627"/>
      <c r="K1094" s="627"/>
      <c r="L1094" s="740"/>
      <c r="M1094" s="740"/>
      <c r="N1094" s="188"/>
      <c r="O1094" s="166"/>
      <c r="P1094" s="127"/>
      <c r="Q1094" s="139"/>
      <c r="R1094" s="123"/>
    </row>
    <row r="1095" spans="2:18" s="115" customFormat="1" ht="15.75" customHeight="1">
      <c r="B1095" s="1034"/>
      <c r="C1095" s="1038"/>
      <c r="D1095" s="1047"/>
      <c r="E1095" s="342" t="s">
        <v>67</v>
      </c>
      <c r="F1095" s="314">
        <v>0.84</v>
      </c>
      <c r="G1095" s="401">
        <v>0.78</v>
      </c>
      <c r="H1095" s="314">
        <v>0.69498000000000004</v>
      </c>
      <c r="I1095" s="314">
        <v>0.13</v>
      </c>
      <c r="J1095" s="641">
        <v>1.4039999999999999</v>
      </c>
      <c r="K1095" s="690">
        <v>0.32500000000000001</v>
      </c>
      <c r="L1095" s="316">
        <v>1.9305000000000001</v>
      </c>
      <c r="M1095" s="316">
        <v>0.52</v>
      </c>
      <c r="N1095" s="669">
        <v>2.34</v>
      </c>
      <c r="O1095" s="669">
        <v>0.78</v>
      </c>
      <c r="P1095" s="870">
        <v>2.34</v>
      </c>
      <c r="Q1095" s="870">
        <v>2.34</v>
      </c>
      <c r="R1095" s="123"/>
    </row>
    <row r="1096" spans="2:18" s="115" customFormat="1" ht="15.75" customHeight="1" thickBot="1">
      <c r="B1096" s="1034"/>
      <c r="C1096" s="1038"/>
      <c r="D1096" s="1047"/>
      <c r="E1096" s="343" t="s">
        <v>20</v>
      </c>
      <c r="F1096" s="287"/>
      <c r="G1096" s="133"/>
      <c r="H1096" s="486"/>
      <c r="I1096" s="486"/>
      <c r="J1096" s="628"/>
      <c r="K1096" s="628"/>
      <c r="L1096" s="743"/>
      <c r="M1096" s="743"/>
      <c r="N1096" s="768"/>
      <c r="O1096" s="767"/>
      <c r="P1096" s="133"/>
      <c r="Q1096" s="146"/>
      <c r="R1096" s="413"/>
    </row>
    <row r="1097" spans="2:18" s="185" customFormat="1" ht="15.75" customHeight="1">
      <c r="B1097" s="1034"/>
      <c r="C1097" s="1038"/>
      <c r="D1097" s="1047"/>
      <c r="E1097" s="293" t="s">
        <v>17</v>
      </c>
      <c r="F1097" s="286">
        <f>F1099+F1100+F1101+F1102</f>
        <v>682.74</v>
      </c>
      <c r="G1097" s="134">
        <f t="shared" ref="G1097:Q1097" si="418">G1099+G1100+G1101+G1102</f>
        <v>680.73</v>
      </c>
      <c r="H1097" s="491">
        <f t="shared" si="418"/>
        <v>211.19134</v>
      </c>
      <c r="I1097" s="491">
        <f t="shared" si="418"/>
        <v>111.18</v>
      </c>
      <c r="J1097" s="638">
        <f t="shared" si="418"/>
        <v>426.64917000000003</v>
      </c>
      <c r="K1097" s="663">
        <f>K1099+K1100+K1101+K1102</f>
        <v>278.93810000000002</v>
      </c>
      <c r="L1097" s="491">
        <f t="shared" si="418"/>
        <v>586.64260999999999</v>
      </c>
      <c r="M1097" s="491">
        <f t="shared" si="418"/>
        <v>445.07749000000001</v>
      </c>
      <c r="N1097" s="637">
        <f t="shared" si="418"/>
        <v>711.08195000000001</v>
      </c>
      <c r="O1097" s="637">
        <f t="shared" si="418"/>
        <v>642.61130000000003</v>
      </c>
      <c r="P1097" s="134">
        <f t="shared" si="418"/>
        <v>711.08195000000001</v>
      </c>
      <c r="Q1097" s="134">
        <f t="shared" si="418"/>
        <v>711.08195000000001</v>
      </c>
      <c r="R1097" s="122"/>
    </row>
    <row r="1098" spans="2:18" s="185" customFormat="1" ht="15.75" customHeight="1">
      <c r="B1098" s="1034"/>
      <c r="C1098" s="1038"/>
      <c r="D1098" s="1047"/>
      <c r="E1098" s="342" t="s">
        <v>18</v>
      </c>
      <c r="F1098" s="259"/>
      <c r="G1098" s="127"/>
      <c r="H1098" s="484"/>
      <c r="I1098" s="484"/>
      <c r="J1098" s="627"/>
      <c r="K1098" s="681"/>
      <c r="L1098" s="787"/>
      <c r="M1098" s="787"/>
      <c r="N1098" s="188"/>
      <c r="O1098" s="166"/>
      <c r="P1098" s="127"/>
      <c r="Q1098" s="139"/>
      <c r="R1098" s="123"/>
    </row>
    <row r="1099" spans="2:18" s="185" customFormat="1" ht="15.75" customHeight="1">
      <c r="B1099" s="1034"/>
      <c r="C1099" s="1038"/>
      <c r="D1099" s="1047"/>
      <c r="E1099" s="342" t="s">
        <v>28</v>
      </c>
      <c r="F1099" s="259"/>
      <c r="G1099" s="127"/>
      <c r="H1099" s="484">
        <v>0</v>
      </c>
      <c r="I1099" s="484">
        <v>0</v>
      </c>
      <c r="J1099" s="627">
        <v>0</v>
      </c>
      <c r="K1099" s="681">
        <v>0</v>
      </c>
      <c r="L1099" s="681">
        <v>0</v>
      </c>
      <c r="M1099" s="681">
        <v>0</v>
      </c>
      <c r="N1099" s="188">
        <v>0</v>
      </c>
      <c r="O1099" s="188">
        <v>0</v>
      </c>
      <c r="P1099" s="127">
        <v>0</v>
      </c>
      <c r="Q1099" s="139">
        <v>0</v>
      </c>
      <c r="R1099" s="123"/>
    </row>
    <row r="1100" spans="2:18" s="185" customFormat="1" ht="15.75" customHeight="1">
      <c r="B1100" s="1034"/>
      <c r="C1100" s="1038"/>
      <c r="D1100" s="1047"/>
      <c r="E1100" s="342" t="s">
        <v>19</v>
      </c>
      <c r="F1100" s="259"/>
      <c r="G1100" s="127"/>
      <c r="H1100" s="484">
        <v>0</v>
      </c>
      <c r="I1100" s="484">
        <v>0</v>
      </c>
      <c r="J1100" s="627">
        <v>0</v>
      </c>
      <c r="K1100" s="681">
        <v>0</v>
      </c>
      <c r="L1100" s="681">
        <v>0</v>
      </c>
      <c r="M1100" s="681">
        <v>0</v>
      </c>
      <c r="N1100" s="188">
        <v>0</v>
      </c>
      <c r="O1100" s="188">
        <v>0</v>
      </c>
      <c r="P1100" s="127">
        <v>0</v>
      </c>
      <c r="Q1100" s="139">
        <v>0</v>
      </c>
      <c r="R1100" s="123"/>
    </row>
    <row r="1101" spans="2:18" s="185" customFormat="1" ht="15.75" customHeight="1">
      <c r="B1101" s="1034"/>
      <c r="C1101" s="1038"/>
      <c r="D1101" s="1047"/>
      <c r="E1101" s="342" t="s">
        <v>33</v>
      </c>
      <c r="F1101" s="259"/>
      <c r="G1101" s="127"/>
      <c r="H1101" s="484"/>
      <c r="I1101" s="484"/>
      <c r="J1101" s="627"/>
      <c r="K1101" s="681"/>
      <c r="L1101" s="787"/>
      <c r="M1101" s="787"/>
      <c r="N1101" s="188"/>
      <c r="O1101" s="166"/>
      <c r="P1101" s="127"/>
      <c r="Q1101" s="139"/>
      <c r="R1101" s="123"/>
    </row>
    <row r="1102" spans="2:18" s="185" customFormat="1" ht="15.75" customHeight="1">
      <c r="B1102" s="1034"/>
      <c r="C1102" s="1038"/>
      <c r="D1102" s="1047"/>
      <c r="E1102" s="342" t="s">
        <v>67</v>
      </c>
      <c r="F1102" s="314">
        <v>682.74</v>
      </c>
      <c r="G1102" s="401">
        <v>680.73</v>
      </c>
      <c r="H1102" s="314">
        <v>211.19134</v>
      </c>
      <c r="I1102" s="314">
        <v>111.18</v>
      </c>
      <c r="J1102" s="641">
        <v>426.64917000000003</v>
      </c>
      <c r="K1102" s="690">
        <v>278.93810000000002</v>
      </c>
      <c r="L1102" s="316">
        <v>586.64260999999999</v>
      </c>
      <c r="M1102" s="316">
        <v>445.07749000000001</v>
      </c>
      <c r="N1102" s="669">
        <v>711.08195000000001</v>
      </c>
      <c r="O1102" s="669">
        <v>642.61130000000003</v>
      </c>
      <c r="P1102" s="870">
        <v>711.08195000000001</v>
      </c>
      <c r="Q1102" s="870">
        <v>711.08195000000001</v>
      </c>
      <c r="R1102" s="123"/>
    </row>
    <row r="1103" spans="2:18" s="185" customFormat="1" ht="15.75" customHeight="1" thickBot="1">
      <c r="B1103" s="1034"/>
      <c r="C1103" s="1038"/>
      <c r="D1103" s="1047"/>
      <c r="E1103" s="343" t="s">
        <v>20</v>
      </c>
      <c r="F1103" s="287"/>
      <c r="G1103" s="133"/>
      <c r="H1103" s="486"/>
      <c r="I1103" s="486"/>
      <c r="J1103" s="628"/>
      <c r="K1103" s="693"/>
      <c r="L1103" s="788"/>
      <c r="M1103" s="788"/>
      <c r="N1103" s="768"/>
      <c r="O1103" s="767"/>
      <c r="P1103" s="133"/>
      <c r="Q1103" s="146"/>
      <c r="R1103" s="413"/>
    </row>
    <row r="1104" spans="2:18" s="142" customFormat="1" ht="15.75" customHeight="1">
      <c r="B1104" s="1034"/>
      <c r="C1104" s="1038"/>
      <c r="D1104" s="1047"/>
      <c r="E1104" s="341" t="s">
        <v>17</v>
      </c>
      <c r="F1104" s="289">
        <f>F1106+F1107+F1108+F1109</f>
        <v>321.27999999999997</v>
      </c>
      <c r="G1104" s="136">
        <f t="shared" ref="G1104:Q1104" si="419">G1106+G1107+G1108+G1109</f>
        <v>320.99</v>
      </c>
      <c r="H1104" s="490">
        <f t="shared" si="419"/>
        <v>188.78769399999999</v>
      </c>
      <c r="I1104" s="490">
        <f t="shared" si="419"/>
        <v>34.130000000000003</v>
      </c>
      <c r="J1104" s="636">
        <f t="shared" si="419"/>
        <v>200.45240000000001</v>
      </c>
      <c r="K1104" s="636">
        <f>K1106+K1107+K1108+K1109</f>
        <v>106.08662</v>
      </c>
      <c r="L1104" s="490">
        <f t="shared" si="419"/>
        <v>269.64704999999998</v>
      </c>
      <c r="M1104" s="490">
        <f t="shared" si="419"/>
        <v>182.29194000000001</v>
      </c>
      <c r="N1104" s="634">
        <f t="shared" si="419"/>
        <v>272.35399999999998</v>
      </c>
      <c r="O1104" s="634">
        <f t="shared" si="419"/>
        <v>246.94497000000001</v>
      </c>
      <c r="P1104" s="136">
        <f t="shared" si="419"/>
        <v>249.75399999999999</v>
      </c>
      <c r="Q1104" s="136">
        <f t="shared" si="419"/>
        <v>249.75399999999999</v>
      </c>
      <c r="R1104" s="412"/>
    </row>
    <row r="1105" spans="2:18" s="142" customFormat="1" ht="15.75" customHeight="1">
      <c r="B1105" s="1034"/>
      <c r="C1105" s="1038"/>
      <c r="D1105" s="1047"/>
      <c r="E1105" s="342" t="s">
        <v>18</v>
      </c>
      <c r="F1105" s="259"/>
      <c r="G1105" s="127"/>
      <c r="H1105" s="484"/>
      <c r="I1105" s="484"/>
      <c r="J1105" s="627"/>
      <c r="K1105" s="627"/>
      <c r="L1105" s="787"/>
      <c r="M1105" s="787"/>
      <c r="N1105" s="188"/>
      <c r="O1105" s="166"/>
      <c r="P1105" s="127"/>
      <c r="Q1105" s="139"/>
      <c r="R1105" s="123"/>
    </row>
    <row r="1106" spans="2:18" s="142" customFormat="1" ht="15.75" customHeight="1">
      <c r="B1106" s="1034"/>
      <c r="C1106" s="1038"/>
      <c r="D1106" s="1047"/>
      <c r="E1106" s="342" t="s">
        <v>28</v>
      </c>
      <c r="F1106" s="259">
        <v>0</v>
      </c>
      <c r="G1106" s="127">
        <v>0</v>
      </c>
      <c r="H1106" s="484">
        <v>0</v>
      </c>
      <c r="I1106" s="484">
        <v>0</v>
      </c>
      <c r="J1106" s="627">
        <v>0</v>
      </c>
      <c r="K1106" s="627">
        <v>0</v>
      </c>
      <c r="L1106" s="681">
        <v>0</v>
      </c>
      <c r="M1106" s="681">
        <v>0</v>
      </c>
      <c r="N1106" s="602">
        <v>0</v>
      </c>
      <c r="O1106" s="602">
        <v>0</v>
      </c>
      <c r="P1106" s="127">
        <v>0</v>
      </c>
      <c r="Q1106" s="139">
        <v>0</v>
      </c>
      <c r="R1106" s="123"/>
    </row>
    <row r="1107" spans="2:18" s="142" customFormat="1" ht="15.75" customHeight="1">
      <c r="B1107" s="1034"/>
      <c r="C1107" s="1038"/>
      <c r="D1107" s="1047"/>
      <c r="E1107" s="342" t="s">
        <v>19</v>
      </c>
      <c r="F1107" s="259">
        <v>0</v>
      </c>
      <c r="G1107" s="127">
        <v>0</v>
      </c>
      <c r="H1107" s="485">
        <v>0</v>
      </c>
      <c r="I1107" s="485">
        <v>0</v>
      </c>
      <c r="J1107" s="625">
        <v>0</v>
      </c>
      <c r="K1107" s="658">
        <v>0</v>
      </c>
      <c r="L1107" s="789">
        <v>0</v>
      </c>
      <c r="M1107" s="789">
        <v>0</v>
      </c>
      <c r="N1107" s="680">
        <v>0</v>
      </c>
      <c r="O1107" s="680">
        <v>0</v>
      </c>
      <c r="P1107" s="139">
        <v>0</v>
      </c>
      <c r="Q1107" s="139">
        <v>0</v>
      </c>
      <c r="R1107" s="123"/>
    </row>
    <row r="1108" spans="2:18" s="142" customFormat="1" ht="15.75" customHeight="1">
      <c r="B1108" s="1034"/>
      <c r="C1108" s="1038"/>
      <c r="D1108" s="1047"/>
      <c r="E1108" s="342" t="s">
        <v>33</v>
      </c>
      <c r="F1108" s="259"/>
      <c r="G1108" s="127"/>
      <c r="H1108" s="484"/>
      <c r="I1108" s="484"/>
      <c r="J1108" s="627"/>
      <c r="K1108" s="627"/>
      <c r="L1108" s="787"/>
      <c r="M1108" s="787"/>
      <c r="N1108" s="188"/>
      <c r="O1108" s="166"/>
      <c r="P1108" s="127"/>
      <c r="Q1108" s="139"/>
      <c r="R1108" s="123"/>
    </row>
    <row r="1109" spans="2:18" s="142" customFormat="1" ht="15.75" customHeight="1">
      <c r="B1109" s="1034"/>
      <c r="C1109" s="1038"/>
      <c r="D1109" s="1047"/>
      <c r="E1109" s="342" t="s">
        <v>67</v>
      </c>
      <c r="F1109" s="314">
        <v>321.27999999999997</v>
      </c>
      <c r="G1109" s="401">
        <v>320.99</v>
      </c>
      <c r="H1109" s="314">
        <v>188.78769399999999</v>
      </c>
      <c r="I1109" s="314">
        <v>34.130000000000003</v>
      </c>
      <c r="J1109" s="641">
        <v>200.45240000000001</v>
      </c>
      <c r="K1109" s="690">
        <v>106.08662</v>
      </c>
      <c r="L1109" s="316">
        <v>269.64704999999998</v>
      </c>
      <c r="M1109" s="316">
        <v>182.29194000000001</v>
      </c>
      <c r="N1109" s="669">
        <v>272.35399999999998</v>
      </c>
      <c r="O1109" s="669">
        <v>246.94497000000001</v>
      </c>
      <c r="P1109" s="870">
        <v>249.75399999999999</v>
      </c>
      <c r="Q1109" s="870">
        <v>249.75399999999999</v>
      </c>
      <c r="R1109" s="123"/>
    </row>
    <row r="1110" spans="2:18" s="142" customFormat="1" ht="15.75" customHeight="1" thickBot="1">
      <c r="B1110" s="1034"/>
      <c r="C1110" s="1038"/>
      <c r="D1110" s="1047"/>
      <c r="E1110" s="343" t="s">
        <v>20</v>
      </c>
      <c r="F1110" s="287"/>
      <c r="G1110" s="133"/>
      <c r="H1110" s="486"/>
      <c r="I1110" s="486"/>
      <c r="J1110" s="628"/>
      <c r="K1110" s="628"/>
      <c r="L1110" s="788"/>
      <c r="M1110" s="788"/>
      <c r="N1110" s="768"/>
      <c r="O1110" s="767"/>
      <c r="P1110" s="133"/>
      <c r="Q1110" s="146"/>
      <c r="R1110" s="413"/>
    </row>
    <row r="1111" spans="2:18" s="290" customFormat="1" ht="15.75" customHeight="1">
      <c r="B1111" s="1034"/>
      <c r="C1111" s="1038"/>
      <c r="D1111" s="1047"/>
      <c r="E1111" s="341" t="s">
        <v>17</v>
      </c>
      <c r="F1111" s="289">
        <f>F1113+F1114+F1115+F1116</f>
        <v>0</v>
      </c>
      <c r="G1111" s="136">
        <f t="shared" ref="G1111:Q1111" si="420">G1113+G1114+G1115+G1116</f>
        <v>0</v>
      </c>
      <c r="H1111" s="490">
        <f t="shared" si="420"/>
        <v>0</v>
      </c>
      <c r="I1111" s="490">
        <f t="shared" si="420"/>
        <v>0</v>
      </c>
      <c r="J1111" s="636">
        <f t="shared" si="420"/>
        <v>0</v>
      </c>
      <c r="K1111" s="636">
        <f t="shared" si="420"/>
        <v>0</v>
      </c>
      <c r="L1111" s="289">
        <f t="shared" si="420"/>
        <v>0</v>
      </c>
      <c r="M1111" s="289">
        <f t="shared" si="420"/>
        <v>0</v>
      </c>
      <c r="N1111" s="634">
        <f t="shared" si="420"/>
        <v>0</v>
      </c>
      <c r="O1111" s="634">
        <f t="shared" si="420"/>
        <v>0</v>
      </c>
      <c r="P1111" s="136">
        <f t="shared" si="420"/>
        <v>128.6</v>
      </c>
      <c r="Q1111" s="136">
        <f t="shared" si="420"/>
        <v>128.6</v>
      </c>
      <c r="R1111" s="412"/>
    </row>
    <row r="1112" spans="2:18" s="290" customFormat="1" ht="15.75" customHeight="1">
      <c r="B1112" s="1034"/>
      <c r="C1112" s="1038"/>
      <c r="D1112" s="1047"/>
      <c r="E1112" s="342" t="s">
        <v>18</v>
      </c>
      <c r="F1112" s="259"/>
      <c r="G1112" s="127"/>
      <c r="H1112" s="484"/>
      <c r="I1112" s="484"/>
      <c r="J1112" s="627"/>
      <c r="K1112" s="627"/>
      <c r="L1112" s="740"/>
      <c r="M1112" s="740"/>
      <c r="N1112" s="188"/>
      <c r="O1112" s="166"/>
      <c r="P1112" s="127"/>
      <c r="Q1112" s="139"/>
      <c r="R1112" s="123"/>
    </row>
    <row r="1113" spans="2:18" s="290" customFormat="1" ht="15.75" customHeight="1">
      <c r="B1113" s="1034"/>
      <c r="C1113" s="1038"/>
      <c r="D1113" s="1047"/>
      <c r="E1113" s="342" t="s">
        <v>28</v>
      </c>
      <c r="F1113" s="259"/>
      <c r="G1113" s="127"/>
      <c r="H1113" s="484">
        <v>0</v>
      </c>
      <c r="I1113" s="484">
        <v>0</v>
      </c>
      <c r="J1113" s="484">
        <v>0</v>
      </c>
      <c r="K1113" s="484">
        <v>0</v>
      </c>
      <c r="L1113" s="484">
        <v>0</v>
      </c>
      <c r="M1113" s="484">
        <v>0</v>
      </c>
      <c r="N1113" s="188">
        <v>0</v>
      </c>
      <c r="O1113" s="166">
        <v>0</v>
      </c>
      <c r="P1113" s="127">
        <v>0</v>
      </c>
      <c r="Q1113" s="139">
        <v>0</v>
      </c>
      <c r="R1113" s="123"/>
    </row>
    <row r="1114" spans="2:18" s="290" customFormat="1" ht="15.75" customHeight="1">
      <c r="B1114" s="1034"/>
      <c r="C1114" s="1038"/>
      <c r="D1114" s="1047"/>
      <c r="E1114" s="342" t="s">
        <v>19</v>
      </c>
      <c r="F1114" s="259"/>
      <c r="G1114" s="127"/>
      <c r="H1114" s="485"/>
      <c r="I1114" s="485">
        <v>0</v>
      </c>
      <c r="J1114" s="485">
        <v>0</v>
      </c>
      <c r="K1114" s="485">
        <v>0</v>
      </c>
      <c r="L1114" s="485">
        <v>0</v>
      </c>
      <c r="M1114" s="485">
        <v>0</v>
      </c>
      <c r="N1114" s="188">
        <v>0</v>
      </c>
      <c r="O1114" s="166">
        <v>0</v>
      </c>
      <c r="P1114" s="139"/>
      <c r="Q1114" s="139">
        <v>0</v>
      </c>
      <c r="R1114" s="123"/>
    </row>
    <row r="1115" spans="2:18" s="290" customFormat="1" ht="15.75" customHeight="1">
      <c r="B1115" s="1034"/>
      <c r="C1115" s="1038"/>
      <c r="D1115" s="1047"/>
      <c r="E1115" s="342" t="s">
        <v>33</v>
      </c>
      <c r="F1115" s="259"/>
      <c r="G1115" s="127"/>
      <c r="H1115" s="484"/>
      <c r="I1115" s="484"/>
      <c r="J1115" s="627"/>
      <c r="K1115" s="627"/>
      <c r="L1115" s="740"/>
      <c r="M1115" s="740"/>
      <c r="N1115" s="188"/>
      <c r="O1115" s="166"/>
      <c r="P1115" s="127"/>
      <c r="Q1115" s="139"/>
      <c r="R1115" s="123"/>
    </row>
    <row r="1116" spans="2:18" s="290" customFormat="1" ht="15.75" customHeight="1">
      <c r="B1116" s="1034"/>
      <c r="C1116" s="1038"/>
      <c r="D1116" s="1047"/>
      <c r="E1116" s="342" t="s">
        <v>67</v>
      </c>
      <c r="F1116" s="314">
        <v>0</v>
      </c>
      <c r="G1116" s="401">
        <v>0</v>
      </c>
      <c r="H1116" s="314">
        <v>0</v>
      </c>
      <c r="I1116" s="314">
        <v>0</v>
      </c>
      <c r="J1116" s="641"/>
      <c r="K1116" s="690"/>
      <c r="L1116" s="316">
        <v>0</v>
      </c>
      <c r="M1116" s="316">
        <v>0</v>
      </c>
      <c r="N1116" s="669">
        <v>0</v>
      </c>
      <c r="O1116" s="669">
        <v>0</v>
      </c>
      <c r="P1116" s="870">
        <v>128.6</v>
      </c>
      <c r="Q1116" s="870">
        <v>128.6</v>
      </c>
      <c r="R1116" s="123"/>
    </row>
    <row r="1117" spans="2:18" s="290" customFormat="1" ht="15.75" customHeight="1" thickBot="1">
      <c r="B1117" s="1034"/>
      <c r="C1117" s="1038"/>
      <c r="D1117" s="1047"/>
      <c r="E1117" s="343" t="s">
        <v>20</v>
      </c>
      <c r="F1117" s="287"/>
      <c r="G1117" s="133"/>
      <c r="H1117" s="486"/>
      <c r="I1117" s="486"/>
      <c r="J1117" s="628"/>
      <c r="K1117" s="628"/>
      <c r="L1117" s="743"/>
      <c r="M1117" s="743"/>
      <c r="N1117" s="768"/>
      <c r="O1117" s="767"/>
      <c r="P1117" s="133"/>
      <c r="Q1117" s="146"/>
      <c r="R1117" s="413"/>
    </row>
    <row r="1118" spans="2:18" s="290" customFormat="1" ht="15.75" customHeight="1">
      <c r="B1118" s="1034"/>
      <c r="C1118" s="1038"/>
      <c r="D1118" s="1047"/>
      <c r="E1118" s="341" t="s">
        <v>17</v>
      </c>
      <c r="F1118" s="289">
        <f>F1120+F1121+F1122+F1123</f>
        <v>13.77</v>
      </c>
      <c r="G1118" s="136">
        <f t="shared" ref="G1118:Q1118" si="421">G1120+G1121+G1122+G1123</f>
        <v>13.77</v>
      </c>
      <c r="H1118" s="490">
        <f t="shared" si="421"/>
        <v>14</v>
      </c>
      <c r="I1118" s="490">
        <f t="shared" si="421"/>
        <v>0.02</v>
      </c>
      <c r="J1118" s="636">
        <f t="shared" si="421"/>
        <v>14</v>
      </c>
      <c r="K1118" s="636">
        <f>K1120+K1121+K1122+K1123</f>
        <v>3.0999999999999999E-3</v>
      </c>
      <c r="L1118" s="289">
        <f t="shared" si="421"/>
        <v>1</v>
      </c>
      <c r="M1118" s="289">
        <f t="shared" si="421"/>
        <v>0.44907999999999998</v>
      </c>
      <c r="N1118" s="634">
        <f t="shared" si="421"/>
        <v>1</v>
      </c>
      <c r="O1118" s="634">
        <f t="shared" si="421"/>
        <v>0.80103999999999997</v>
      </c>
      <c r="P1118" s="136">
        <f t="shared" si="421"/>
        <v>0</v>
      </c>
      <c r="Q1118" s="136">
        <f t="shared" si="421"/>
        <v>0</v>
      </c>
      <c r="R1118" s="412"/>
    </row>
    <row r="1119" spans="2:18" s="290" customFormat="1" ht="15.75" customHeight="1">
      <c r="B1119" s="1034"/>
      <c r="C1119" s="1038"/>
      <c r="D1119" s="1047"/>
      <c r="E1119" s="342" t="s">
        <v>18</v>
      </c>
      <c r="F1119" s="259"/>
      <c r="G1119" s="127"/>
      <c r="H1119" s="484"/>
      <c r="I1119" s="484"/>
      <c r="J1119" s="627"/>
      <c r="K1119" s="627"/>
      <c r="L1119" s="740"/>
      <c r="M1119" s="740"/>
      <c r="N1119" s="188"/>
      <c r="O1119" s="166"/>
      <c r="P1119" s="127"/>
      <c r="Q1119" s="139"/>
      <c r="R1119" s="123"/>
    </row>
    <row r="1120" spans="2:18" s="290" customFormat="1" ht="15.75" customHeight="1">
      <c r="B1120" s="1034"/>
      <c r="C1120" s="1038"/>
      <c r="D1120" s="1047"/>
      <c r="E1120" s="342" t="s">
        <v>28</v>
      </c>
      <c r="F1120" s="259"/>
      <c r="G1120" s="127"/>
      <c r="H1120" s="484">
        <v>0</v>
      </c>
      <c r="I1120" s="484">
        <v>0</v>
      </c>
      <c r="J1120" s="627">
        <v>0</v>
      </c>
      <c r="K1120" s="627">
        <v>0</v>
      </c>
      <c r="L1120" s="627">
        <v>0</v>
      </c>
      <c r="M1120" s="627">
        <v>0</v>
      </c>
      <c r="N1120" s="188">
        <v>0</v>
      </c>
      <c r="O1120" s="188">
        <v>0</v>
      </c>
      <c r="P1120" s="127">
        <v>0</v>
      </c>
      <c r="Q1120" s="139">
        <v>0</v>
      </c>
      <c r="R1120" s="123"/>
    </row>
    <row r="1121" spans="2:18" s="290" customFormat="1" ht="15.75" customHeight="1">
      <c r="B1121" s="1034"/>
      <c r="C1121" s="1038"/>
      <c r="D1121" s="1047"/>
      <c r="E1121" s="342" t="s">
        <v>19</v>
      </c>
      <c r="F1121" s="259"/>
      <c r="G1121" s="127"/>
      <c r="H1121" s="485">
        <v>0</v>
      </c>
      <c r="I1121" s="485">
        <v>0</v>
      </c>
      <c r="J1121" s="625">
        <v>0</v>
      </c>
      <c r="K1121" s="658">
        <v>0</v>
      </c>
      <c r="L1121" s="658">
        <v>0</v>
      </c>
      <c r="M1121" s="658">
        <v>0</v>
      </c>
      <c r="N1121" s="188">
        <v>0</v>
      </c>
      <c r="O1121" s="188">
        <v>0</v>
      </c>
      <c r="P1121" s="139"/>
      <c r="Q1121" s="139">
        <v>0</v>
      </c>
      <c r="R1121" s="123"/>
    </row>
    <row r="1122" spans="2:18" s="290" customFormat="1" ht="15.75" customHeight="1">
      <c r="B1122" s="1034"/>
      <c r="C1122" s="1038"/>
      <c r="D1122" s="1047"/>
      <c r="E1122" s="342" t="s">
        <v>33</v>
      </c>
      <c r="F1122" s="259"/>
      <c r="G1122" s="127"/>
      <c r="H1122" s="484"/>
      <c r="I1122" s="484"/>
      <c r="J1122" s="627"/>
      <c r="K1122" s="627"/>
      <c r="L1122" s="740"/>
      <c r="M1122" s="740"/>
      <c r="N1122" s="188"/>
      <c r="O1122" s="166"/>
      <c r="P1122" s="127"/>
      <c r="Q1122" s="139"/>
      <c r="R1122" s="123"/>
    </row>
    <row r="1123" spans="2:18" s="290" customFormat="1" ht="15.75" customHeight="1">
      <c r="B1123" s="1034"/>
      <c r="C1123" s="1038"/>
      <c r="D1123" s="1047"/>
      <c r="E1123" s="342" t="s">
        <v>67</v>
      </c>
      <c r="F1123" s="314">
        <v>13.77</v>
      </c>
      <c r="G1123" s="526">
        <v>13.77</v>
      </c>
      <c r="H1123" s="314">
        <v>14</v>
      </c>
      <c r="I1123" s="314">
        <v>0.02</v>
      </c>
      <c r="J1123" s="641">
        <v>14</v>
      </c>
      <c r="K1123" s="690">
        <v>3.0999999999999999E-3</v>
      </c>
      <c r="L1123" s="316">
        <v>1</v>
      </c>
      <c r="M1123" s="316">
        <v>0.44907999999999998</v>
      </c>
      <c r="N1123" s="669">
        <v>1</v>
      </c>
      <c r="O1123" s="669">
        <v>0.80103999999999997</v>
      </c>
      <c r="P1123" s="526">
        <v>0</v>
      </c>
      <c r="Q1123" s="526">
        <v>0</v>
      </c>
      <c r="R1123" s="123"/>
    </row>
    <row r="1124" spans="2:18" s="290" customFormat="1" ht="15.75" customHeight="1" thickBot="1">
      <c r="B1124" s="1035"/>
      <c r="C1124" s="1039"/>
      <c r="D1124" s="1048"/>
      <c r="E1124" s="343" t="s">
        <v>20</v>
      </c>
      <c r="F1124" s="287"/>
      <c r="G1124" s="133"/>
      <c r="H1124" s="486"/>
      <c r="I1124" s="486"/>
      <c r="J1124" s="628"/>
      <c r="K1124" s="628"/>
      <c r="L1124" s="743"/>
      <c r="M1124" s="743"/>
      <c r="N1124" s="768"/>
      <c r="O1124" s="767"/>
      <c r="P1124" s="133"/>
      <c r="Q1124" s="146"/>
      <c r="R1124" s="413"/>
    </row>
    <row r="1125" spans="2:18" s="319" customFormat="1" ht="15.75" customHeight="1">
      <c r="B1125" s="426"/>
      <c r="C1125" s="1056" t="s">
        <v>689</v>
      </c>
      <c r="D1125" s="1046" t="s">
        <v>781</v>
      </c>
      <c r="E1125" s="341" t="s">
        <v>17</v>
      </c>
      <c r="F1125" s="286">
        <f>F1127+F1128+F1129+F1130+F1131</f>
        <v>9970.4</v>
      </c>
      <c r="G1125" s="286">
        <f t="shared" ref="G1125:Q1125" si="422">G1127+G1128+G1129+G1130+G1131</f>
        <v>9883.0400000000009</v>
      </c>
      <c r="H1125" s="491">
        <f t="shared" si="422"/>
        <v>0</v>
      </c>
      <c r="I1125" s="491">
        <f t="shared" si="422"/>
        <v>0</v>
      </c>
      <c r="J1125" s="638">
        <f t="shared" si="422"/>
        <v>2996.268</v>
      </c>
      <c r="K1125" s="638">
        <f>K1127+K1128+K1130</f>
        <v>1498.134</v>
      </c>
      <c r="L1125" s="491">
        <f t="shared" si="422"/>
        <v>8840.6219999999994</v>
      </c>
      <c r="M1125" s="491">
        <f t="shared" si="422"/>
        <v>5860.8818000000001</v>
      </c>
      <c r="N1125" s="637">
        <f t="shared" si="422"/>
        <v>13447.8267</v>
      </c>
      <c r="O1125" s="637">
        <f t="shared" si="422"/>
        <v>8711.8762000000006</v>
      </c>
      <c r="P1125" s="286">
        <f t="shared" si="422"/>
        <v>9471.9</v>
      </c>
      <c r="Q1125" s="286">
        <f t="shared" si="422"/>
        <v>9471.9</v>
      </c>
      <c r="R1125" s="122"/>
    </row>
    <row r="1126" spans="2:18" s="319" customFormat="1" ht="15.75" customHeight="1">
      <c r="B1126" s="427"/>
      <c r="C1126" s="1057"/>
      <c r="D1126" s="1047"/>
      <c r="E1126" s="342" t="s">
        <v>18</v>
      </c>
      <c r="F1126" s="259"/>
      <c r="G1126" s="127"/>
      <c r="H1126" s="484"/>
      <c r="I1126" s="484"/>
      <c r="J1126" s="627"/>
      <c r="K1126" s="627"/>
      <c r="L1126" s="787"/>
      <c r="M1126" s="787"/>
      <c r="N1126" s="188"/>
      <c r="O1126" s="166"/>
      <c r="P1126" s="127"/>
      <c r="Q1126" s="139"/>
      <c r="R1126" s="123"/>
    </row>
    <row r="1127" spans="2:18" s="319" customFormat="1" ht="15.75" customHeight="1">
      <c r="B1127" s="427"/>
      <c r="C1127" s="1057"/>
      <c r="D1127" s="1047"/>
      <c r="E1127" s="342" t="s">
        <v>28</v>
      </c>
      <c r="F1127" s="259">
        <v>0</v>
      </c>
      <c r="G1127" s="127">
        <v>0</v>
      </c>
      <c r="H1127" s="484">
        <v>0</v>
      </c>
      <c r="I1127" s="484">
        <v>0</v>
      </c>
      <c r="J1127" s="627">
        <v>0</v>
      </c>
      <c r="K1127" s="627">
        <v>0</v>
      </c>
      <c r="L1127" s="681">
        <v>0</v>
      </c>
      <c r="M1127" s="681">
        <v>0</v>
      </c>
      <c r="N1127" s="602">
        <v>0</v>
      </c>
      <c r="O1127" s="602">
        <v>0</v>
      </c>
      <c r="P1127" s="127">
        <v>0</v>
      </c>
      <c r="Q1127" s="139">
        <v>0</v>
      </c>
      <c r="R1127" s="123"/>
    </row>
    <row r="1128" spans="2:18" s="319" customFormat="1" ht="15.75" customHeight="1">
      <c r="B1128" s="427"/>
      <c r="C1128" s="1057"/>
      <c r="D1128" s="1047"/>
      <c r="E1128" s="342" t="s">
        <v>19</v>
      </c>
      <c r="F1128" s="259">
        <v>9970.4</v>
      </c>
      <c r="G1128" s="127">
        <v>9883.0400000000009</v>
      </c>
      <c r="H1128" s="484">
        <v>0</v>
      </c>
      <c r="I1128" s="484">
        <v>0</v>
      </c>
      <c r="J1128" s="641">
        <v>2996.268</v>
      </c>
      <c r="K1128" s="690">
        <v>1498.134</v>
      </c>
      <c r="L1128" s="787">
        <v>8840.6219999999994</v>
      </c>
      <c r="M1128" s="787">
        <v>5860.8818000000001</v>
      </c>
      <c r="N1128" s="669">
        <v>13447.8267</v>
      </c>
      <c r="O1128" s="669">
        <v>8711.8762000000006</v>
      </c>
      <c r="P1128" s="870">
        <v>9471.9</v>
      </c>
      <c r="Q1128" s="870">
        <v>9471.9</v>
      </c>
      <c r="R1128" s="123"/>
    </row>
    <row r="1129" spans="2:18" s="319" customFormat="1" ht="15.75" customHeight="1">
      <c r="B1129" s="427"/>
      <c r="C1129" s="1057"/>
      <c r="D1129" s="1047"/>
      <c r="E1129" s="342" t="s">
        <v>33</v>
      </c>
      <c r="F1129" s="259"/>
      <c r="G1129" s="127"/>
      <c r="H1129" s="484"/>
      <c r="I1129" s="484"/>
      <c r="J1129" s="627"/>
      <c r="K1129" s="627"/>
      <c r="L1129" s="787"/>
      <c r="M1129" s="787"/>
      <c r="N1129" s="188"/>
      <c r="O1129" s="166"/>
      <c r="P1129" s="127"/>
      <c r="Q1129" s="139"/>
      <c r="R1129" s="123"/>
    </row>
    <row r="1130" spans="2:18" s="319" customFormat="1" ht="15.75" customHeight="1">
      <c r="B1130" s="427"/>
      <c r="C1130" s="1057"/>
      <c r="D1130" s="1047"/>
      <c r="E1130" s="342" t="s">
        <v>67</v>
      </c>
      <c r="F1130" s="259">
        <v>0</v>
      </c>
      <c r="G1130" s="127">
        <v>0</v>
      </c>
      <c r="H1130" s="484">
        <v>0</v>
      </c>
      <c r="I1130" s="484">
        <v>0</v>
      </c>
      <c r="J1130" s="627">
        <v>0</v>
      </c>
      <c r="K1130" s="627">
        <v>0</v>
      </c>
      <c r="L1130" s="681">
        <v>0</v>
      </c>
      <c r="M1130" s="681">
        <v>0</v>
      </c>
      <c r="N1130" s="602">
        <v>0</v>
      </c>
      <c r="O1130" s="602">
        <v>0</v>
      </c>
      <c r="P1130" s="127">
        <v>0</v>
      </c>
      <c r="Q1130" s="139">
        <v>0</v>
      </c>
      <c r="R1130" s="123"/>
    </row>
    <row r="1131" spans="2:18" s="319" customFormat="1" ht="15.75" customHeight="1" thickBot="1">
      <c r="B1131" s="428"/>
      <c r="C1131" s="1059"/>
      <c r="D1131" s="1048"/>
      <c r="E1131" s="343" t="s">
        <v>20</v>
      </c>
      <c r="F1131" s="315"/>
      <c r="G1131" s="128"/>
      <c r="H1131" s="488"/>
      <c r="I1131" s="488"/>
      <c r="J1131" s="629"/>
      <c r="K1131" s="629"/>
      <c r="L1131" s="790"/>
      <c r="M1131" s="790"/>
      <c r="N1131" s="661"/>
      <c r="O1131" s="170"/>
      <c r="P1131" s="128"/>
      <c r="Q1131" s="140"/>
      <c r="R1131" s="26"/>
    </row>
    <row r="1132" spans="2:18" s="290" customFormat="1" ht="15.75" customHeight="1">
      <c r="B1132" s="1032"/>
      <c r="C1132" s="1056" t="s">
        <v>150</v>
      </c>
      <c r="D1132" s="1046" t="s">
        <v>673</v>
      </c>
      <c r="E1132" s="371" t="s">
        <v>17</v>
      </c>
      <c r="F1132" s="374">
        <f>F1134+F1135+F1136+F1137</f>
        <v>56.07</v>
      </c>
      <c r="G1132" s="136">
        <f t="shared" ref="G1132:Q1132" si="423">G1134+G1135+G1136+G1137</f>
        <v>56.07</v>
      </c>
      <c r="H1132" s="490">
        <f t="shared" si="423"/>
        <v>31.565020000000001</v>
      </c>
      <c r="I1132" s="490">
        <f t="shared" si="423"/>
        <v>21.04</v>
      </c>
      <c r="J1132" s="636">
        <f t="shared" si="423"/>
        <v>63.13</v>
      </c>
      <c r="K1132" s="636">
        <f t="shared" si="423"/>
        <v>52.60772</v>
      </c>
      <c r="L1132" s="289">
        <f t="shared" si="423"/>
        <v>94.694980000000001</v>
      </c>
      <c r="M1132" s="289">
        <f t="shared" si="423"/>
        <v>75.239630000000005</v>
      </c>
      <c r="N1132" s="634">
        <f t="shared" si="423"/>
        <v>129.57298</v>
      </c>
      <c r="O1132" s="634">
        <f t="shared" si="423"/>
        <v>129.57298</v>
      </c>
      <c r="P1132" s="136">
        <f t="shared" si="423"/>
        <v>0</v>
      </c>
      <c r="Q1132" s="136">
        <f t="shared" si="423"/>
        <v>0</v>
      </c>
      <c r="R1132" s="412"/>
    </row>
    <row r="1133" spans="2:18" s="290" customFormat="1" ht="15.75" customHeight="1">
      <c r="B1133" s="1033"/>
      <c r="C1133" s="1057"/>
      <c r="D1133" s="1047"/>
      <c r="E1133" s="372" t="s">
        <v>18</v>
      </c>
      <c r="F1133" s="375"/>
      <c r="G1133" s="127"/>
      <c r="H1133" s="484"/>
      <c r="I1133" s="484"/>
      <c r="J1133" s="627"/>
      <c r="K1133" s="627"/>
      <c r="L1133" s="740"/>
      <c r="M1133" s="740"/>
      <c r="N1133" s="188"/>
      <c r="O1133" s="166"/>
      <c r="P1133" s="127"/>
      <c r="Q1133" s="139"/>
      <c r="R1133" s="123"/>
    </row>
    <row r="1134" spans="2:18" s="290" customFormat="1" ht="15.75" customHeight="1">
      <c r="B1134" s="1033"/>
      <c r="C1134" s="1057"/>
      <c r="D1134" s="1047"/>
      <c r="E1134" s="372" t="s">
        <v>28</v>
      </c>
      <c r="F1134" s="375"/>
      <c r="G1134" s="127"/>
      <c r="H1134" s="484">
        <v>0</v>
      </c>
      <c r="I1134" s="484">
        <v>0</v>
      </c>
      <c r="J1134" s="627">
        <v>0</v>
      </c>
      <c r="K1134" s="627">
        <v>0</v>
      </c>
      <c r="L1134" s="627">
        <v>0</v>
      </c>
      <c r="M1134" s="627">
        <v>0</v>
      </c>
      <c r="N1134" s="576">
        <v>0</v>
      </c>
      <c r="O1134" s="576">
        <v>0</v>
      </c>
      <c r="P1134" s="127">
        <v>0</v>
      </c>
      <c r="Q1134" s="139">
        <v>0</v>
      </c>
      <c r="R1134" s="123"/>
    </row>
    <row r="1135" spans="2:18" s="290" customFormat="1" ht="15.75" customHeight="1">
      <c r="B1135" s="1033"/>
      <c r="C1135" s="1057"/>
      <c r="D1135" s="1047"/>
      <c r="E1135" s="372" t="s">
        <v>19</v>
      </c>
      <c r="F1135" s="375">
        <v>56.07</v>
      </c>
      <c r="G1135" s="127">
        <v>56.07</v>
      </c>
      <c r="H1135" s="485">
        <v>31.565020000000001</v>
      </c>
      <c r="I1135" s="485">
        <v>21.04</v>
      </c>
      <c r="J1135" s="625">
        <v>63.13</v>
      </c>
      <c r="K1135" s="658">
        <v>52.60772</v>
      </c>
      <c r="L1135" s="309">
        <v>94.694980000000001</v>
      </c>
      <c r="M1135" s="309">
        <v>75.239630000000005</v>
      </c>
      <c r="N1135" s="188">
        <v>129.57298</v>
      </c>
      <c r="O1135" s="166">
        <v>129.57298</v>
      </c>
      <c r="P1135" s="139">
        <v>0</v>
      </c>
      <c r="Q1135" s="139">
        <v>0</v>
      </c>
      <c r="R1135" s="123"/>
    </row>
    <row r="1136" spans="2:18" s="290" customFormat="1" ht="15.75" customHeight="1">
      <c r="B1136" s="1033"/>
      <c r="C1136" s="1057"/>
      <c r="D1136" s="1047"/>
      <c r="E1136" s="372" t="s">
        <v>33</v>
      </c>
      <c r="F1136" s="375"/>
      <c r="G1136" s="127"/>
      <c r="H1136" s="484"/>
      <c r="I1136" s="484"/>
      <c r="J1136" s="627"/>
      <c r="K1136" s="627"/>
      <c r="L1136" s="740"/>
      <c r="M1136" s="740"/>
      <c r="N1136" s="188"/>
      <c r="O1136" s="166"/>
      <c r="P1136" s="127"/>
      <c r="Q1136" s="139"/>
      <c r="R1136" s="123"/>
    </row>
    <row r="1137" spans="2:18" s="290" customFormat="1" ht="15.75" customHeight="1">
      <c r="B1137" s="1033"/>
      <c r="C1137" s="1057"/>
      <c r="D1137" s="1047"/>
      <c r="E1137" s="372" t="s">
        <v>67</v>
      </c>
      <c r="F1137" s="375"/>
      <c r="G1137" s="127"/>
      <c r="H1137" s="484">
        <v>0</v>
      </c>
      <c r="I1137" s="484">
        <v>0</v>
      </c>
      <c r="J1137" s="627">
        <v>0</v>
      </c>
      <c r="K1137" s="627">
        <v>0</v>
      </c>
      <c r="L1137" s="627">
        <v>0</v>
      </c>
      <c r="M1137" s="627">
        <v>0</v>
      </c>
      <c r="N1137" s="576">
        <v>0</v>
      </c>
      <c r="O1137" s="576">
        <v>0</v>
      </c>
      <c r="P1137" s="127">
        <v>0</v>
      </c>
      <c r="Q1137" s="139">
        <v>0</v>
      </c>
      <c r="R1137" s="123"/>
    </row>
    <row r="1138" spans="2:18" s="290" customFormat="1" ht="15.75" customHeight="1" thickBot="1">
      <c r="B1138" s="1033"/>
      <c r="C1138" s="1057"/>
      <c r="D1138" s="1047"/>
      <c r="E1138" s="373" t="s">
        <v>20</v>
      </c>
      <c r="F1138" s="376"/>
      <c r="G1138" s="133"/>
      <c r="H1138" s="486"/>
      <c r="I1138" s="486"/>
      <c r="J1138" s="628"/>
      <c r="K1138" s="628"/>
      <c r="L1138" s="743"/>
      <c r="M1138" s="743"/>
      <c r="N1138" s="768"/>
      <c r="O1138" s="767"/>
      <c r="P1138" s="133"/>
      <c r="Q1138" s="146"/>
      <c r="R1138" s="413"/>
    </row>
    <row r="1139" spans="2:18" s="290" customFormat="1" ht="15.75" customHeight="1">
      <c r="B1139" s="1033"/>
      <c r="C1139" s="1057"/>
      <c r="D1139" s="1047"/>
      <c r="E1139" s="341" t="s">
        <v>17</v>
      </c>
      <c r="F1139" s="289">
        <f>F1141+F1142+F1143+F1144</f>
        <v>16.93</v>
      </c>
      <c r="G1139" s="136">
        <f t="shared" ref="G1139:Q1139" si="424">G1141+G1142+G1143+G1144</f>
        <v>16.93</v>
      </c>
      <c r="H1139" s="490">
        <f t="shared" si="424"/>
        <v>9.5351999999999997</v>
      </c>
      <c r="I1139" s="490">
        <f t="shared" si="424"/>
        <v>6.3550000000000004</v>
      </c>
      <c r="J1139" s="636">
        <f t="shared" si="424"/>
        <v>19.065000000000001</v>
      </c>
      <c r="K1139" s="636">
        <f t="shared" si="424"/>
        <v>15.887</v>
      </c>
      <c r="L1139" s="289">
        <f t="shared" si="424"/>
        <v>28.5975</v>
      </c>
      <c r="M1139" s="289">
        <f t="shared" si="424"/>
        <v>25.419499999999999</v>
      </c>
      <c r="N1139" s="634">
        <f t="shared" si="424"/>
        <v>39.130499999999998</v>
      </c>
      <c r="O1139" s="634">
        <f t="shared" si="424"/>
        <v>39.130499999999998</v>
      </c>
      <c r="P1139" s="136">
        <f t="shared" si="424"/>
        <v>0</v>
      </c>
      <c r="Q1139" s="136">
        <f t="shared" si="424"/>
        <v>0</v>
      </c>
      <c r="R1139" s="412"/>
    </row>
    <row r="1140" spans="2:18" s="290" customFormat="1" ht="15.75" customHeight="1">
      <c r="B1140" s="1033"/>
      <c r="C1140" s="1057"/>
      <c r="D1140" s="1047"/>
      <c r="E1140" s="342" t="s">
        <v>18</v>
      </c>
      <c r="F1140" s="259"/>
      <c r="G1140" s="127"/>
      <c r="H1140" s="484"/>
      <c r="I1140" s="484"/>
      <c r="J1140" s="627"/>
      <c r="K1140" s="627"/>
      <c r="L1140" s="740"/>
      <c r="M1140" s="740"/>
      <c r="N1140" s="188"/>
      <c r="O1140" s="166"/>
      <c r="P1140" s="127"/>
      <c r="Q1140" s="139"/>
      <c r="R1140" s="123"/>
    </row>
    <row r="1141" spans="2:18" s="290" customFormat="1" ht="15.75" customHeight="1">
      <c r="B1141" s="1033"/>
      <c r="C1141" s="1057"/>
      <c r="D1141" s="1047"/>
      <c r="E1141" s="342" t="s">
        <v>28</v>
      </c>
      <c r="F1141" s="259"/>
      <c r="G1141" s="127"/>
      <c r="H1141" s="484">
        <v>0</v>
      </c>
      <c r="I1141" s="484">
        <v>0</v>
      </c>
      <c r="J1141" s="627">
        <v>0</v>
      </c>
      <c r="K1141" s="627">
        <v>0</v>
      </c>
      <c r="L1141" s="627">
        <v>0</v>
      </c>
      <c r="M1141" s="627">
        <v>0</v>
      </c>
      <c r="N1141" s="188">
        <v>0</v>
      </c>
      <c r="O1141" s="166">
        <v>0</v>
      </c>
      <c r="P1141" s="127">
        <v>0</v>
      </c>
      <c r="Q1141" s="139">
        <v>0</v>
      </c>
      <c r="R1141" s="123"/>
    </row>
    <row r="1142" spans="2:18" s="290" customFormat="1" ht="15.75" customHeight="1">
      <c r="B1142" s="1033"/>
      <c r="C1142" s="1057"/>
      <c r="D1142" s="1047"/>
      <c r="E1142" s="342" t="s">
        <v>19</v>
      </c>
      <c r="F1142" s="259">
        <v>16.93</v>
      </c>
      <c r="G1142" s="127">
        <v>16.93</v>
      </c>
      <c r="H1142" s="485">
        <v>9.5351999999999997</v>
      </c>
      <c r="I1142" s="485">
        <v>6.3550000000000004</v>
      </c>
      <c r="J1142" s="625">
        <v>19.065000000000001</v>
      </c>
      <c r="K1142" s="658">
        <v>15.887</v>
      </c>
      <c r="L1142" s="309">
        <v>28.5975</v>
      </c>
      <c r="M1142" s="309">
        <v>25.419499999999999</v>
      </c>
      <c r="N1142" s="188">
        <v>39.130499999999998</v>
      </c>
      <c r="O1142" s="166">
        <v>39.130499999999998</v>
      </c>
      <c r="P1142" s="139">
        <v>0</v>
      </c>
      <c r="Q1142" s="139">
        <v>0</v>
      </c>
      <c r="R1142" s="123"/>
    </row>
    <row r="1143" spans="2:18" s="290" customFormat="1" ht="15.75" customHeight="1">
      <c r="B1143" s="1033"/>
      <c r="C1143" s="1057"/>
      <c r="D1143" s="1047"/>
      <c r="E1143" s="342" t="s">
        <v>33</v>
      </c>
      <c r="F1143" s="259"/>
      <c r="G1143" s="127"/>
      <c r="H1143" s="484"/>
      <c r="I1143" s="484"/>
      <c r="J1143" s="627"/>
      <c r="K1143" s="627"/>
      <c r="L1143" s="740"/>
      <c r="M1143" s="740"/>
      <c r="N1143" s="188"/>
      <c r="O1143" s="166"/>
      <c r="P1143" s="127"/>
      <c r="Q1143" s="139"/>
      <c r="R1143" s="123"/>
    </row>
    <row r="1144" spans="2:18" s="290" customFormat="1" ht="15.75" customHeight="1">
      <c r="B1144" s="1033"/>
      <c r="C1144" s="1057"/>
      <c r="D1144" s="1047"/>
      <c r="E1144" s="342" t="s">
        <v>67</v>
      </c>
      <c r="F1144" s="259"/>
      <c r="G1144" s="127"/>
      <c r="H1144" s="484">
        <v>0</v>
      </c>
      <c r="I1144" s="484">
        <v>0</v>
      </c>
      <c r="J1144" s="627">
        <v>0</v>
      </c>
      <c r="K1144" s="627">
        <v>0</v>
      </c>
      <c r="L1144" s="627">
        <v>0</v>
      </c>
      <c r="M1144" s="627">
        <v>0</v>
      </c>
      <c r="N1144" s="188">
        <v>0</v>
      </c>
      <c r="O1144" s="166">
        <v>0</v>
      </c>
      <c r="P1144" s="127">
        <v>0</v>
      </c>
      <c r="Q1144" s="139">
        <v>0</v>
      </c>
      <c r="R1144" s="123"/>
    </row>
    <row r="1145" spans="2:18" s="290" customFormat="1" ht="15.75" customHeight="1" thickBot="1">
      <c r="B1145" s="1036"/>
      <c r="C1145" s="1058"/>
      <c r="D1145" s="1048"/>
      <c r="E1145" s="343" t="s">
        <v>20</v>
      </c>
      <c r="F1145" s="287"/>
      <c r="G1145" s="133"/>
      <c r="H1145" s="486"/>
      <c r="I1145" s="486"/>
      <c r="J1145" s="628"/>
      <c r="K1145" s="628"/>
      <c r="L1145" s="743"/>
      <c r="M1145" s="743"/>
      <c r="N1145" s="768"/>
      <c r="O1145" s="767"/>
      <c r="P1145" s="133"/>
      <c r="Q1145" s="146"/>
      <c r="R1145" s="413"/>
    </row>
    <row r="1146" spans="2:18" s="513" customFormat="1" ht="15.75" customHeight="1">
      <c r="B1146" s="519"/>
      <c r="C1146" s="1056" t="s">
        <v>725</v>
      </c>
      <c r="D1146" s="1046" t="s">
        <v>737</v>
      </c>
      <c r="E1146" s="341" t="s">
        <v>17</v>
      </c>
      <c r="F1146" s="259">
        <f>F1148+F1149+F1150+F1151+F1152</f>
        <v>11.47</v>
      </c>
      <c r="G1146" s="259">
        <f t="shared" ref="G1146:Q1146" si="425">G1148+G1149+G1150+G1151+G1152</f>
        <v>11.457600000000001</v>
      </c>
      <c r="H1146" s="485">
        <f t="shared" si="425"/>
        <v>0</v>
      </c>
      <c r="I1146" s="485">
        <f t="shared" si="425"/>
        <v>0</v>
      </c>
      <c r="J1146" s="625">
        <f t="shared" si="425"/>
        <v>11.77</v>
      </c>
      <c r="K1146" s="625">
        <f t="shared" si="425"/>
        <v>0</v>
      </c>
      <c r="L1146" s="259">
        <f t="shared" si="425"/>
        <v>11.77</v>
      </c>
      <c r="M1146" s="259">
        <f t="shared" si="425"/>
        <v>11.718</v>
      </c>
      <c r="N1146" s="166">
        <f t="shared" si="425"/>
        <v>11.77</v>
      </c>
      <c r="O1146" s="166">
        <f t="shared" si="425"/>
        <v>11.718</v>
      </c>
      <c r="P1146" s="259">
        <f t="shared" si="425"/>
        <v>0</v>
      </c>
      <c r="Q1146" s="259">
        <f t="shared" si="425"/>
        <v>0</v>
      </c>
      <c r="R1146" s="123"/>
    </row>
    <row r="1147" spans="2:18" s="513" customFormat="1" ht="15.75" customHeight="1">
      <c r="B1147" s="520"/>
      <c r="C1147" s="1057"/>
      <c r="D1147" s="1047"/>
      <c r="E1147" s="342" t="s">
        <v>18</v>
      </c>
      <c r="F1147" s="259"/>
      <c r="G1147" s="127"/>
      <c r="H1147" s="484"/>
      <c r="I1147" s="484"/>
      <c r="J1147" s="627"/>
      <c r="K1147" s="627"/>
      <c r="L1147" s="740"/>
      <c r="M1147" s="740"/>
      <c r="N1147" s="188"/>
      <c r="O1147" s="166"/>
      <c r="P1147" s="127"/>
      <c r="Q1147" s="139"/>
      <c r="R1147" s="123"/>
    </row>
    <row r="1148" spans="2:18" s="513" customFormat="1" ht="15.75" customHeight="1">
      <c r="B1148" s="520"/>
      <c r="C1148" s="1057"/>
      <c r="D1148" s="1047"/>
      <c r="E1148" s="342" t="s">
        <v>28</v>
      </c>
      <c r="F1148" s="259">
        <v>0</v>
      </c>
      <c r="G1148" s="127">
        <v>0</v>
      </c>
      <c r="H1148" s="484">
        <v>0</v>
      </c>
      <c r="I1148" s="484">
        <v>0</v>
      </c>
      <c r="J1148" s="627">
        <v>0</v>
      </c>
      <c r="K1148" s="627">
        <v>0</v>
      </c>
      <c r="L1148" s="740"/>
      <c r="M1148" s="740"/>
      <c r="N1148" s="188"/>
      <c r="O1148" s="166"/>
      <c r="P1148" s="127"/>
      <c r="Q1148" s="139"/>
      <c r="R1148" s="123"/>
    </row>
    <row r="1149" spans="2:18" s="513" customFormat="1" ht="15.75" customHeight="1">
      <c r="B1149" s="520"/>
      <c r="C1149" s="1057"/>
      <c r="D1149" s="1047"/>
      <c r="E1149" s="342" t="s">
        <v>19</v>
      </c>
      <c r="F1149" s="268">
        <v>10.42</v>
      </c>
      <c r="G1149" s="267">
        <v>10.4076</v>
      </c>
      <c r="H1149" s="484">
        <v>0</v>
      </c>
      <c r="I1149" s="484">
        <v>0</v>
      </c>
      <c r="J1149" s="625">
        <v>10.7</v>
      </c>
      <c r="K1149" s="658">
        <v>0</v>
      </c>
      <c r="L1149" s="309">
        <v>10.7</v>
      </c>
      <c r="M1149" s="309">
        <v>10.648</v>
      </c>
      <c r="N1149" s="188">
        <v>10.7</v>
      </c>
      <c r="O1149" s="188">
        <v>10.648</v>
      </c>
      <c r="P1149" s="127">
        <v>0</v>
      </c>
      <c r="Q1149" s="139">
        <v>0</v>
      </c>
      <c r="R1149" s="123"/>
    </row>
    <row r="1150" spans="2:18" s="513" customFormat="1" ht="15.75" customHeight="1">
      <c r="B1150" s="520"/>
      <c r="C1150" s="1057"/>
      <c r="D1150" s="1047"/>
      <c r="E1150" s="342" t="s">
        <v>33</v>
      </c>
      <c r="F1150" s="268"/>
      <c r="G1150" s="267"/>
      <c r="H1150" s="484"/>
      <c r="I1150" s="484"/>
      <c r="J1150" s="627"/>
      <c r="K1150" s="627"/>
      <c r="L1150" s="740"/>
      <c r="M1150" s="740"/>
      <c r="N1150" s="635"/>
      <c r="O1150" s="635"/>
      <c r="P1150" s="127"/>
      <c r="Q1150" s="139"/>
      <c r="R1150" s="123"/>
    </row>
    <row r="1151" spans="2:18" s="513" customFormat="1" ht="15.75" customHeight="1">
      <c r="B1151" s="520"/>
      <c r="C1151" s="1057"/>
      <c r="D1151" s="1047"/>
      <c r="E1151" s="342" t="s">
        <v>67</v>
      </c>
      <c r="F1151" s="268">
        <v>1.05</v>
      </c>
      <c r="G1151" s="267">
        <v>1.05</v>
      </c>
      <c r="H1151" s="484">
        <v>0</v>
      </c>
      <c r="I1151" s="484">
        <v>0</v>
      </c>
      <c r="J1151" s="625">
        <v>1.07</v>
      </c>
      <c r="K1151" s="658">
        <v>0</v>
      </c>
      <c r="L1151" s="309">
        <v>1.07</v>
      </c>
      <c r="M1151" s="309">
        <v>1.07</v>
      </c>
      <c r="N1151" s="188">
        <v>1.07</v>
      </c>
      <c r="O1151" s="188">
        <v>1.07</v>
      </c>
      <c r="P1151" s="127">
        <v>0</v>
      </c>
      <c r="Q1151" s="139">
        <v>0</v>
      </c>
      <c r="R1151" s="123"/>
    </row>
    <row r="1152" spans="2:18" s="513" customFormat="1" ht="15" customHeight="1" thickBot="1">
      <c r="B1152" s="428"/>
      <c r="C1152" s="1059"/>
      <c r="D1152" s="1048"/>
      <c r="E1152" s="343" t="s">
        <v>20</v>
      </c>
      <c r="F1152" s="287"/>
      <c r="G1152" s="133"/>
      <c r="H1152" s="486"/>
      <c r="I1152" s="486"/>
      <c r="J1152" s="628"/>
      <c r="K1152" s="628"/>
      <c r="L1152" s="743"/>
      <c r="M1152" s="743"/>
      <c r="N1152" s="631"/>
      <c r="O1152" s="631"/>
      <c r="P1152" s="133"/>
      <c r="Q1152" s="146"/>
      <c r="R1152" s="413"/>
    </row>
    <row r="1153" spans="2:18" s="750" customFormat="1" ht="15.75" customHeight="1">
      <c r="B1153" s="760"/>
      <c r="C1153" s="1056" t="s">
        <v>725</v>
      </c>
      <c r="D1153" s="1046" t="s">
        <v>894</v>
      </c>
      <c r="E1153" s="341" t="s">
        <v>17</v>
      </c>
      <c r="F1153" s="259">
        <f>F1155+F1156+F1157+F1158+F1159</f>
        <v>0</v>
      </c>
      <c r="G1153" s="259">
        <f t="shared" ref="G1153:Q1153" si="426">G1155+G1156+G1157+G1158+G1159</f>
        <v>0</v>
      </c>
      <c r="H1153" s="485">
        <f t="shared" si="426"/>
        <v>0</v>
      </c>
      <c r="I1153" s="485">
        <f t="shared" si="426"/>
        <v>0</v>
      </c>
      <c r="J1153" s="625">
        <f t="shared" si="426"/>
        <v>0</v>
      </c>
      <c r="K1153" s="625">
        <f t="shared" si="426"/>
        <v>0</v>
      </c>
      <c r="L1153" s="259">
        <f t="shared" si="426"/>
        <v>0</v>
      </c>
      <c r="M1153" s="259">
        <f t="shared" si="426"/>
        <v>0</v>
      </c>
      <c r="N1153" s="166">
        <f t="shared" si="426"/>
        <v>4</v>
      </c>
      <c r="O1153" s="166">
        <f t="shared" si="426"/>
        <v>4</v>
      </c>
      <c r="P1153" s="259">
        <f t="shared" si="426"/>
        <v>0</v>
      </c>
      <c r="Q1153" s="259">
        <f t="shared" si="426"/>
        <v>0</v>
      </c>
      <c r="R1153" s="123"/>
    </row>
    <row r="1154" spans="2:18" s="750" customFormat="1" ht="15.75" customHeight="1">
      <c r="B1154" s="761"/>
      <c r="C1154" s="1057"/>
      <c r="D1154" s="1047"/>
      <c r="E1154" s="342" t="s">
        <v>18</v>
      </c>
      <c r="F1154" s="259"/>
      <c r="G1154" s="127"/>
      <c r="H1154" s="484"/>
      <c r="I1154" s="484"/>
      <c r="J1154" s="627"/>
      <c r="K1154" s="627"/>
      <c r="L1154" s="740"/>
      <c r="M1154" s="740"/>
      <c r="N1154" s="188"/>
      <c r="O1154" s="166"/>
      <c r="P1154" s="127"/>
      <c r="Q1154" s="139"/>
      <c r="R1154" s="123"/>
    </row>
    <row r="1155" spans="2:18" s="750" customFormat="1" ht="15.75" customHeight="1">
      <c r="B1155" s="761"/>
      <c r="C1155" s="1057"/>
      <c r="D1155" s="1047"/>
      <c r="E1155" s="342" t="s">
        <v>28</v>
      </c>
      <c r="F1155" s="259">
        <v>0</v>
      </c>
      <c r="G1155" s="127">
        <v>0</v>
      </c>
      <c r="H1155" s="484">
        <v>0</v>
      </c>
      <c r="I1155" s="484">
        <v>0</v>
      </c>
      <c r="J1155" s="627">
        <v>0</v>
      </c>
      <c r="K1155" s="627">
        <v>0</v>
      </c>
      <c r="L1155" s="740"/>
      <c r="M1155" s="740"/>
      <c r="N1155" s="188"/>
      <c r="O1155" s="166"/>
      <c r="P1155" s="127"/>
      <c r="Q1155" s="139"/>
      <c r="R1155" s="123"/>
    </row>
    <row r="1156" spans="2:18" s="750" customFormat="1" ht="15.75" customHeight="1">
      <c r="B1156" s="761"/>
      <c r="C1156" s="1057"/>
      <c r="D1156" s="1047"/>
      <c r="E1156" s="342" t="s">
        <v>19</v>
      </c>
      <c r="F1156" s="268">
        <v>0</v>
      </c>
      <c r="G1156" s="267">
        <v>0</v>
      </c>
      <c r="H1156" s="484">
        <v>0</v>
      </c>
      <c r="I1156" s="484">
        <v>0</v>
      </c>
      <c r="J1156" s="625">
        <v>0</v>
      </c>
      <c r="K1156" s="658">
        <v>0</v>
      </c>
      <c r="L1156" s="309">
        <v>0</v>
      </c>
      <c r="M1156" s="309">
        <v>0</v>
      </c>
      <c r="N1156" s="188">
        <v>0</v>
      </c>
      <c r="O1156" s="188">
        <v>0</v>
      </c>
      <c r="P1156" s="127">
        <v>0</v>
      </c>
      <c r="Q1156" s="139">
        <v>0</v>
      </c>
      <c r="R1156" s="123"/>
    </row>
    <row r="1157" spans="2:18" s="750" customFormat="1" ht="15.75" customHeight="1">
      <c r="B1157" s="761"/>
      <c r="C1157" s="1057"/>
      <c r="D1157" s="1047"/>
      <c r="E1157" s="342" t="s">
        <v>33</v>
      </c>
      <c r="F1157" s="268"/>
      <c r="G1157" s="267"/>
      <c r="H1157" s="484"/>
      <c r="I1157" s="484"/>
      <c r="J1157" s="627"/>
      <c r="K1157" s="627"/>
      <c r="L1157" s="740"/>
      <c r="M1157" s="740"/>
      <c r="N1157" s="635"/>
      <c r="O1157" s="635"/>
      <c r="P1157" s="127"/>
      <c r="Q1157" s="139"/>
      <c r="R1157" s="123"/>
    </row>
    <row r="1158" spans="2:18" s="750" customFormat="1" ht="15.75" customHeight="1">
      <c r="B1158" s="761"/>
      <c r="C1158" s="1057"/>
      <c r="D1158" s="1047"/>
      <c r="E1158" s="342" t="s">
        <v>67</v>
      </c>
      <c r="F1158" s="268">
        <v>0</v>
      </c>
      <c r="G1158" s="267">
        <v>0</v>
      </c>
      <c r="H1158" s="484">
        <v>0</v>
      </c>
      <c r="I1158" s="484">
        <v>0</v>
      </c>
      <c r="J1158" s="625">
        <v>0</v>
      </c>
      <c r="K1158" s="658">
        <v>0</v>
      </c>
      <c r="L1158" s="309">
        <v>0</v>
      </c>
      <c r="M1158" s="309">
        <v>0</v>
      </c>
      <c r="N1158" s="188">
        <v>4</v>
      </c>
      <c r="O1158" s="188">
        <v>4</v>
      </c>
      <c r="P1158" s="127">
        <v>0</v>
      </c>
      <c r="Q1158" s="139">
        <v>0</v>
      </c>
      <c r="R1158" s="123"/>
    </row>
    <row r="1159" spans="2:18" s="750" customFormat="1" ht="15.75" customHeight="1" thickBot="1">
      <c r="B1159" s="428"/>
      <c r="C1159" s="1059"/>
      <c r="D1159" s="1048"/>
      <c r="E1159" s="343" t="s">
        <v>20</v>
      </c>
      <c r="F1159" s="287"/>
      <c r="G1159" s="133"/>
      <c r="H1159" s="486"/>
      <c r="I1159" s="486"/>
      <c r="J1159" s="628"/>
      <c r="K1159" s="628"/>
      <c r="L1159" s="743"/>
      <c r="M1159" s="743"/>
      <c r="N1159" s="631"/>
      <c r="O1159" s="631"/>
      <c r="P1159" s="133"/>
      <c r="Q1159" s="146"/>
      <c r="R1159" s="413"/>
    </row>
    <row r="1160" spans="2:18" s="750" customFormat="1" ht="15" customHeight="1" thickBot="1">
      <c r="B1160" s="428"/>
      <c r="C1160" s="759"/>
      <c r="D1160" s="758"/>
      <c r="E1160" s="343" t="s">
        <v>20</v>
      </c>
      <c r="F1160" s="287"/>
      <c r="G1160" s="133"/>
      <c r="H1160" s="486"/>
      <c r="I1160" s="486"/>
      <c r="J1160" s="628"/>
      <c r="K1160" s="628"/>
      <c r="L1160" s="743"/>
      <c r="M1160" s="743"/>
      <c r="N1160" s="631"/>
      <c r="O1160" s="631"/>
      <c r="P1160" s="133"/>
      <c r="Q1160" s="146"/>
      <c r="R1160" s="413"/>
    </row>
    <row r="1161" spans="2:18" s="750" customFormat="1" ht="15.75" customHeight="1">
      <c r="B1161" s="760"/>
      <c r="C1161" s="1056" t="s">
        <v>725</v>
      </c>
      <c r="D1161" s="1046" t="s">
        <v>894</v>
      </c>
      <c r="E1161" s="341" t="s">
        <v>17</v>
      </c>
      <c r="F1161" s="259">
        <f>F1163+F1164+F1165+F1166+F1167</f>
        <v>0</v>
      </c>
      <c r="G1161" s="259">
        <f t="shared" ref="G1161:Q1161" si="427">G1163+G1164+G1165+G1166+G1167</f>
        <v>0</v>
      </c>
      <c r="H1161" s="485">
        <f t="shared" si="427"/>
        <v>0</v>
      </c>
      <c r="I1161" s="485">
        <f t="shared" si="427"/>
        <v>0</v>
      </c>
      <c r="J1161" s="625">
        <f t="shared" si="427"/>
        <v>0</v>
      </c>
      <c r="K1161" s="625">
        <f t="shared" si="427"/>
        <v>0</v>
      </c>
      <c r="L1161" s="259">
        <f t="shared" si="427"/>
        <v>0</v>
      </c>
      <c r="M1161" s="259">
        <f t="shared" si="427"/>
        <v>0</v>
      </c>
      <c r="N1161" s="166">
        <f t="shared" si="427"/>
        <v>3.7440000000000002</v>
      </c>
      <c r="O1161" s="166">
        <f t="shared" si="427"/>
        <v>1.248</v>
      </c>
      <c r="P1161" s="259">
        <f t="shared" si="427"/>
        <v>0</v>
      </c>
      <c r="Q1161" s="259">
        <f t="shared" si="427"/>
        <v>0</v>
      </c>
      <c r="R1161" s="123"/>
    </row>
    <row r="1162" spans="2:18" s="750" customFormat="1" ht="15.75" customHeight="1">
      <c r="B1162" s="761"/>
      <c r="C1162" s="1057"/>
      <c r="D1162" s="1047"/>
      <c r="E1162" s="342" t="s">
        <v>18</v>
      </c>
      <c r="F1162" s="259"/>
      <c r="G1162" s="127"/>
      <c r="H1162" s="484"/>
      <c r="I1162" s="484"/>
      <c r="J1162" s="627"/>
      <c r="K1162" s="627"/>
      <c r="L1162" s="740"/>
      <c r="M1162" s="740"/>
      <c r="N1162" s="188"/>
      <c r="O1162" s="166"/>
      <c r="P1162" s="127"/>
      <c r="Q1162" s="139"/>
      <c r="R1162" s="123"/>
    </row>
    <row r="1163" spans="2:18" s="750" customFormat="1" ht="15.75" customHeight="1">
      <c r="B1163" s="761"/>
      <c r="C1163" s="1057"/>
      <c r="D1163" s="1047"/>
      <c r="E1163" s="342" t="s">
        <v>28</v>
      </c>
      <c r="F1163" s="259">
        <v>0</v>
      </c>
      <c r="G1163" s="127">
        <v>0</v>
      </c>
      <c r="H1163" s="484">
        <v>0</v>
      </c>
      <c r="I1163" s="484">
        <v>0</v>
      </c>
      <c r="J1163" s="627">
        <v>0</v>
      </c>
      <c r="K1163" s="627">
        <v>0</v>
      </c>
      <c r="L1163" s="740">
        <v>0</v>
      </c>
      <c r="M1163" s="740">
        <v>0</v>
      </c>
      <c r="N1163" s="188">
        <v>0</v>
      </c>
      <c r="O1163" s="166">
        <v>0</v>
      </c>
      <c r="P1163" s="127"/>
      <c r="Q1163" s="139"/>
      <c r="R1163" s="123"/>
    </row>
    <row r="1164" spans="2:18" s="750" customFormat="1" ht="15.75" customHeight="1">
      <c r="B1164" s="761"/>
      <c r="C1164" s="1057"/>
      <c r="D1164" s="1047"/>
      <c r="E1164" s="342" t="s">
        <v>19</v>
      </c>
      <c r="F1164" s="268">
        <v>0</v>
      </c>
      <c r="G1164" s="267">
        <v>0</v>
      </c>
      <c r="H1164" s="484">
        <v>0</v>
      </c>
      <c r="I1164" s="484">
        <v>0</v>
      </c>
      <c r="J1164" s="625">
        <v>0</v>
      </c>
      <c r="K1164" s="658">
        <v>0</v>
      </c>
      <c r="L1164" s="309">
        <v>0</v>
      </c>
      <c r="M1164" s="309">
        <v>0</v>
      </c>
      <c r="N1164" s="188">
        <v>0</v>
      </c>
      <c r="O1164" s="188">
        <v>0</v>
      </c>
      <c r="P1164" s="127">
        <v>0</v>
      </c>
      <c r="Q1164" s="139">
        <v>0</v>
      </c>
      <c r="R1164" s="123"/>
    </row>
    <row r="1165" spans="2:18" s="750" customFormat="1" ht="15.75" customHeight="1">
      <c r="B1165" s="761"/>
      <c r="C1165" s="1057"/>
      <c r="D1165" s="1047"/>
      <c r="E1165" s="342" t="s">
        <v>33</v>
      </c>
      <c r="F1165" s="268"/>
      <c r="G1165" s="267"/>
      <c r="H1165" s="484"/>
      <c r="I1165" s="484"/>
      <c r="J1165" s="627"/>
      <c r="K1165" s="627"/>
      <c r="L1165" s="740"/>
      <c r="M1165" s="740"/>
      <c r="N1165" s="635"/>
      <c r="O1165" s="635"/>
      <c r="P1165" s="127"/>
      <c r="Q1165" s="139"/>
      <c r="R1165" s="123"/>
    </row>
    <row r="1166" spans="2:18" s="750" customFormat="1" ht="15.75" customHeight="1">
      <c r="B1166" s="761"/>
      <c r="C1166" s="1057"/>
      <c r="D1166" s="1047"/>
      <c r="E1166" s="342" t="s">
        <v>67</v>
      </c>
      <c r="F1166" s="268">
        <v>0</v>
      </c>
      <c r="G1166" s="267">
        <v>0</v>
      </c>
      <c r="H1166" s="484">
        <v>0</v>
      </c>
      <c r="I1166" s="484">
        <v>0</v>
      </c>
      <c r="J1166" s="625">
        <v>0</v>
      </c>
      <c r="K1166" s="658">
        <v>0</v>
      </c>
      <c r="L1166" s="309">
        <v>0</v>
      </c>
      <c r="M1166" s="309">
        <v>0</v>
      </c>
      <c r="N1166" s="188">
        <v>3.7440000000000002</v>
      </c>
      <c r="O1166" s="188">
        <v>1.248</v>
      </c>
      <c r="P1166" s="127">
        <v>0</v>
      </c>
      <c r="Q1166" s="139">
        <v>0</v>
      </c>
      <c r="R1166" s="123"/>
    </row>
    <row r="1167" spans="2:18" s="750" customFormat="1" ht="15.75" customHeight="1" thickBot="1">
      <c r="B1167" s="428"/>
      <c r="C1167" s="1059"/>
      <c r="D1167" s="1048"/>
      <c r="E1167" s="343" t="s">
        <v>20</v>
      </c>
      <c r="F1167" s="287"/>
      <c r="G1167" s="133"/>
      <c r="H1167" s="486"/>
      <c r="I1167" s="486"/>
      <c r="J1167" s="628"/>
      <c r="K1167" s="628"/>
      <c r="L1167" s="743"/>
      <c r="M1167" s="743"/>
      <c r="N1167" s="631"/>
      <c r="O1167" s="631"/>
      <c r="P1167" s="133"/>
      <c r="Q1167" s="146"/>
      <c r="R1167" s="413"/>
    </row>
    <row r="1168" spans="2:18" s="803" customFormat="1" ht="15.75" customHeight="1">
      <c r="B1168" s="1063">
        <v>9</v>
      </c>
      <c r="C1168" s="1066" t="s">
        <v>70</v>
      </c>
      <c r="D1168" s="1069" t="s">
        <v>864</v>
      </c>
      <c r="E1168" s="347" t="s">
        <v>17</v>
      </c>
      <c r="F1168" s="347">
        <f t="shared" ref="F1168:Q1168" si="428">F1170+F1171+F1173</f>
        <v>27727.195769999998</v>
      </c>
      <c r="G1168" s="347">
        <f t="shared" si="428"/>
        <v>27720.38278</v>
      </c>
      <c r="H1168" s="464">
        <f t="shared" si="428"/>
        <v>6171.7249999999995</v>
      </c>
      <c r="I1168" s="464">
        <f t="shared" si="428"/>
        <v>5249.9754599999997</v>
      </c>
      <c r="J1168" s="588">
        <f t="shared" si="428"/>
        <v>13482.984999999999</v>
      </c>
      <c r="K1168" s="588">
        <f t="shared" si="428"/>
        <v>11204.16848</v>
      </c>
      <c r="L1168" s="812">
        <f t="shared" si="428"/>
        <v>19951.262500000001</v>
      </c>
      <c r="M1168" s="812">
        <f t="shared" si="428"/>
        <v>17710.617120000003</v>
      </c>
      <c r="N1168" s="347">
        <f t="shared" si="428"/>
        <v>24379.98184</v>
      </c>
      <c r="O1168" s="347">
        <f t="shared" si="428"/>
        <v>24345.573260000001</v>
      </c>
      <c r="P1168" s="745">
        <f t="shared" si="428"/>
        <v>24398.162999999997</v>
      </c>
      <c r="Q1168" s="745">
        <f t="shared" si="428"/>
        <v>23398.162999999997</v>
      </c>
      <c r="R1168" s="1072"/>
    </row>
    <row r="1169" spans="2:18" s="803" customFormat="1" ht="15.75" customHeight="1">
      <c r="B1169" s="1064"/>
      <c r="C1169" s="1067"/>
      <c r="D1169" s="1070"/>
      <c r="E1169" s="348" t="s">
        <v>18</v>
      </c>
      <c r="F1169" s="348"/>
      <c r="G1169" s="348"/>
      <c r="H1169" s="454"/>
      <c r="I1169" s="454"/>
      <c r="J1169" s="570"/>
      <c r="K1169" s="570"/>
      <c r="L1169" s="348"/>
      <c r="M1169" s="348"/>
      <c r="N1169" s="348"/>
      <c r="O1169" s="348"/>
      <c r="P1169" s="348"/>
      <c r="Q1169" s="348"/>
      <c r="R1169" s="1016"/>
    </row>
    <row r="1170" spans="2:18" s="803" customFormat="1" ht="15.75" customHeight="1">
      <c r="B1170" s="1064"/>
      <c r="C1170" s="1067"/>
      <c r="D1170" s="1070"/>
      <c r="E1170" s="348" t="s">
        <v>28</v>
      </c>
      <c r="F1170" s="348">
        <f>F1177+F1205+F1219</f>
        <v>0</v>
      </c>
      <c r="G1170" s="348">
        <f t="shared" ref="G1170:Q1170" si="429">G1177+G1205+G1219</f>
        <v>0</v>
      </c>
      <c r="H1170" s="454">
        <f t="shared" si="429"/>
        <v>0</v>
      </c>
      <c r="I1170" s="454">
        <f t="shared" si="429"/>
        <v>0</v>
      </c>
      <c r="J1170" s="570">
        <f t="shared" si="429"/>
        <v>0</v>
      </c>
      <c r="K1170" s="570">
        <f t="shared" si="429"/>
        <v>0</v>
      </c>
      <c r="L1170" s="348">
        <f t="shared" si="429"/>
        <v>0</v>
      </c>
      <c r="M1170" s="348">
        <f t="shared" si="429"/>
        <v>0</v>
      </c>
      <c r="N1170" s="348">
        <f t="shared" si="429"/>
        <v>0</v>
      </c>
      <c r="O1170" s="348">
        <f t="shared" si="429"/>
        <v>0</v>
      </c>
      <c r="P1170" s="348">
        <f t="shared" si="429"/>
        <v>0</v>
      </c>
      <c r="Q1170" s="348">
        <f t="shared" si="429"/>
        <v>0</v>
      </c>
      <c r="R1170" s="1016"/>
    </row>
    <row r="1171" spans="2:18" s="803" customFormat="1" ht="15.75" customHeight="1">
      <c r="B1171" s="1064"/>
      <c r="C1171" s="1067"/>
      <c r="D1171" s="1070"/>
      <c r="E1171" s="348" t="s">
        <v>19</v>
      </c>
      <c r="F1171" s="348">
        <f t="shared" ref="F1171:Q1174" si="430">F1178+F1206+F1220</f>
        <v>5800.9</v>
      </c>
      <c r="G1171" s="348">
        <f t="shared" si="430"/>
        <v>5800.9</v>
      </c>
      <c r="H1171" s="454">
        <f t="shared" si="430"/>
        <v>1633.2</v>
      </c>
      <c r="I1171" s="454">
        <f t="shared" si="430"/>
        <v>1633.2</v>
      </c>
      <c r="J1171" s="570">
        <f t="shared" si="430"/>
        <v>3266.4</v>
      </c>
      <c r="K1171" s="570">
        <f t="shared" si="430"/>
        <v>3266.4</v>
      </c>
      <c r="L1171" s="348">
        <f t="shared" si="430"/>
        <v>4899.6000000000004</v>
      </c>
      <c r="M1171" s="348">
        <f t="shared" si="430"/>
        <v>4899.6000000000004</v>
      </c>
      <c r="N1171" s="348">
        <f t="shared" si="430"/>
        <v>6532.3</v>
      </c>
      <c r="O1171" s="348">
        <f t="shared" si="430"/>
        <v>6532.3</v>
      </c>
      <c r="P1171" s="348">
        <f t="shared" si="430"/>
        <v>5225.8</v>
      </c>
      <c r="Q1171" s="348">
        <f t="shared" si="430"/>
        <v>5225.8</v>
      </c>
      <c r="R1171" s="1016"/>
    </row>
    <row r="1172" spans="2:18" s="803" customFormat="1" ht="15.75" customHeight="1">
      <c r="B1172" s="1064"/>
      <c r="C1172" s="1067"/>
      <c r="D1172" s="1070"/>
      <c r="E1172" s="348" t="s">
        <v>33</v>
      </c>
      <c r="F1172" s="348">
        <f t="shared" si="430"/>
        <v>0</v>
      </c>
      <c r="G1172" s="348">
        <f t="shared" si="430"/>
        <v>0</v>
      </c>
      <c r="H1172" s="454">
        <f t="shared" si="430"/>
        <v>0</v>
      </c>
      <c r="I1172" s="454">
        <f t="shared" si="430"/>
        <v>0</v>
      </c>
      <c r="J1172" s="570">
        <f t="shared" si="430"/>
        <v>0</v>
      </c>
      <c r="K1172" s="570">
        <f t="shared" si="430"/>
        <v>0</v>
      </c>
      <c r="L1172" s="348">
        <f t="shared" si="430"/>
        <v>0</v>
      </c>
      <c r="M1172" s="348">
        <f t="shared" si="430"/>
        <v>0</v>
      </c>
      <c r="N1172" s="348">
        <f t="shared" si="430"/>
        <v>0</v>
      </c>
      <c r="O1172" s="348">
        <f t="shared" si="430"/>
        <v>0</v>
      </c>
      <c r="P1172" s="348">
        <f t="shared" si="430"/>
        <v>0</v>
      </c>
      <c r="Q1172" s="348">
        <f t="shared" si="430"/>
        <v>0</v>
      </c>
      <c r="R1172" s="1016"/>
    </row>
    <row r="1173" spans="2:18" s="803" customFormat="1" ht="15.75" customHeight="1">
      <c r="B1173" s="1064"/>
      <c r="C1173" s="1067"/>
      <c r="D1173" s="1070"/>
      <c r="E1173" s="348" t="s">
        <v>67</v>
      </c>
      <c r="F1173" s="348">
        <f t="shared" si="430"/>
        <v>21926.295770000001</v>
      </c>
      <c r="G1173" s="348">
        <f t="shared" si="430"/>
        <v>21919.482779999998</v>
      </c>
      <c r="H1173" s="454">
        <f t="shared" si="430"/>
        <v>4538.5249999999996</v>
      </c>
      <c r="I1173" s="454">
        <f t="shared" si="430"/>
        <v>3616.7754599999998</v>
      </c>
      <c r="J1173" s="570">
        <f t="shared" si="430"/>
        <v>10216.584999999999</v>
      </c>
      <c r="K1173" s="570">
        <f t="shared" si="430"/>
        <v>7937.7684799999997</v>
      </c>
      <c r="L1173" s="348">
        <f>L1180+L1208+L1222</f>
        <v>15051.6625</v>
      </c>
      <c r="M1173" s="348">
        <f t="shared" si="430"/>
        <v>12811.01712</v>
      </c>
      <c r="N1173" s="348">
        <f t="shared" si="430"/>
        <v>17847.681840000001</v>
      </c>
      <c r="O1173" s="348">
        <f t="shared" si="430"/>
        <v>17813.273260000002</v>
      </c>
      <c r="P1173" s="348">
        <f t="shared" si="430"/>
        <v>19172.362999999998</v>
      </c>
      <c r="Q1173" s="348">
        <f t="shared" si="430"/>
        <v>18172.362999999998</v>
      </c>
      <c r="R1173" s="1016"/>
    </row>
    <row r="1174" spans="2:18" s="803" customFormat="1" ht="15.75" customHeight="1" thickBot="1">
      <c r="B1174" s="1065"/>
      <c r="C1174" s="1068"/>
      <c r="D1174" s="1071"/>
      <c r="E1174" s="320" t="s">
        <v>20</v>
      </c>
      <c r="F1174" s="348">
        <f t="shared" si="430"/>
        <v>0</v>
      </c>
      <c r="G1174" s="348">
        <f t="shared" si="430"/>
        <v>0</v>
      </c>
      <c r="H1174" s="454">
        <f t="shared" si="430"/>
        <v>0</v>
      </c>
      <c r="I1174" s="454">
        <f t="shared" si="430"/>
        <v>0</v>
      </c>
      <c r="J1174" s="570">
        <f t="shared" si="430"/>
        <v>0</v>
      </c>
      <c r="K1174" s="570">
        <f t="shared" si="430"/>
        <v>0</v>
      </c>
      <c r="L1174" s="348">
        <f t="shared" si="430"/>
        <v>0</v>
      </c>
      <c r="M1174" s="348">
        <f t="shared" si="430"/>
        <v>0</v>
      </c>
      <c r="N1174" s="348">
        <f t="shared" si="430"/>
        <v>0</v>
      </c>
      <c r="O1174" s="348">
        <f t="shared" si="430"/>
        <v>0</v>
      </c>
      <c r="P1174" s="348">
        <f t="shared" si="430"/>
        <v>0</v>
      </c>
      <c r="Q1174" s="348">
        <f t="shared" si="430"/>
        <v>0</v>
      </c>
      <c r="R1174" s="1073"/>
    </row>
    <row r="1175" spans="2:18" ht="15.75" customHeight="1">
      <c r="B1175" s="1026" t="s">
        <v>251</v>
      </c>
      <c r="C1175" s="1087" t="s">
        <v>100</v>
      </c>
      <c r="D1175" s="1087" t="s">
        <v>238</v>
      </c>
      <c r="E1175" s="272" t="s">
        <v>17</v>
      </c>
      <c r="F1175" s="137">
        <f>F1177+F1178+F1179+F1180</f>
        <v>18988.5</v>
      </c>
      <c r="G1175" s="137">
        <f t="shared" ref="G1175:Q1175" si="431">G1177+G1178+G1179+G1180</f>
        <v>18988.5</v>
      </c>
      <c r="H1175" s="460">
        <f t="shared" si="431"/>
        <v>4108.1040000000003</v>
      </c>
      <c r="I1175" s="460">
        <f t="shared" si="431"/>
        <v>4107.8640000000005</v>
      </c>
      <c r="J1175" s="589">
        <f t="shared" si="431"/>
        <v>9453.66</v>
      </c>
      <c r="K1175" s="589">
        <f t="shared" si="431"/>
        <v>8594.86</v>
      </c>
      <c r="L1175" s="137">
        <f t="shared" si="431"/>
        <v>14241.7425</v>
      </c>
      <c r="M1175" s="137">
        <f t="shared" si="431"/>
        <v>13923.229499999999</v>
      </c>
      <c r="N1175" s="137">
        <f t="shared" si="431"/>
        <v>18784.3</v>
      </c>
      <c r="O1175" s="137">
        <f t="shared" si="431"/>
        <v>18784.3</v>
      </c>
      <c r="P1175" s="137">
        <f t="shared" si="431"/>
        <v>17477.8</v>
      </c>
      <c r="Q1175" s="137">
        <f t="shared" si="431"/>
        <v>17477.8</v>
      </c>
      <c r="R1175" s="1082"/>
    </row>
    <row r="1176" spans="2:18" ht="15.75" customHeight="1">
      <c r="B1176" s="1027"/>
      <c r="C1176" s="1053"/>
      <c r="D1176" s="1053"/>
      <c r="E1176" s="349" t="s">
        <v>18</v>
      </c>
      <c r="F1176" s="70"/>
      <c r="G1176" s="70"/>
      <c r="H1176" s="457"/>
      <c r="I1176" s="457"/>
      <c r="J1176" s="584"/>
      <c r="K1176" s="584"/>
      <c r="L1176" s="130"/>
      <c r="M1176" s="130"/>
      <c r="N1176" s="130"/>
      <c r="O1176" s="130"/>
      <c r="P1176" s="130"/>
      <c r="Q1176" s="130"/>
      <c r="R1176" s="1093"/>
    </row>
    <row r="1177" spans="2:18" ht="15.75" customHeight="1">
      <c r="B1177" s="1027"/>
      <c r="C1177" s="1053"/>
      <c r="D1177" s="1053"/>
      <c r="E1177" s="349" t="s">
        <v>28</v>
      </c>
      <c r="F1177" s="70">
        <v>0</v>
      </c>
      <c r="G1177" s="70">
        <v>0</v>
      </c>
      <c r="H1177" s="461">
        <v>0</v>
      </c>
      <c r="I1177" s="461">
        <v>0</v>
      </c>
      <c r="J1177" s="585">
        <v>0</v>
      </c>
      <c r="K1177" s="585">
        <v>0</v>
      </c>
      <c r="L1177" s="585">
        <v>0</v>
      </c>
      <c r="M1177" s="585">
        <v>0</v>
      </c>
      <c r="N1177" s="70">
        <v>0</v>
      </c>
      <c r="O1177" s="70">
        <v>0</v>
      </c>
      <c r="P1177" s="70">
        <v>0</v>
      </c>
      <c r="Q1177" s="70">
        <v>0</v>
      </c>
      <c r="R1177" s="1093"/>
    </row>
    <row r="1178" spans="2:18" ht="15.75" customHeight="1">
      <c r="B1178" s="1027"/>
      <c r="C1178" s="1053"/>
      <c r="D1178" s="1053"/>
      <c r="E1178" s="349" t="s">
        <v>19</v>
      </c>
      <c r="F1178" s="70">
        <f>F1185+F1192+F1199</f>
        <v>5800.9</v>
      </c>
      <c r="G1178" s="70">
        <f t="shared" ref="G1178:Q1178" si="432">G1185+G1192+G1199</f>
        <v>5800.9</v>
      </c>
      <c r="H1178" s="461">
        <f t="shared" si="432"/>
        <v>1633.2</v>
      </c>
      <c r="I1178" s="461">
        <f t="shared" si="432"/>
        <v>1633.2</v>
      </c>
      <c r="J1178" s="585">
        <f t="shared" si="432"/>
        <v>3266.4</v>
      </c>
      <c r="K1178" s="585">
        <f t="shared" si="432"/>
        <v>3266.4</v>
      </c>
      <c r="L1178" s="585">
        <f t="shared" si="432"/>
        <v>4899.6000000000004</v>
      </c>
      <c r="M1178" s="585">
        <f t="shared" si="432"/>
        <v>4899.6000000000004</v>
      </c>
      <c r="N1178" s="70">
        <f t="shared" si="432"/>
        <v>6532.3</v>
      </c>
      <c r="O1178" s="70">
        <f t="shared" si="432"/>
        <v>6532.3</v>
      </c>
      <c r="P1178" s="70">
        <f t="shared" si="432"/>
        <v>5225.8</v>
      </c>
      <c r="Q1178" s="70">
        <f t="shared" si="432"/>
        <v>5225.8</v>
      </c>
      <c r="R1178" s="1093"/>
    </row>
    <row r="1179" spans="2:18" ht="15.75" customHeight="1">
      <c r="B1179" s="1027"/>
      <c r="C1179" s="1053"/>
      <c r="D1179" s="1053"/>
      <c r="E1179" s="349" t="s">
        <v>33</v>
      </c>
      <c r="F1179" s="70"/>
      <c r="G1179" s="70"/>
      <c r="H1179" s="457"/>
      <c r="I1179" s="457"/>
      <c r="J1179" s="584"/>
      <c r="K1179" s="584"/>
      <c r="L1179" s="130"/>
      <c r="M1179" s="130"/>
      <c r="N1179" s="130"/>
      <c r="O1179" s="130"/>
      <c r="P1179" s="130"/>
      <c r="Q1179" s="130"/>
      <c r="R1179" s="1093"/>
    </row>
    <row r="1180" spans="2:18" ht="15.75" customHeight="1">
      <c r="B1180" s="1027"/>
      <c r="C1180" s="1053"/>
      <c r="D1180" s="1053"/>
      <c r="E1180" s="349" t="s">
        <v>67</v>
      </c>
      <c r="F1180" s="70">
        <f>F1187+F1194+F1201</f>
        <v>13187.6</v>
      </c>
      <c r="G1180" s="70">
        <f t="shared" ref="G1180:Q1180" si="433">G1187+G1194+G1201</f>
        <v>13187.6</v>
      </c>
      <c r="H1180" s="461">
        <f t="shared" si="433"/>
        <v>2474.904</v>
      </c>
      <c r="I1180" s="461">
        <f t="shared" si="433"/>
        <v>2474.6640000000002</v>
      </c>
      <c r="J1180" s="585">
        <f t="shared" si="433"/>
        <v>6187.26</v>
      </c>
      <c r="K1180" s="585">
        <f t="shared" si="433"/>
        <v>5328.46</v>
      </c>
      <c r="L1180" s="585">
        <f t="shared" si="433"/>
        <v>9342.1424999999999</v>
      </c>
      <c r="M1180" s="585">
        <f t="shared" si="433"/>
        <v>9023.6294999999991</v>
      </c>
      <c r="N1180" s="70">
        <f t="shared" si="433"/>
        <v>12252</v>
      </c>
      <c r="O1180" s="70">
        <f t="shared" si="433"/>
        <v>12252</v>
      </c>
      <c r="P1180" s="70">
        <f t="shared" si="433"/>
        <v>12252</v>
      </c>
      <c r="Q1180" s="70">
        <f t="shared" si="433"/>
        <v>12252</v>
      </c>
      <c r="R1180" s="1093"/>
    </row>
    <row r="1181" spans="2:18" ht="15.75" customHeight="1" thickBot="1">
      <c r="B1181" s="1028"/>
      <c r="C1181" s="1054"/>
      <c r="D1181" s="1054"/>
      <c r="E1181" s="351" t="s">
        <v>20</v>
      </c>
      <c r="F1181" s="170"/>
      <c r="G1181" s="170"/>
      <c r="H1181" s="458"/>
      <c r="I1181" s="458"/>
      <c r="J1181" s="586"/>
      <c r="K1181" s="586"/>
      <c r="L1181" s="172"/>
      <c r="M1181" s="172"/>
      <c r="N1181" s="172"/>
      <c r="O1181" s="172"/>
      <c r="P1181" s="172"/>
      <c r="Q1181" s="172"/>
      <c r="R1181" s="1093"/>
    </row>
    <row r="1182" spans="2:18" ht="15.75" customHeight="1">
      <c r="B1182" s="1024"/>
      <c r="C1182" s="1060" t="s">
        <v>149</v>
      </c>
      <c r="D1182" s="1049" t="s">
        <v>239</v>
      </c>
      <c r="E1182" s="341" t="s">
        <v>17</v>
      </c>
      <c r="F1182" s="136">
        <f>F1185+F1184+F1186+F1187+F1188</f>
        <v>5800.9</v>
      </c>
      <c r="G1182" s="136">
        <f>G1185+G1184+G1186+G1187+G1188</f>
        <v>5800.9</v>
      </c>
      <c r="H1182" s="490">
        <f>H1184+H1185+H1186+H1187</f>
        <v>1633.2</v>
      </c>
      <c r="I1182" s="490">
        <f t="shared" ref="I1182:Q1182" si="434">I1184+I1185+I1186+I1187</f>
        <v>1633.2</v>
      </c>
      <c r="J1182" s="640">
        <f t="shared" si="434"/>
        <v>3266.4</v>
      </c>
      <c r="K1182" s="640">
        <f t="shared" si="434"/>
        <v>3266.4</v>
      </c>
      <c r="L1182" s="640">
        <f t="shared" si="434"/>
        <v>4899.6000000000004</v>
      </c>
      <c r="M1182" s="640">
        <f t="shared" si="434"/>
        <v>4899.6000000000004</v>
      </c>
      <c r="N1182" s="590">
        <f t="shared" si="434"/>
        <v>6532.3</v>
      </c>
      <c r="O1182" s="590">
        <f t="shared" si="434"/>
        <v>6532.3</v>
      </c>
      <c r="P1182" s="640">
        <f t="shared" si="434"/>
        <v>5225.8</v>
      </c>
      <c r="Q1182" s="640">
        <f t="shared" si="434"/>
        <v>5225.8</v>
      </c>
      <c r="R1182" s="412"/>
    </row>
    <row r="1183" spans="2:18" ht="15.75" customHeight="1">
      <c r="B1183" s="941"/>
      <c r="C1183" s="1061"/>
      <c r="D1183" s="1050"/>
      <c r="E1183" s="342" t="s">
        <v>18</v>
      </c>
      <c r="F1183" s="127"/>
      <c r="G1183" s="127"/>
      <c r="H1183" s="484"/>
      <c r="I1183" s="484"/>
      <c r="J1183" s="627"/>
      <c r="K1183" s="627"/>
      <c r="L1183" s="740"/>
      <c r="M1183" s="740"/>
      <c r="N1183" s="675"/>
      <c r="O1183" s="696"/>
      <c r="P1183" s="139"/>
      <c r="Q1183" s="139"/>
      <c r="R1183" s="123"/>
    </row>
    <row r="1184" spans="2:18" ht="15.75" customHeight="1">
      <c r="B1184" s="941"/>
      <c r="C1184" s="1061"/>
      <c r="D1184" s="1050"/>
      <c r="E1184" s="342" t="s">
        <v>28</v>
      </c>
      <c r="F1184" s="127"/>
      <c r="G1184" s="127"/>
      <c r="H1184" s="484">
        <v>0</v>
      </c>
      <c r="I1184" s="484">
        <v>0</v>
      </c>
      <c r="J1184" s="627">
        <v>0</v>
      </c>
      <c r="K1184" s="627">
        <v>0</v>
      </c>
      <c r="L1184" s="627">
        <v>0</v>
      </c>
      <c r="M1184" s="627">
        <v>0</v>
      </c>
      <c r="N1184" s="675">
        <v>0</v>
      </c>
      <c r="O1184" s="675">
        <v>0</v>
      </c>
      <c r="P1184" s="139">
        <v>0</v>
      </c>
      <c r="Q1184" s="139">
        <v>0</v>
      </c>
      <c r="R1184" s="123"/>
    </row>
    <row r="1185" spans="2:18" ht="15.75" customHeight="1">
      <c r="B1185" s="941"/>
      <c r="C1185" s="1061"/>
      <c r="D1185" s="1050"/>
      <c r="E1185" s="342" t="s">
        <v>19</v>
      </c>
      <c r="F1185" s="127">
        <v>5800.9</v>
      </c>
      <c r="G1185" s="127">
        <v>5800.9</v>
      </c>
      <c r="H1185" s="485">
        <v>1633.2</v>
      </c>
      <c r="I1185" s="485">
        <v>1633.2</v>
      </c>
      <c r="J1185" s="625">
        <v>3266.4</v>
      </c>
      <c r="K1185" s="625">
        <v>3266.4</v>
      </c>
      <c r="L1185" s="259">
        <v>4899.6000000000004</v>
      </c>
      <c r="M1185" s="259">
        <v>4899.6000000000004</v>
      </c>
      <c r="N1185" s="696">
        <v>6532.3</v>
      </c>
      <c r="O1185" s="696">
        <v>6532.3</v>
      </c>
      <c r="P1185" s="139">
        <v>5225.8</v>
      </c>
      <c r="Q1185" s="139">
        <v>5225.8</v>
      </c>
      <c r="R1185" s="123"/>
    </row>
    <row r="1186" spans="2:18" ht="15.75" customHeight="1">
      <c r="B1186" s="941"/>
      <c r="C1186" s="1061"/>
      <c r="D1186" s="1050"/>
      <c r="E1186" s="342" t="s">
        <v>33</v>
      </c>
      <c r="F1186" s="127"/>
      <c r="G1186" s="127"/>
      <c r="H1186" s="484"/>
      <c r="I1186" s="484"/>
      <c r="J1186" s="627"/>
      <c r="K1186" s="627"/>
      <c r="L1186" s="740"/>
      <c r="M1186" s="740"/>
      <c r="N1186" s="675"/>
      <c r="O1186" s="696"/>
      <c r="P1186" s="139"/>
      <c r="Q1186" s="139"/>
      <c r="R1186" s="123"/>
    </row>
    <row r="1187" spans="2:18" ht="15.75" customHeight="1">
      <c r="B1187" s="941"/>
      <c r="C1187" s="1061"/>
      <c r="D1187" s="1050"/>
      <c r="E1187" s="342" t="s">
        <v>67</v>
      </c>
      <c r="F1187" s="127"/>
      <c r="G1187" s="127"/>
      <c r="H1187" s="484">
        <v>0</v>
      </c>
      <c r="I1187" s="484">
        <v>0</v>
      </c>
      <c r="J1187" s="627">
        <v>0</v>
      </c>
      <c r="K1187" s="627">
        <v>0</v>
      </c>
      <c r="L1187" s="627">
        <v>0</v>
      </c>
      <c r="M1187" s="627">
        <v>0</v>
      </c>
      <c r="N1187" s="675">
        <v>0</v>
      </c>
      <c r="O1187" s="675">
        <v>0</v>
      </c>
      <c r="P1187" s="139">
        <v>0</v>
      </c>
      <c r="Q1187" s="139">
        <v>0</v>
      </c>
      <c r="R1187" s="123"/>
    </row>
    <row r="1188" spans="2:18" ht="15.75" customHeight="1" thickBot="1">
      <c r="B1188" s="1025"/>
      <c r="C1188" s="1062"/>
      <c r="D1188" s="1051"/>
      <c r="E1188" s="343" t="s">
        <v>20</v>
      </c>
      <c r="F1188" s="133"/>
      <c r="G1188" s="133"/>
      <c r="H1188" s="486"/>
      <c r="I1188" s="486"/>
      <c r="J1188" s="628"/>
      <c r="K1188" s="628"/>
      <c r="L1188" s="743"/>
      <c r="M1188" s="743"/>
      <c r="N1188" s="769"/>
      <c r="O1188" s="770"/>
      <c r="P1188" s="146"/>
      <c r="Q1188" s="146"/>
      <c r="R1188" s="413"/>
    </row>
    <row r="1189" spans="2:18" ht="15.75" customHeight="1">
      <c r="B1189" s="1024"/>
      <c r="C1189" s="1060" t="s">
        <v>145</v>
      </c>
      <c r="D1189" s="1049" t="s">
        <v>249</v>
      </c>
      <c r="E1189" s="341" t="s">
        <v>17</v>
      </c>
      <c r="F1189" s="136">
        <v>7600</v>
      </c>
      <c r="G1189" s="136">
        <v>7600</v>
      </c>
      <c r="H1189" s="485">
        <f>H1191+H1192+H1193+H1194</f>
        <v>1535.2</v>
      </c>
      <c r="I1189" s="485">
        <f t="shared" ref="I1189:M1189" si="435">I1191+I1192+I1193+I1194</f>
        <v>1535.2</v>
      </c>
      <c r="J1189" s="641">
        <f t="shared" si="435"/>
        <v>3838</v>
      </c>
      <c r="K1189" s="641">
        <f t="shared" si="435"/>
        <v>2979.2</v>
      </c>
      <c r="L1189" s="641">
        <f t="shared" si="435"/>
        <v>5946.1824999999999</v>
      </c>
      <c r="M1189" s="641">
        <f t="shared" si="435"/>
        <v>5627.6695</v>
      </c>
      <c r="N1189" s="696">
        <v>7600</v>
      </c>
      <c r="O1189" s="696">
        <v>7600</v>
      </c>
      <c r="P1189" s="139">
        <v>7600</v>
      </c>
      <c r="Q1189" s="139">
        <v>7600</v>
      </c>
      <c r="R1189" s="412"/>
    </row>
    <row r="1190" spans="2:18" ht="15.75" customHeight="1">
      <c r="B1190" s="941"/>
      <c r="C1190" s="1061"/>
      <c r="D1190" s="1050"/>
      <c r="E1190" s="342" t="s">
        <v>18</v>
      </c>
      <c r="F1190" s="127"/>
      <c r="G1190" s="127"/>
      <c r="H1190" s="484"/>
      <c r="I1190" s="484"/>
      <c r="J1190" s="627"/>
      <c r="K1190" s="627"/>
      <c r="L1190" s="740"/>
      <c r="M1190" s="740"/>
      <c r="N1190" s="675"/>
      <c r="O1190" s="696"/>
      <c r="P1190" s="139"/>
      <c r="Q1190" s="139"/>
      <c r="R1190" s="123"/>
    </row>
    <row r="1191" spans="2:18" ht="15.75" customHeight="1">
      <c r="B1191" s="941"/>
      <c r="C1191" s="1061"/>
      <c r="D1191" s="1050"/>
      <c r="E1191" s="342" t="s">
        <v>28</v>
      </c>
      <c r="F1191" s="127"/>
      <c r="G1191" s="127"/>
      <c r="H1191" s="484">
        <v>0</v>
      </c>
      <c r="I1191" s="484">
        <v>0</v>
      </c>
      <c r="J1191" s="627">
        <v>0</v>
      </c>
      <c r="K1191" s="627">
        <v>0</v>
      </c>
      <c r="L1191" s="627">
        <v>0</v>
      </c>
      <c r="M1191" s="627">
        <v>0</v>
      </c>
      <c r="N1191" s="675">
        <v>0</v>
      </c>
      <c r="O1191" s="675">
        <v>0</v>
      </c>
      <c r="P1191" s="139">
        <v>0</v>
      </c>
      <c r="Q1191" s="139">
        <v>0</v>
      </c>
      <c r="R1191" s="123"/>
    </row>
    <row r="1192" spans="2:18" ht="15.75" customHeight="1">
      <c r="B1192" s="941"/>
      <c r="C1192" s="1061"/>
      <c r="D1192" s="1050"/>
      <c r="E1192" s="342" t="s">
        <v>19</v>
      </c>
      <c r="F1192" s="127"/>
      <c r="G1192" s="127"/>
      <c r="H1192" s="484">
        <v>0</v>
      </c>
      <c r="I1192" s="484">
        <v>0</v>
      </c>
      <c r="J1192" s="627">
        <v>0</v>
      </c>
      <c r="K1192" s="627">
        <v>0</v>
      </c>
      <c r="L1192" s="627">
        <v>0</v>
      </c>
      <c r="M1192" s="627">
        <v>0</v>
      </c>
      <c r="N1192" s="675">
        <v>0</v>
      </c>
      <c r="O1192" s="675">
        <v>0</v>
      </c>
      <c r="P1192" s="139">
        <v>0</v>
      </c>
      <c r="Q1192" s="139">
        <v>0</v>
      </c>
      <c r="R1192" s="123"/>
    </row>
    <row r="1193" spans="2:18" ht="15.75" customHeight="1">
      <c r="B1193" s="941"/>
      <c r="C1193" s="1061"/>
      <c r="D1193" s="1050"/>
      <c r="E1193" s="342" t="s">
        <v>33</v>
      </c>
      <c r="F1193" s="127"/>
      <c r="G1193" s="127"/>
      <c r="H1193" s="484"/>
      <c r="I1193" s="484"/>
      <c r="J1193" s="627"/>
      <c r="K1193" s="627"/>
      <c r="L1193" s="740"/>
      <c r="M1193" s="740"/>
      <c r="N1193" s="675"/>
      <c r="O1193" s="696"/>
      <c r="P1193" s="139"/>
      <c r="Q1193" s="139"/>
      <c r="R1193" s="123"/>
    </row>
    <row r="1194" spans="2:18" ht="15.75" customHeight="1">
      <c r="B1194" s="941"/>
      <c r="C1194" s="1061"/>
      <c r="D1194" s="1050"/>
      <c r="E1194" s="342" t="s">
        <v>67</v>
      </c>
      <c r="F1194" s="127">
        <v>7600</v>
      </c>
      <c r="G1194" s="127">
        <v>7600</v>
      </c>
      <c r="H1194" s="485">
        <v>1535.2</v>
      </c>
      <c r="I1194" s="485">
        <v>1535.2</v>
      </c>
      <c r="J1194" s="625">
        <v>3838</v>
      </c>
      <c r="K1194" s="625">
        <v>2979.2</v>
      </c>
      <c r="L1194" s="259">
        <v>5946.1824999999999</v>
      </c>
      <c r="M1194" s="259">
        <v>5627.6695</v>
      </c>
      <c r="N1194" s="696">
        <v>7600</v>
      </c>
      <c r="O1194" s="696">
        <v>7600</v>
      </c>
      <c r="P1194" s="139">
        <v>7600</v>
      </c>
      <c r="Q1194" s="139">
        <v>7600</v>
      </c>
      <c r="R1194" s="123"/>
    </row>
    <row r="1195" spans="2:18" ht="15.75" customHeight="1" thickBot="1">
      <c r="B1195" s="1025"/>
      <c r="C1195" s="1062"/>
      <c r="D1195" s="1051"/>
      <c r="E1195" s="343" t="s">
        <v>20</v>
      </c>
      <c r="F1195" s="133"/>
      <c r="G1195" s="133"/>
      <c r="H1195" s="486"/>
      <c r="I1195" s="486"/>
      <c r="J1195" s="628"/>
      <c r="K1195" s="628"/>
      <c r="L1195" s="743"/>
      <c r="M1195" s="743"/>
      <c r="N1195" s="769"/>
      <c r="O1195" s="770"/>
      <c r="P1195" s="146"/>
      <c r="Q1195" s="146"/>
      <c r="R1195" s="413"/>
    </row>
    <row r="1196" spans="2:18" s="121" customFormat="1" ht="15.75" customHeight="1">
      <c r="B1196" s="1024"/>
      <c r="C1196" s="1060" t="s">
        <v>146</v>
      </c>
      <c r="D1196" s="1049" t="s">
        <v>439</v>
      </c>
      <c r="E1196" s="341" t="s">
        <v>17</v>
      </c>
      <c r="F1196" s="136">
        <f t="shared" ref="F1196:Q1196" si="436">F1198++F1200+F1199+F1201</f>
        <v>5587.6</v>
      </c>
      <c r="G1196" s="136">
        <f t="shared" si="436"/>
        <v>5587.6</v>
      </c>
      <c r="H1196" s="490">
        <f t="shared" si="436"/>
        <v>939.70399999999995</v>
      </c>
      <c r="I1196" s="490">
        <f t="shared" si="436"/>
        <v>939.46400000000006</v>
      </c>
      <c r="J1196" s="636">
        <f t="shared" si="436"/>
        <v>2349.2600000000002</v>
      </c>
      <c r="K1196" s="636">
        <f t="shared" si="436"/>
        <v>2349.2600000000002</v>
      </c>
      <c r="L1196" s="289">
        <f t="shared" si="436"/>
        <v>3395.96</v>
      </c>
      <c r="M1196" s="289">
        <f t="shared" si="436"/>
        <v>3395.96</v>
      </c>
      <c r="N1196" s="676">
        <f t="shared" si="436"/>
        <v>4652</v>
      </c>
      <c r="O1196" s="676">
        <f t="shared" si="436"/>
        <v>4652</v>
      </c>
      <c r="P1196" s="136">
        <f t="shared" si="436"/>
        <v>4652</v>
      </c>
      <c r="Q1196" s="136">
        <f t="shared" si="436"/>
        <v>4652</v>
      </c>
      <c r="R1196" s="412"/>
    </row>
    <row r="1197" spans="2:18" s="121" customFormat="1" ht="15.75" customHeight="1">
      <c r="B1197" s="941"/>
      <c r="C1197" s="1061"/>
      <c r="D1197" s="1050"/>
      <c r="E1197" s="342" t="s">
        <v>18</v>
      </c>
      <c r="F1197" s="127"/>
      <c r="G1197" s="127"/>
      <c r="H1197" s="484"/>
      <c r="I1197" s="484"/>
      <c r="J1197" s="627"/>
      <c r="K1197" s="627"/>
      <c r="L1197" s="740"/>
      <c r="M1197" s="740"/>
      <c r="N1197" s="675"/>
      <c r="O1197" s="696"/>
      <c r="P1197" s="139"/>
      <c r="Q1197" s="139"/>
      <c r="R1197" s="123"/>
    </row>
    <row r="1198" spans="2:18" s="121" customFormat="1" ht="15.75" customHeight="1">
      <c r="B1198" s="941"/>
      <c r="C1198" s="1061"/>
      <c r="D1198" s="1050"/>
      <c r="E1198" s="342" t="s">
        <v>28</v>
      </c>
      <c r="F1198" s="127">
        <v>0</v>
      </c>
      <c r="G1198" s="127">
        <v>0</v>
      </c>
      <c r="H1198" s="484">
        <v>0</v>
      </c>
      <c r="I1198" s="484">
        <v>0</v>
      </c>
      <c r="J1198" s="627">
        <v>0</v>
      </c>
      <c r="K1198" s="627">
        <v>0</v>
      </c>
      <c r="L1198" s="627">
        <v>0</v>
      </c>
      <c r="M1198" s="627">
        <v>0</v>
      </c>
      <c r="N1198" s="675">
        <v>0</v>
      </c>
      <c r="O1198" s="675">
        <v>0</v>
      </c>
      <c r="P1198" s="139">
        <v>0</v>
      </c>
      <c r="Q1198" s="139">
        <v>0</v>
      </c>
      <c r="R1198" s="123"/>
    </row>
    <row r="1199" spans="2:18" s="121" customFormat="1" ht="15.75" customHeight="1">
      <c r="B1199" s="941"/>
      <c r="C1199" s="1061"/>
      <c r="D1199" s="1050"/>
      <c r="E1199" s="342" t="s">
        <v>19</v>
      </c>
      <c r="F1199" s="127">
        <v>0</v>
      </c>
      <c r="G1199" s="127">
        <v>0</v>
      </c>
      <c r="H1199" s="485">
        <v>0</v>
      </c>
      <c r="I1199" s="485">
        <v>0</v>
      </c>
      <c r="J1199" s="625">
        <v>0</v>
      </c>
      <c r="K1199" s="625">
        <v>0</v>
      </c>
      <c r="L1199" s="625">
        <v>0</v>
      </c>
      <c r="M1199" s="625">
        <v>0</v>
      </c>
      <c r="N1199" s="696">
        <v>0</v>
      </c>
      <c r="O1199" s="696">
        <v>0</v>
      </c>
      <c r="P1199" s="139">
        <v>0</v>
      </c>
      <c r="Q1199" s="139">
        <v>0</v>
      </c>
      <c r="R1199" s="123"/>
    </row>
    <row r="1200" spans="2:18" s="121" customFormat="1" ht="15.75" customHeight="1">
      <c r="B1200" s="941"/>
      <c r="C1200" s="1061"/>
      <c r="D1200" s="1050"/>
      <c r="E1200" s="342" t="s">
        <v>33</v>
      </c>
      <c r="F1200" s="127"/>
      <c r="G1200" s="127"/>
      <c r="H1200" s="484"/>
      <c r="I1200" s="484"/>
      <c r="J1200" s="627"/>
      <c r="K1200" s="627"/>
      <c r="L1200" s="740"/>
      <c r="M1200" s="740"/>
      <c r="N1200" s="675"/>
      <c r="O1200" s="696"/>
      <c r="P1200" s="139"/>
      <c r="Q1200" s="139"/>
      <c r="R1200" s="123"/>
    </row>
    <row r="1201" spans="2:18" s="121" customFormat="1" ht="21.75" customHeight="1">
      <c r="B1201" s="941"/>
      <c r="C1201" s="1061"/>
      <c r="D1201" s="1050"/>
      <c r="E1201" s="342" t="s">
        <v>67</v>
      </c>
      <c r="F1201" s="127">
        <v>5587.6</v>
      </c>
      <c r="G1201" s="127">
        <v>5587.6</v>
      </c>
      <c r="H1201" s="484">
        <v>939.70399999999995</v>
      </c>
      <c r="I1201" s="484">
        <v>939.46400000000006</v>
      </c>
      <c r="J1201" s="625">
        <v>2349.2600000000002</v>
      </c>
      <c r="K1201" s="625">
        <v>2349.2600000000002</v>
      </c>
      <c r="L1201" s="259">
        <v>3395.96</v>
      </c>
      <c r="M1201" s="259">
        <v>3395.96</v>
      </c>
      <c r="N1201" s="696">
        <v>4652</v>
      </c>
      <c r="O1201" s="696">
        <v>4652</v>
      </c>
      <c r="P1201" s="139">
        <v>4652</v>
      </c>
      <c r="Q1201" s="139">
        <v>4652</v>
      </c>
      <c r="R1201" s="123"/>
    </row>
    <row r="1202" spans="2:18" s="121" customFormat="1" ht="15.75" customHeight="1" thickBot="1">
      <c r="B1202" s="1025"/>
      <c r="C1202" s="1062"/>
      <c r="D1202" s="1051"/>
      <c r="E1202" s="343" t="s">
        <v>20</v>
      </c>
      <c r="F1202" s="133"/>
      <c r="G1202" s="133"/>
      <c r="H1202" s="486"/>
      <c r="I1202" s="486"/>
      <c r="J1202" s="628"/>
      <c r="K1202" s="628"/>
      <c r="L1202" s="743"/>
      <c r="M1202" s="743"/>
      <c r="N1202" s="769"/>
      <c r="O1202" s="770"/>
      <c r="P1202" s="146"/>
      <c r="Q1202" s="146"/>
      <c r="R1202" s="413"/>
    </row>
    <row r="1203" spans="2:18" ht="15.75" customHeight="1">
      <c r="B1203" s="1029" t="s">
        <v>252</v>
      </c>
      <c r="C1203" s="1052" t="s">
        <v>92</v>
      </c>
      <c r="D1203" s="1052" t="s">
        <v>242</v>
      </c>
      <c r="E1203" s="292" t="s">
        <v>17</v>
      </c>
      <c r="F1203" s="177">
        <f>F1205+F1206+F1207+F1208</f>
        <v>4051.1223599999998</v>
      </c>
      <c r="G1203" s="177">
        <f t="shared" ref="G1203:Q1203" si="437">G1205+G1206+G1207+G1208</f>
        <v>4051.1223599999998</v>
      </c>
      <c r="H1203" s="463">
        <f t="shared" si="437"/>
        <v>827.49099999999999</v>
      </c>
      <c r="I1203" s="463">
        <f t="shared" si="437"/>
        <v>79.507459999999995</v>
      </c>
      <c r="J1203" s="583">
        <f t="shared" si="437"/>
        <v>1000</v>
      </c>
      <c r="K1203" s="583">
        <f t="shared" si="437"/>
        <v>79.507459999999995</v>
      </c>
      <c r="L1203" s="177">
        <f t="shared" si="437"/>
        <v>1000</v>
      </c>
      <c r="M1203" s="177">
        <f t="shared" si="437"/>
        <v>79.507459999999995</v>
      </c>
      <c r="N1203" s="177">
        <f t="shared" si="437"/>
        <v>79.507459999999995</v>
      </c>
      <c r="O1203" s="177">
        <f t="shared" si="437"/>
        <v>79.507459999999995</v>
      </c>
      <c r="P1203" s="177">
        <f t="shared" si="437"/>
        <v>1000</v>
      </c>
      <c r="Q1203" s="177">
        <f t="shared" si="437"/>
        <v>0</v>
      </c>
      <c r="R1203" s="1082"/>
    </row>
    <row r="1204" spans="2:18" ht="15.75" customHeight="1">
      <c r="B1204" s="1027"/>
      <c r="C1204" s="1053"/>
      <c r="D1204" s="1053"/>
      <c r="E1204" s="349" t="s">
        <v>18</v>
      </c>
      <c r="F1204" s="70"/>
      <c r="G1204" s="70"/>
      <c r="H1204" s="457"/>
      <c r="I1204" s="457"/>
      <c r="J1204" s="584"/>
      <c r="K1204" s="584"/>
      <c r="L1204" s="130"/>
      <c r="M1204" s="130"/>
      <c r="N1204" s="130"/>
      <c r="O1204" s="130"/>
      <c r="P1204" s="130"/>
      <c r="Q1204" s="130"/>
      <c r="R1204" s="1093"/>
    </row>
    <row r="1205" spans="2:18" ht="15.75" customHeight="1">
      <c r="B1205" s="1027"/>
      <c r="C1205" s="1053"/>
      <c r="D1205" s="1053"/>
      <c r="E1205" s="349" t="s">
        <v>28</v>
      </c>
      <c r="F1205" s="70">
        <v>0</v>
      </c>
      <c r="G1205" s="70">
        <v>0</v>
      </c>
      <c r="H1205" s="461">
        <v>0</v>
      </c>
      <c r="I1205" s="461">
        <v>0</v>
      </c>
      <c r="J1205" s="585">
        <v>0</v>
      </c>
      <c r="K1205" s="585">
        <v>0</v>
      </c>
      <c r="L1205" s="70">
        <v>0</v>
      </c>
      <c r="M1205" s="70">
        <v>0</v>
      </c>
      <c r="N1205" s="70">
        <v>0</v>
      </c>
      <c r="O1205" s="70">
        <v>0</v>
      </c>
      <c r="P1205" s="70">
        <v>0</v>
      </c>
      <c r="Q1205" s="70">
        <v>0</v>
      </c>
      <c r="R1205" s="1093"/>
    </row>
    <row r="1206" spans="2:18" ht="15.75" customHeight="1">
      <c r="B1206" s="1027"/>
      <c r="C1206" s="1053"/>
      <c r="D1206" s="1053"/>
      <c r="E1206" s="349" t="s">
        <v>19</v>
      </c>
      <c r="F1206" s="70">
        <v>0</v>
      </c>
      <c r="G1206" s="70">
        <v>0</v>
      </c>
      <c r="H1206" s="461">
        <v>0</v>
      </c>
      <c r="I1206" s="461">
        <v>0</v>
      </c>
      <c r="J1206" s="585">
        <v>0</v>
      </c>
      <c r="K1206" s="585">
        <v>0</v>
      </c>
      <c r="L1206" s="70">
        <v>0</v>
      </c>
      <c r="M1206" s="70">
        <v>0</v>
      </c>
      <c r="N1206" s="70">
        <v>0</v>
      </c>
      <c r="O1206" s="70">
        <v>0</v>
      </c>
      <c r="P1206" s="70">
        <v>0</v>
      </c>
      <c r="Q1206" s="70">
        <v>0</v>
      </c>
      <c r="R1206" s="1093"/>
    </row>
    <row r="1207" spans="2:18" ht="15.75" customHeight="1">
      <c r="B1207" s="1027"/>
      <c r="C1207" s="1053"/>
      <c r="D1207" s="1053"/>
      <c r="E1207" s="349" t="s">
        <v>33</v>
      </c>
      <c r="F1207" s="70"/>
      <c r="G1207" s="70"/>
      <c r="H1207" s="461"/>
      <c r="I1207" s="461"/>
      <c r="J1207" s="585"/>
      <c r="K1207" s="585"/>
      <c r="L1207" s="70"/>
      <c r="M1207" s="70"/>
      <c r="N1207" s="70"/>
      <c r="O1207" s="70"/>
      <c r="P1207" s="70"/>
      <c r="Q1207" s="70"/>
      <c r="R1207" s="1093"/>
    </row>
    <row r="1208" spans="2:18" ht="15.75" customHeight="1">
      <c r="B1208" s="1027"/>
      <c r="C1208" s="1053"/>
      <c r="D1208" s="1053"/>
      <c r="E1208" s="349" t="s">
        <v>67</v>
      </c>
      <c r="F1208" s="70">
        <f>F1215</f>
        <v>4051.1223599999998</v>
      </c>
      <c r="G1208" s="70">
        <f t="shared" ref="G1208:Q1208" si="438">G1215</f>
        <v>4051.1223599999998</v>
      </c>
      <c r="H1208" s="461">
        <f t="shared" si="438"/>
        <v>827.49099999999999</v>
      </c>
      <c r="I1208" s="461">
        <f t="shared" si="438"/>
        <v>79.507459999999995</v>
      </c>
      <c r="J1208" s="585">
        <f t="shared" si="438"/>
        <v>1000</v>
      </c>
      <c r="K1208" s="585">
        <f t="shared" si="438"/>
        <v>79.507459999999995</v>
      </c>
      <c r="L1208" s="70">
        <f t="shared" si="438"/>
        <v>1000</v>
      </c>
      <c r="M1208" s="70">
        <f t="shared" si="438"/>
        <v>79.507459999999995</v>
      </c>
      <c r="N1208" s="70">
        <f t="shared" si="438"/>
        <v>79.507459999999995</v>
      </c>
      <c r="O1208" s="70">
        <f t="shared" si="438"/>
        <v>79.507459999999995</v>
      </c>
      <c r="P1208" s="70">
        <f t="shared" si="438"/>
        <v>1000</v>
      </c>
      <c r="Q1208" s="70">
        <f t="shared" si="438"/>
        <v>0</v>
      </c>
      <c r="R1208" s="1093"/>
    </row>
    <row r="1209" spans="2:18" ht="15.75" customHeight="1" thickBot="1">
      <c r="B1209" s="1030"/>
      <c r="C1209" s="1055"/>
      <c r="D1209" s="1055"/>
      <c r="E1209" s="350" t="s">
        <v>20</v>
      </c>
      <c r="F1209" s="132"/>
      <c r="G1209" s="132"/>
      <c r="H1209" s="465"/>
      <c r="I1209" s="465"/>
      <c r="J1209" s="598"/>
      <c r="K1209" s="598"/>
      <c r="L1209" s="131"/>
      <c r="M1209" s="131"/>
      <c r="N1209" s="131"/>
      <c r="O1209" s="131"/>
      <c r="P1209" s="131"/>
      <c r="Q1209" s="131"/>
      <c r="R1209" s="1097"/>
    </row>
    <row r="1210" spans="2:18" ht="15.75" customHeight="1">
      <c r="B1210" s="1024"/>
      <c r="C1210" s="1060" t="s">
        <v>149</v>
      </c>
      <c r="D1210" s="1049" t="s">
        <v>243</v>
      </c>
      <c r="E1210" s="341" t="s">
        <v>17</v>
      </c>
      <c r="F1210" s="136">
        <f>F1212+F1213+F1214+F1215+F1216</f>
        <v>4051.1223599999998</v>
      </c>
      <c r="G1210" s="136">
        <f>G1212+G1213+G1214+G1215+G1216</f>
        <v>4051.1223599999998</v>
      </c>
      <c r="H1210" s="490">
        <f t="shared" ref="H1210:Q1210" si="439">H1212+H1213+H1214+H1215+H1216</f>
        <v>827.49099999999999</v>
      </c>
      <c r="I1210" s="490">
        <f t="shared" si="439"/>
        <v>79.507459999999995</v>
      </c>
      <c r="J1210" s="636">
        <f t="shared" si="439"/>
        <v>1000</v>
      </c>
      <c r="K1210" s="636">
        <f t="shared" si="439"/>
        <v>79.507459999999995</v>
      </c>
      <c r="L1210" s="289">
        <f t="shared" si="439"/>
        <v>1000</v>
      </c>
      <c r="M1210" s="289">
        <f t="shared" si="439"/>
        <v>79.507459999999995</v>
      </c>
      <c r="N1210" s="634">
        <f t="shared" si="439"/>
        <v>79.507459999999995</v>
      </c>
      <c r="O1210" s="634">
        <f t="shared" si="439"/>
        <v>79.507459999999995</v>
      </c>
      <c r="P1210" s="136">
        <f t="shared" si="439"/>
        <v>1000</v>
      </c>
      <c r="Q1210" s="136">
        <f t="shared" si="439"/>
        <v>0</v>
      </c>
      <c r="R1210" s="412"/>
    </row>
    <row r="1211" spans="2:18" ht="15.75" customHeight="1">
      <c r="B1211" s="941"/>
      <c r="C1211" s="1061"/>
      <c r="D1211" s="1050"/>
      <c r="E1211" s="342" t="s">
        <v>18</v>
      </c>
      <c r="F1211" s="127"/>
      <c r="G1211" s="127"/>
      <c r="H1211" s="484"/>
      <c r="I1211" s="484"/>
      <c r="J1211" s="627"/>
      <c r="K1211" s="627"/>
      <c r="L1211" s="740"/>
      <c r="M1211" s="740"/>
      <c r="N1211" s="188"/>
      <c r="O1211" s="166"/>
      <c r="P1211" s="139"/>
      <c r="Q1211" s="139"/>
      <c r="R1211" s="123"/>
    </row>
    <row r="1212" spans="2:18" ht="15.75" customHeight="1">
      <c r="B1212" s="941"/>
      <c r="C1212" s="1061"/>
      <c r="D1212" s="1050"/>
      <c r="E1212" s="342" t="s">
        <v>28</v>
      </c>
      <c r="F1212" s="127">
        <v>0</v>
      </c>
      <c r="G1212" s="127">
        <v>0</v>
      </c>
      <c r="H1212" s="484">
        <v>0</v>
      </c>
      <c r="I1212" s="484">
        <v>0</v>
      </c>
      <c r="J1212" s="627">
        <v>0</v>
      </c>
      <c r="K1212" s="627">
        <v>0</v>
      </c>
      <c r="L1212" s="627">
        <v>0</v>
      </c>
      <c r="M1212" s="627">
        <v>0</v>
      </c>
      <c r="N1212" s="188">
        <v>0</v>
      </c>
      <c r="O1212" s="188">
        <v>0</v>
      </c>
      <c r="P1212" s="139">
        <v>0</v>
      </c>
      <c r="Q1212" s="139">
        <v>0</v>
      </c>
      <c r="R1212" s="123"/>
    </row>
    <row r="1213" spans="2:18" ht="15.75" customHeight="1">
      <c r="B1213" s="941"/>
      <c r="C1213" s="1061"/>
      <c r="D1213" s="1050"/>
      <c r="E1213" s="342" t="s">
        <v>19</v>
      </c>
      <c r="F1213" s="127">
        <v>0</v>
      </c>
      <c r="G1213" s="127">
        <v>0</v>
      </c>
      <c r="H1213" s="484">
        <v>0</v>
      </c>
      <c r="I1213" s="484">
        <v>0</v>
      </c>
      <c r="J1213" s="627">
        <v>0</v>
      </c>
      <c r="K1213" s="627">
        <v>0</v>
      </c>
      <c r="L1213" s="627">
        <v>0</v>
      </c>
      <c r="M1213" s="627">
        <v>0</v>
      </c>
      <c r="N1213" s="188">
        <v>0</v>
      </c>
      <c r="O1213" s="188">
        <v>0</v>
      </c>
      <c r="P1213" s="139">
        <v>0</v>
      </c>
      <c r="Q1213" s="139">
        <v>0</v>
      </c>
      <c r="R1213" s="123"/>
    </row>
    <row r="1214" spans="2:18" ht="15.75" customHeight="1">
      <c r="B1214" s="941"/>
      <c r="C1214" s="1061"/>
      <c r="D1214" s="1050"/>
      <c r="E1214" s="342" t="s">
        <v>33</v>
      </c>
      <c r="F1214" s="127"/>
      <c r="G1214" s="127"/>
      <c r="H1214" s="484"/>
      <c r="I1214" s="484"/>
      <c r="J1214" s="627"/>
      <c r="K1214" s="627"/>
      <c r="L1214" s="740"/>
      <c r="M1214" s="740"/>
      <c r="N1214" s="188"/>
      <c r="O1214" s="166"/>
      <c r="P1214" s="139"/>
      <c r="Q1214" s="139"/>
      <c r="R1214" s="123"/>
    </row>
    <row r="1215" spans="2:18" ht="15.75" customHeight="1">
      <c r="B1215" s="941"/>
      <c r="C1215" s="1061"/>
      <c r="D1215" s="1050"/>
      <c r="E1215" s="342" t="s">
        <v>67</v>
      </c>
      <c r="F1215" s="127">
        <v>4051.1223599999998</v>
      </c>
      <c r="G1215" s="127">
        <v>4051.1223599999998</v>
      </c>
      <c r="H1215" s="485">
        <v>827.49099999999999</v>
      </c>
      <c r="I1215" s="485">
        <v>79.507459999999995</v>
      </c>
      <c r="J1215" s="625">
        <v>1000</v>
      </c>
      <c r="K1215" s="625">
        <v>79.507459999999995</v>
      </c>
      <c r="L1215" s="625">
        <v>1000</v>
      </c>
      <c r="M1215" s="625">
        <v>79.507459999999995</v>
      </c>
      <c r="N1215" s="166">
        <v>79.507459999999995</v>
      </c>
      <c r="O1215" s="166">
        <v>79.507459999999995</v>
      </c>
      <c r="P1215" s="429">
        <v>1000</v>
      </c>
      <c r="Q1215" s="139">
        <v>0</v>
      </c>
      <c r="R1215" s="123"/>
    </row>
    <row r="1216" spans="2:18" ht="15.75" customHeight="1" thickBot="1">
      <c r="B1216" s="1025"/>
      <c r="C1216" s="1062"/>
      <c r="D1216" s="1051"/>
      <c r="E1216" s="343" t="s">
        <v>20</v>
      </c>
      <c r="F1216" s="133"/>
      <c r="G1216" s="133"/>
      <c r="H1216" s="486"/>
      <c r="I1216" s="486"/>
      <c r="J1216" s="628"/>
      <c r="K1216" s="628"/>
      <c r="L1216" s="743"/>
      <c r="M1216" s="743"/>
      <c r="N1216" s="768"/>
      <c r="O1216" s="767"/>
      <c r="P1216" s="146"/>
      <c r="Q1216" s="146"/>
      <c r="R1216" s="413"/>
    </row>
    <row r="1217" spans="2:18" ht="15.75" customHeight="1">
      <c r="B1217" s="1029" t="s">
        <v>253</v>
      </c>
      <c r="C1217" s="1052" t="s">
        <v>117</v>
      </c>
      <c r="D1217" s="1052" t="s">
        <v>123</v>
      </c>
      <c r="E1217" s="292" t="s">
        <v>17</v>
      </c>
      <c r="F1217" s="129">
        <f>F1219+F1220+F1221+F1222</f>
        <v>4687.5734100000009</v>
      </c>
      <c r="G1217" s="129">
        <f t="shared" ref="G1217:Q1217" si="440">G1219+G1220+G1221+G1222</f>
        <v>4680.7604200000005</v>
      </c>
      <c r="H1217" s="456">
        <f t="shared" si="440"/>
        <v>1236.1300000000001</v>
      </c>
      <c r="I1217" s="456">
        <f t="shared" si="440"/>
        <v>1062.604</v>
      </c>
      <c r="J1217" s="575">
        <f t="shared" si="440"/>
        <v>3029.3249999999998</v>
      </c>
      <c r="K1217" s="575">
        <f t="shared" si="440"/>
        <v>2529.8010199999999</v>
      </c>
      <c r="L1217" s="129">
        <f t="shared" si="440"/>
        <v>4709.5200000000004</v>
      </c>
      <c r="M1217" s="129">
        <f t="shared" si="440"/>
        <v>3707.8801599999997</v>
      </c>
      <c r="N1217" s="129">
        <f t="shared" si="440"/>
        <v>5516.1743799999995</v>
      </c>
      <c r="O1217" s="129">
        <f t="shared" si="440"/>
        <v>5481.7658000000001</v>
      </c>
      <c r="P1217" s="129">
        <f t="shared" si="440"/>
        <v>5920.3629999999994</v>
      </c>
      <c r="Q1217" s="129">
        <f t="shared" si="440"/>
        <v>5920.3629999999994</v>
      </c>
      <c r="R1217" s="1082"/>
    </row>
    <row r="1218" spans="2:18" ht="15.75" customHeight="1">
      <c r="B1218" s="1027"/>
      <c r="C1218" s="1053"/>
      <c r="D1218" s="1053"/>
      <c r="E1218" s="349" t="s">
        <v>18</v>
      </c>
      <c r="F1218" s="130"/>
      <c r="G1218" s="130"/>
      <c r="H1218" s="457"/>
      <c r="I1218" s="457"/>
      <c r="J1218" s="584"/>
      <c r="K1218" s="584"/>
      <c r="L1218" s="130"/>
      <c r="M1218" s="130"/>
      <c r="N1218" s="130"/>
      <c r="O1218" s="130"/>
      <c r="P1218" s="130"/>
      <c r="Q1218" s="130"/>
      <c r="R1218" s="1093"/>
    </row>
    <row r="1219" spans="2:18" ht="15.75" customHeight="1">
      <c r="B1219" s="1027"/>
      <c r="C1219" s="1053"/>
      <c r="D1219" s="1053"/>
      <c r="E1219" s="349" t="s">
        <v>28</v>
      </c>
      <c r="F1219" s="130">
        <f>F1226+F1240+F1247+F1254</f>
        <v>0</v>
      </c>
      <c r="G1219" s="130">
        <f t="shared" ref="G1219:Q1219" si="441">G1226+G1240+G1247+G1254</f>
        <v>0</v>
      </c>
      <c r="H1219" s="457">
        <f>H1226+H1240+H1247+H1254+H1233</f>
        <v>0</v>
      </c>
      <c r="I1219" s="457">
        <f t="shared" ref="I1219:K1219" si="442">I1226+I1240+I1247+I1254+I1233</f>
        <v>0</v>
      </c>
      <c r="J1219" s="573">
        <f>J1226+J1240+J1247+J1254+J1233</f>
        <v>0</v>
      </c>
      <c r="K1219" s="573">
        <f t="shared" si="442"/>
        <v>0</v>
      </c>
      <c r="L1219" s="130">
        <f t="shared" si="441"/>
        <v>0</v>
      </c>
      <c r="M1219" s="130">
        <f t="shared" si="441"/>
        <v>0</v>
      </c>
      <c r="N1219" s="130">
        <f t="shared" si="441"/>
        <v>0</v>
      </c>
      <c r="O1219" s="130">
        <f t="shared" si="441"/>
        <v>0</v>
      </c>
      <c r="P1219" s="130">
        <f t="shared" si="441"/>
        <v>0</v>
      </c>
      <c r="Q1219" s="130">
        <f t="shared" si="441"/>
        <v>0</v>
      </c>
      <c r="R1219" s="1093"/>
    </row>
    <row r="1220" spans="2:18" ht="15.75" customHeight="1">
      <c r="B1220" s="1027"/>
      <c r="C1220" s="1053"/>
      <c r="D1220" s="1053"/>
      <c r="E1220" s="349" t="s">
        <v>19</v>
      </c>
      <c r="F1220" s="130">
        <f>F1227+F1241+F1248+F1255</f>
        <v>0</v>
      </c>
      <c r="G1220" s="130">
        <f>G1227+G1241+G1248+G1255</f>
        <v>0</v>
      </c>
      <c r="H1220" s="457">
        <f t="shared" ref="H1220:K1223" si="443">H1227+H1241+H1248+H1255+H1234</f>
        <v>0</v>
      </c>
      <c r="I1220" s="457">
        <f t="shared" si="443"/>
        <v>0</v>
      </c>
      <c r="J1220" s="573">
        <f t="shared" si="443"/>
        <v>0</v>
      </c>
      <c r="K1220" s="573">
        <f t="shared" si="443"/>
        <v>0</v>
      </c>
      <c r="L1220" s="130">
        <f t="shared" ref="L1220:Q1223" si="444">L1227+L1241+L1248+L1255</f>
        <v>0</v>
      </c>
      <c r="M1220" s="130">
        <f t="shared" si="444"/>
        <v>0</v>
      </c>
      <c r="N1220" s="130">
        <f t="shared" si="444"/>
        <v>0</v>
      </c>
      <c r="O1220" s="130">
        <f t="shared" si="444"/>
        <v>0</v>
      </c>
      <c r="P1220" s="130">
        <f t="shared" si="444"/>
        <v>0</v>
      </c>
      <c r="Q1220" s="130">
        <f t="shared" si="444"/>
        <v>0</v>
      </c>
      <c r="R1220" s="1093"/>
    </row>
    <row r="1221" spans="2:18" ht="15.75" customHeight="1">
      <c r="B1221" s="1027"/>
      <c r="C1221" s="1053"/>
      <c r="D1221" s="1053"/>
      <c r="E1221" s="349" t="s">
        <v>33</v>
      </c>
      <c r="F1221" s="130">
        <f>F1228+F1242+F1249+F1256</f>
        <v>0</v>
      </c>
      <c r="G1221" s="130">
        <f>G1228+G1242+G1249+G1256</f>
        <v>0</v>
      </c>
      <c r="H1221" s="457">
        <f t="shared" si="443"/>
        <v>0</v>
      </c>
      <c r="I1221" s="457">
        <f t="shared" si="443"/>
        <v>0</v>
      </c>
      <c r="J1221" s="573">
        <f t="shared" si="443"/>
        <v>0</v>
      </c>
      <c r="K1221" s="573">
        <f t="shared" si="443"/>
        <v>0</v>
      </c>
      <c r="L1221" s="130">
        <f t="shared" si="444"/>
        <v>0</v>
      </c>
      <c r="M1221" s="130">
        <f t="shared" si="444"/>
        <v>0</v>
      </c>
      <c r="N1221" s="130">
        <f t="shared" si="444"/>
        <v>0</v>
      </c>
      <c r="O1221" s="130">
        <f t="shared" si="444"/>
        <v>0</v>
      </c>
      <c r="P1221" s="130">
        <f t="shared" si="444"/>
        <v>0</v>
      </c>
      <c r="Q1221" s="130">
        <f t="shared" si="444"/>
        <v>0</v>
      </c>
      <c r="R1221" s="1093"/>
    </row>
    <row r="1222" spans="2:18" ht="15.75" customHeight="1">
      <c r="B1222" s="1027"/>
      <c r="C1222" s="1053"/>
      <c r="D1222" s="1053"/>
      <c r="E1222" s="349" t="s">
        <v>67</v>
      </c>
      <c r="F1222" s="130">
        <f>F1229+F1243+F1250+F1257</f>
        <v>4687.5734100000009</v>
      </c>
      <c r="G1222" s="130">
        <f>G1229+G1243+G1250+G1257</f>
        <v>4680.7604200000005</v>
      </c>
      <c r="H1222" s="457">
        <f t="shared" si="443"/>
        <v>1236.1300000000001</v>
      </c>
      <c r="I1222" s="457">
        <f t="shared" si="443"/>
        <v>1062.604</v>
      </c>
      <c r="J1222" s="573">
        <f t="shared" si="443"/>
        <v>3029.3249999999998</v>
      </c>
      <c r="K1222" s="573">
        <f t="shared" si="443"/>
        <v>2529.8010199999999</v>
      </c>
      <c r="L1222" s="130">
        <f t="shared" ref="L1222:Q1222" si="445">L1229+L1243+L1250+L1257+L1236</f>
        <v>4709.5200000000004</v>
      </c>
      <c r="M1222" s="130">
        <f t="shared" si="445"/>
        <v>3707.8801599999997</v>
      </c>
      <c r="N1222" s="130">
        <f t="shared" si="445"/>
        <v>5516.1743799999995</v>
      </c>
      <c r="O1222" s="130">
        <f t="shared" si="445"/>
        <v>5481.7658000000001</v>
      </c>
      <c r="P1222" s="130">
        <f t="shared" si="445"/>
        <v>5920.3629999999994</v>
      </c>
      <c r="Q1222" s="130">
        <f t="shared" si="445"/>
        <v>5920.3629999999994</v>
      </c>
      <c r="R1222" s="1093"/>
    </row>
    <row r="1223" spans="2:18" ht="15.75" customHeight="1" thickBot="1">
      <c r="B1223" s="1028"/>
      <c r="C1223" s="1054"/>
      <c r="D1223" s="1054"/>
      <c r="E1223" s="351" t="s">
        <v>20</v>
      </c>
      <c r="F1223" s="130">
        <f>F1230+F1244+F1251+F1258</f>
        <v>0</v>
      </c>
      <c r="G1223" s="130">
        <f>G1230+G1244+G1251+G1258</f>
        <v>0</v>
      </c>
      <c r="H1223" s="457">
        <f t="shared" si="443"/>
        <v>0</v>
      </c>
      <c r="I1223" s="457">
        <f t="shared" si="443"/>
        <v>0</v>
      </c>
      <c r="J1223" s="573">
        <f t="shared" si="443"/>
        <v>0</v>
      </c>
      <c r="K1223" s="573">
        <f t="shared" si="443"/>
        <v>0</v>
      </c>
      <c r="L1223" s="130">
        <f t="shared" si="444"/>
        <v>0</v>
      </c>
      <c r="M1223" s="130">
        <f t="shared" si="444"/>
        <v>0</v>
      </c>
      <c r="N1223" s="130">
        <f t="shared" si="444"/>
        <v>0</v>
      </c>
      <c r="O1223" s="130">
        <f t="shared" si="444"/>
        <v>0</v>
      </c>
      <c r="P1223" s="130">
        <f t="shared" si="444"/>
        <v>0</v>
      </c>
      <c r="Q1223" s="130">
        <f t="shared" si="444"/>
        <v>0</v>
      </c>
      <c r="R1223" s="1093"/>
    </row>
    <row r="1224" spans="2:18" ht="15.75" customHeight="1">
      <c r="B1224" s="521"/>
      <c r="C1224" s="1056" t="s">
        <v>149</v>
      </c>
      <c r="D1224" s="1049" t="s">
        <v>630</v>
      </c>
      <c r="E1224" s="341" t="s">
        <v>17</v>
      </c>
      <c r="F1224" s="136">
        <f>F1226+F1227+F1228+F1229+F1230</f>
        <v>4034.9929999999999</v>
      </c>
      <c r="G1224" s="136">
        <f t="shared" ref="G1224:Q1224" si="446">G1226+G1227+G1228+G1229+G1230</f>
        <v>4034.8870000000002</v>
      </c>
      <c r="H1224" s="490">
        <f t="shared" si="446"/>
        <v>850</v>
      </c>
      <c r="I1224" s="490">
        <f t="shared" si="446"/>
        <v>734.74</v>
      </c>
      <c r="J1224" s="636">
        <f t="shared" si="446"/>
        <v>2040</v>
      </c>
      <c r="K1224" s="636">
        <f t="shared" si="446"/>
        <v>1788.8183300000001</v>
      </c>
      <c r="L1224" s="289">
        <f t="shared" si="446"/>
        <v>3160</v>
      </c>
      <c r="M1224" s="289">
        <f t="shared" si="446"/>
        <v>2616.6394399999999</v>
      </c>
      <c r="N1224" s="634">
        <f t="shared" si="446"/>
        <v>3715.8130000000001</v>
      </c>
      <c r="O1224" s="634">
        <f t="shared" si="446"/>
        <v>3693.9936400000001</v>
      </c>
      <c r="P1224" s="136">
        <f t="shared" si="446"/>
        <v>3991.4409999999998</v>
      </c>
      <c r="Q1224" s="136">
        <f t="shared" si="446"/>
        <v>3991.4409999999998</v>
      </c>
      <c r="R1224" s="412"/>
    </row>
    <row r="1225" spans="2:18" ht="15.75" customHeight="1">
      <c r="B1225" s="522"/>
      <c r="C1225" s="1057"/>
      <c r="D1225" s="1050"/>
      <c r="E1225" s="342" t="s">
        <v>18</v>
      </c>
      <c r="F1225" s="127"/>
      <c r="G1225" s="127"/>
      <c r="H1225" s="484"/>
      <c r="I1225" s="484"/>
      <c r="J1225" s="627"/>
      <c r="K1225" s="627"/>
      <c r="L1225" s="740"/>
      <c r="M1225" s="740"/>
      <c r="N1225" s="188"/>
      <c r="O1225" s="166"/>
      <c r="P1225" s="139"/>
      <c r="Q1225" s="139"/>
      <c r="R1225" s="123"/>
    </row>
    <row r="1226" spans="2:18" ht="15.75" customHeight="1">
      <c r="B1226" s="522"/>
      <c r="C1226" s="1057"/>
      <c r="D1226" s="1050"/>
      <c r="E1226" s="342" t="s">
        <v>28</v>
      </c>
      <c r="F1226" s="127">
        <v>0</v>
      </c>
      <c r="G1226" s="127">
        <v>0</v>
      </c>
      <c r="H1226" s="484">
        <v>0</v>
      </c>
      <c r="I1226" s="484">
        <v>0</v>
      </c>
      <c r="J1226" s="627">
        <v>0</v>
      </c>
      <c r="K1226" s="627">
        <v>0</v>
      </c>
      <c r="L1226" s="627">
        <v>0</v>
      </c>
      <c r="M1226" s="627">
        <v>0</v>
      </c>
      <c r="N1226" s="188">
        <v>0</v>
      </c>
      <c r="O1226" s="188">
        <v>0</v>
      </c>
      <c r="P1226" s="139">
        <v>0</v>
      </c>
      <c r="Q1226" s="139">
        <v>0</v>
      </c>
      <c r="R1226" s="123"/>
    </row>
    <row r="1227" spans="2:18" ht="15.75" customHeight="1">
      <c r="B1227" s="522"/>
      <c r="C1227" s="1057"/>
      <c r="D1227" s="1050"/>
      <c r="E1227" s="342" t="s">
        <v>19</v>
      </c>
      <c r="F1227" s="127">
        <v>0</v>
      </c>
      <c r="G1227" s="127">
        <v>0</v>
      </c>
      <c r="H1227" s="484">
        <v>0</v>
      </c>
      <c r="I1227" s="484">
        <v>0</v>
      </c>
      <c r="J1227" s="627">
        <v>0</v>
      </c>
      <c r="K1227" s="627">
        <v>0</v>
      </c>
      <c r="L1227" s="627">
        <v>0</v>
      </c>
      <c r="M1227" s="627">
        <v>0</v>
      </c>
      <c r="N1227" s="188">
        <v>0</v>
      </c>
      <c r="O1227" s="188">
        <v>0</v>
      </c>
      <c r="P1227" s="139">
        <v>0</v>
      </c>
      <c r="Q1227" s="139">
        <v>0</v>
      </c>
      <c r="R1227" s="123"/>
    </row>
    <row r="1228" spans="2:18" ht="15.75" customHeight="1">
      <c r="B1228" s="522"/>
      <c r="C1228" s="1057"/>
      <c r="D1228" s="1050"/>
      <c r="E1228" s="342" t="s">
        <v>33</v>
      </c>
      <c r="F1228" s="127">
        <v>0</v>
      </c>
      <c r="G1228" s="127">
        <v>0</v>
      </c>
      <c r="H1228" s="484"/>
      <c r="I1228" s="484"/>
      <c r="J1228" s="627"/>
      <c r="K1228" s="627"/>
      <c r="L1228" s="740"/>
      <c r="M1228" s="740"/>
      <c r="N1228" s="188"/>
      <c r="O1228" s="166"/>
      <c r="P1228" s="139"/>
      <c r="Q1228" s="139"/>
      <c r="R1228" s="123"/>
    </row>
    <row r="1229" spans="2:18" ht="15.75" customHeight="1">
      <c r="B1229" s="522"/>
      <c r="C1229" s="1057"/>
      <c r="D1229" s="1050"/>
      <c r="E1229" s="342" t="s">
        <v>67</v>
      </c>
      <c r="F1229" s="127">
        <v>4034.9929999999999</v>
      </c>
      <c r="G1229" s="127">
        <v>4034.8870000000002</v>
      </c>
      <c r="H1229" s="259">
        <v>850</v>
      </c>
      <c r="I1229" s="259">
        <v>734.74</v>
      </c>
      <c r="J1229" s="625">
        <v>2040</v>
      </c>
      <c r="K1229" s="625">
        <v>1788.8183300000001</v>
      </c>
      <c r="L1229" s="259">
        <v>3160</v>
      </c>
      <c r="M1229" s="259">
        <v>2616.6394399999999</v>
      </c>
      <c r="N1229" s="166">
        <v>3715.8130000000001</v>
      </c>
      <c r="O1229" s="166">
        <v>3693.9936400000001</v>
      </c>
      <c r="P1229" s="139">
        <v>3991.4409999999998</v>
      </c>
      <c r="Q1229" s="139">
        <v>3991.4409999999998</v>
      </c>
      <c r="R1229" s="123"/>
    </row>
    <row r="1230" spans="2:18" ht="15.75" customHeight="1" thickBot="1">
      <c r="B1230" s="522"/>
      <c r="C1230" s="1057"/>
      <c r="D1230" s="1050"/>
      <c r="E1230" s="343" t="s">
        <v>20</v>
      </c>
      <c r="F1230" s="133"/>
      <c r="G1230" s="133"/>
      <c r="H1230" s="486"/>
      <c r="I1230" s="486"/>
      <c r="J1230" s="628"/>
      <c r="K1230" s="628"/>
      <c r="L1230" s="743"/>
      <c r="M1230" s="743"/>
      <c r="N1230" s="768"/>
      <c r="O1230" s="767"/>
      <c r="P1230" s="146"/>
      <c r="Q1230" s="146"/>
      <c r="R1230" s="413"/>
    </row>
    <row r="1231" spans="2:18" s="482" customFormat="1" ht="15.75" customHeight="1">
      <c r="B1231" s="424"/>
      <c r="C1231" s="1057"/>
      <c r="D1231" s="1095" t="s">
        <v>505</v>
      </c>
      <c r="E1231" s="293" t="s">
        <v>17</v>
      </c>
      <c r="F1231" s="134">
        <f>F1233+F1234+F1235+F1236+F1237</f>
        <v>0</v>
      </c>
      <c r="G1231" s="134">
        <f t="shared" ref="G1231:Q1231" si="447">G1233+G1234+G1235+G1236+G1237</f>
        <v>0</v>
      </c>
      <c r="H1231" s="491">
        <f t="shared" si="447"/>
        <v>230</v>
      </c>
      <c r="I1231" s="491">
        <f t="shared" si="447"/>
        <v>206.26</v>
      </c>
      <c r="J1231" s="638">
        <f t="shared" si="447"/>
        <v>603</v>
      </c>
      <c r="K1231" s="638">
        <f t="shared" si="447"/>
        <v>450.92687999999998</v>
      </c>
      <c r="L1231" s="286">
        <f t="shared" si="447"/>
        <v>953</v>
      </c>
      <c r="M1231" s="286">
        <f t="shared" si="447"/>
        <v>736.59833000000003</v>
      </c>
      <c r="N1231" s="637">
        <f t="shared" si="447"/>
        <v>1125.3689999999999</v>
      </c>
      <c r="O1231" s="637">
        <f t="shared" si="447"/>
        <v>1112.7797800000001</v>
      </c>
      <c r="P1231" s="134">
        <f t="shared" si="447"/>
        <v>1208.6089999999999</v>
      </c>
      <c r="Q1231" s="134">
        <f t="shared" si="447"/>
        <v>1208.6089999999999</v>
      </c>
      <c r="R1231" s="122"/>
    </row>
    <row r="1232" spans="2:18" s="482" customFormat="1" ht="15.75" customHeight="1">
      <c r="B1232" s="424"/>
      <c r="C1232" s="1057"/>
      <c r="D1232" s="1047"/>
      <c r="E1232" s="342" t="s">
        <v>18</v>
      </c>
      <c r="F1232" s="127"/>
      <c r="G1232" s="127"/>
      <c r="H1232" s="484"/>
      <c r="I1232" s="484"/>
      <c r="J1232" s="627"/>
      <c r="K1232" s="627"/>
      <c r="L1232" s="740"/>
      <c r="M1232" s="740"/>
      <c r="N1232" s="188"/>
      <c r="O1232" s="166"/>
      <c r="P1232" s="139"/>
      <c r="Q1232" s="139"/>
      <c r="R1232" s="123"/>
    </row>
    <row r="1233" spans="2:18" s="482" customFormat="1" ht="15.75" customHeight="1">
      <c r="B1233" s="424"/>
      <c r="C1233" s="1057"/>
      <c r="D1233" s="1047"/>
      <c r="E1233" s="342" t="s">
        <v>28</v>
      </c>
      <c r="F1233" s="127"/>
      <c r="G1233" s="127"/>
      <c r="H1233" s="484">
        <v>0</v>
      </c>
      <c r="I1233" s="484">
        <v>0</v>
      </c>
      <c r="J1233" s="627">
        <v>0</v>
      </c>
      <c r="K1233" s="627">
        <v>0</v>
      </c>
      <c r="L1233" s="627">
        <v>0</v>
      </c>
      <c r="M1233" s="627">
        <v>0</v>
      </c>
      <c r="N1233" s="188">
        <v>0</v>
      </c>
      <c r="O1233" s="188">
        <v>0</v>
      </c>
      <c r="P1233" s="139">
        <v>0</v>
      </c>
      <c r="Q1233" s="139">
        <v>0</v>
      </c>
      <c r="R1233" s="123"/>
    </row>
    <row r="1234" spans="2:18" s="482" customFormat="1" ht="15.75" customHeight="1">
      <c r="B1234" s="424"/>
      <c r="C1234" s="1057"/>
      <c r="D1234" s="1047"/>
      <c r="E1234" s="342" t="s">
        <v>19</v>
      </c>
      <c r="F1234" s="127"/>
      <c r="G1234" s="127"/>
      <c r="H1234" s="484">
        <v>0</v>
      </c>
      <c r="I1234" s="484">
        <v>0</v>
      </c>
      <c r="J1234" s="627">
        <v>0</v>
      </c>
      <c r="K1234" s="627">
        <v>0</v>
      </c>
      <c r="L1234" s="627">
        <v>0</v>
      </c>
      <c r="M1234" s="627">
        <v>0</v>
      </c>
      <c r="N1234" s="188">
        <v>0</v>
      </c>
      <c r="O1234" s="188">
        <v>0</v>
      </c>
      <c r="P1234" s="139">
        <v>0</v>
      </c>
      <c r="Q1234" s="139">
        <v>0</v>
      </c>
      <c r="R1234" s="123"/>
    </row>
    <row r="1235" spans="2:18" s="482" customFormat="1" ht="15.75" customHeight="1">
      <c r="B1235" s="424"/>
      <c r="C1235" s="1057"/>
      <c r="D1235" s="1047"/>
      <c r="E1235" s="342" t="s">
        <v>33</v>
      </c>
      <c r="F1235" s="127"/>
      <c r="G1235" s="127"/>
      <c r="H1235" s="484"/>
      <c r="I1235" s="484"/>
      <c r="J1235" s="627"/>
      <c r="K1235" s="627"/>
      <c r="L1235" s="740"/>
      <c r="M1235" s="740"/>
      <c r="N1235" s="188"/>
      <c r="O1235" s="166"/>
      <c r="P1235" s="139"/>
      <c r="Q1235" s="139"/>
      <c r="R1235" s="123"/>
    </row>
    <row r="1236" spans="2:18" s="482" customFormat="1" ht="15.75" customHeight="1">
      <c r="B1236" s="424"/>
      <c r="C1236" s="1057"/>
      <c r="D1236" s="1047"/>
      <c r="E1236" s="342" t="s">
        <v>67</v>
      </c>
      <c r="F1236" s="127"/>
      <c r="G1236" s="127"/>
      <c r="H1236" s="259">
        <v>230</v>
      </c>
      <c r="I1236" s="259">
        <v>206.26</v>
      </c>
      <c r="J1236" s="625">
        <v>603</v>
      </c>
      <c r="K1236" s="625">
        <v>450.92687999999998</v>
      </c>
      <c r="L1236" s="259">
        <v>953</v>
      </c>
      <c r="M1236" s="259">
        <v>736.59833000000003</v>
      </c>
      <c r="N1236" s="166">
        <v>1125.3689999999999</v>
      </c>
      <c r="O1236" s="166">
        <v>1112.7797800000001</v>
      </c>
      <c r="P1236" s="127">
        <v>1208.6089999999999</v>
      </c>
      <c r="Q1236" s="127">
        <v>1208.6089999999999</v>
      </c>
      <c r="R1236" s="123"/>
    </row>
    <row r="1237" spans="2:18" s="482" customFormat="1" ht="15.75" customHeight="1" thickBot="1">
      <c r="B1237" s="424"/>
      <c r="C1237" s="1057"/>
      <c r="D1237" s="1096"/>
      <c r="E1237" s="343" t="s">
        <v>20</v>
      </c>
      <c r="F1237" s="133"/>
      <c r="G1237" s="133"/>
      <c r="H1237" s="486"/>
      <c r="I1237" s="486"/>
      <c r="J1237" s="628"/>
      <c r="K1237" s="628"/>
      <c r="L1237" s="743"/>
      <c r="M1237" s="743"/>
      <c r="N1237" s="768"/>
      <c r="O1237" s="767"/>
      <c r="P1237" s="146"/>
      <c r="Q1237" s="146"/>
      <c r="R1237" s="413"/>
    </row>
    <row r="1238" spans="2:18" s="482" customFormat="1" ht="15.75" customHeight="1">
      <c r="B1238" s="424"/>
      <c r="C1238" s="1057"/>
      <c r="D1238" s="1095" t="s">
        <v>247</v>
      </c>
      <c r="E1238" s="293" t="s">
        <v>17</v>
      </c>
      <c r="F1238" s="134">
        <f>F1240+F1241+F1242+F1243+F1244</f>
        <v>0.78</v>
      </c>
      <c r="G1238" s="134">
        <f t="shared" ref="G1238:Q1238" si="448">G1240+G1241+G1242+G1243+G1244</f>
        <v>0.78</v>
      </c>
      <c r="H1238" s="491">
        <f t="shared" si="448"/>
        <v>0.13</v>
      </c>
      <c r="I1238" s="491">
        <f t="shared" si="448"/>
        <v>0.13</v>
      </c>
      <c r="J1238" s="638">
        <f t="shared" si="448"/>
        <v>0.32500000000000001</v>
      </c>
      <c r="K1238" s="638">
        <f t="shared" si="448"/>
        <v>0.32500000000000001</v>
      </c>
      <c r="L1238" s="286">
        <f t="shared" si="448"/>
        <v>0.52</v>
      </c>
      <c r="M1238" s="286">
        <f t="shared" si="448"/>
        <v>0.52</v>
      </c>
      <c r="N1238" s="637">
        <f t="shared" si="448"/>
        <v>0.71499999999999997</v>
      </c>
      <c r="O1238" s="637">
        <f t="shared" si="448"/>
        <v>0.71499999999999997</v>
      </c>
      <c r="P1238" s="134">
        <f t="shared" si="448"/>
        <v>0.78</v>
      </c>
      <c r="Q1238" s="134">
        <f t="shared" si="448"/>
        <v>0.78</v>
      </c>
      <c r="R1238" s="122"/>
    </row>
    <row r="1239" spans="2:18" s="482" customFormat="1" ht="15.75" customHeight="1">
      <c r="B1239" s="424"/>
      <c r="C1239" s="1057"/>
      <c r="D1239" s="1047"/>
      <c r="E1239" s="342" t="s">
        <v>18</v>
      </c>
      <c r="F1239" s="127"/>
      <c r="G1239" s="127"/>
      <c r="H1239" s="484"/>
      <c r="I1239" s="484"/>
      <c r="J1239" s="627"/>
      <c r="K1239" s="627"/>
      <c r="L1239" s="740"/>
      <c r="M1239" s="740"/>
      <c r="N1239" s="188"/>
      <c r="O1239" s="166"/>
      <c r="P1239" s="139"/>
      <c r="Q1239" s="139"/>
      <c r="R1239" s="123"/>
    </row>
    <row r="1240" spans="2:18" s="482" customFormat="1" ht="15.75" customHeight="1">
      <c r="B1240" s="424"/>
      <c r="C1240" s="1057"/>
      <c r="D1240" s="1047"/>
      <c r="E1240" s="342" t="s">
        <v>28</v>
      </c>
      <c r="F1240" s="127"/>
      <c r="G1240" s="127"/>
      <c r="H1240" s="484">
        <v>0</v>
      </c>
      <c r="I1240" s="484">
        <v>0</v>
      </c>
      <c r="J1240" s="627">
        <v>0</v>
      </c>
      <c r="K1240" s="627">
        <v>0</v>
      </c>
      <c r="L1240" s="627">
        <v>0</v>
      </c>
      <c r="M1240" s="627">
        <v>0</v>
      </c>
      <c r="N1240" s="188">
        <v>0</v>
      </c>
      <c r="O1240" s="188">
        <v>0</v>
      </c>
      <c r="P1240" s="139">
        <v>0</v>
      </c>
      <c r="Q1240" s="139">
        <v>0</v>
      </c>
      <c r="R1240" s="123"/>
    </row>
    <row r="1241" spans="2:18" s="482" customFormat="1" ht="15.75" customHeight="1">
      <c r="B1241" s="424"/>
      <c r="C1241" s="1057"/>
      <c r="D1241" s="1047"/>
      <c r="E1241" s="342" t="s">
        <v>19</v>
      </c>
      <c r="F1241" s="127"/>
      <c r="G1241" s="127"/>
      <c r="H1241" s="484">
        <v>0</v>
      </c>
      <c r="I1241" s="484">
        <v>0</v>
      </c>
      <c r="J1241" s="627">
        <v>0</v>
      </c>
      <c r="K1241" s="627">
        <v>0</v>
      </c>
      <c r="L1241" s="627">
        <v>0</v>
      </c>
      <c r="M1241" s="627">
        <v>0</v>
      </c>
      <c r="N1241" s="188">
        <v>0</v>
      </c>
      <c r="O1241" s="188">
        <v>0</v>
      </c>
      <c r="P1241" s="139">
        <v>0</v>
      </c>
      <c r="Q1241" s="139">
        <v>0</v>
      </c>
      <c r="R1241" s="123"/>
    </row>
    <row r="1242" spans="2:18" s="482" customFormat="1" ht="15.75" customHeight="1">
      <c r="B1242" s="424"/>
      <c r="C1242" s="1057"/>
      <c r="D1242" s="1047"/>
      <c r="E1242" s="342" t="s">
        <v>33</v>
      </c>
      <c r="F1242" s="127"/>
      <c r="G1242" s="127"/>
      <c r="H1242" s="484"/>
      <c r="I1242" s="484"/>
      <c r="J1242" s="627"/>
      <c r="K1242" s="627"/>
      <c r="L1242" s="740"/>
      <c r="M1242" s="740"/>
      <c r="N1242" s="188"/>
      <c r="O1242" s="166"/>
      <c r="P1242" s="139"/>
      <c r="Q1242" s="139"/>
      <c r="R1242" s="123"/>
    </row>
    <row r="1243" spans="2:18" s="482" customFormat="1" ht="15.75" customHeight="1">
      <c r="B1243" s="424"/>
      <c r="C1243" s="1057"/>
      <c r="D1243" s="1047"/>
      <c r="E1243" s="342" t="s">
        <v>67</v>
      </c>
      <c r="F1243" s="127">
        <v>0.78</v>
      </c>
      <c r="G1243" s="127">
        <v>0.78</v>
      </c>
      <c r="H1243" s="485">
        <v>0.13</v>
      </c>
      <c r="I1243" s="485">
        <v>0.13</v>
      </c>
      <c r="J1243" s="625">
        <v>0.32500000000000001</v>
      </c>
      <c r="K1243" s="625">
        <v>0.32500000000000001</v>
      </c>
      <c r="L1243" s="259">
        <v>0.52</v>
      </c>
      <c r="M1243" s="259">
        <v>0.52</v>
      </c>
      <c r="N1243" s="166">
        <v>0.71499999999999997</v>
      </c>
      <c r="O1243" s="166">
        <v>0.71499999999999997</v>
      </c>
      <c r="P1243" s="139">
        <v>0.78</v>
      </c>
      <c r="Q1243" s="139">
        <v>0.78</v>
      </c>
      <c r="R1243" s="123"/>
    </row>
    <row r="1244" spans="2:18" s="482" customFormat="1" ht="15.75" customHeight="1" thickBot="1">
      <c r="B1244" s="424"/>
      <c r="C1244" s="1057"/>
      <c r="D1244" s="1096"/>
      <c r="E1244" s="343" t="s">
        <v>20</v>
      </c>
      <c r="F1244" s="133"/>
      <c r="G1244" s="133"/>
      <c r="H1244" s="486"/>
      <c r="I1244" s="486"/>
      <c r="J1244" s="628"/>
      <c r="K1244" s="628"/>
      <c r="L1244" s="743"/>
      <c r="M1244" s="743"/>
      <c r="N1244" s="768"/>
      <c r="O1244" s="767"/>
      <c r="P1244" s="146"/>
      <c r="Q1244" s="146"/>
      <c r="R1244" s="413"/>
    </row>
    <row r="1245" spans="2:18" ht="15.75" customHeight="1">
      <c r="B1245" s="424"/>
      <c r="C1245" s="1057"/>
      <c r="D1245" s="1050" t="s">
        <v>248</v>
      </c>
      <c r="E1245" s="293" t="s">
        <v>17</v>
      </c>
      <c r="F1245" s="134">
        <f t="shared" ref="F1245:Q1245" si="449">F1247+F1248+F1249+F1250+F1251</f>
        <v>649.36487</v>
      </c>
      <c r="G1245" s="134">
        <f t="shared" si="449"/>
        <v>642.65787999999998</v>
      </c>
      <c r="H1245" s="491">
        <f t="shared" si="449"/>
        <v>156</v>
      </c>
      <c r="I1245" s="491">
        <f t="shared" si="449"/>
        <v>121.474</v>
      </c>
      <c r="J1245" s="638">
        <f t="shared" si="449"/>
        <v>386</v>
      </c>
      <c r="K1245" s="638">
        <f t="shared" si="449"/>
        <v>289.73081000000002</v>
      </c>
      <c r="L1245" s="286">
        <f t="shared" si="449"/>
        <v>596</v>
      </c>
      <c r="M1245" s="286">
        <f t="shared" si="449"/>
        <v>354.12239</v>
      </c>
      <c r="N1245" s="637">
        <f t="shared" si="449"/>
        <v>674.27737999999999</v>
      </c>
      <c r="O1245" s="637">
        <f t="shared" si="449"/>
        <v>674.27737999999999</v>
      </c>
      <c r="P1245" s="134">
        <f t="shared" si="449"/>
        <v>719.53300000000002</v>
      </c>
      <c r="Q1245" s="134">
        <f t="shared" si="449"/>
        <v>719.53300000000002</v>
      </c>
      <c r="R1245" s="122"/>
    </row>
    <row r="1246" spans="2:18" ht="15.75" customHeight="1">
      <c r="B1246" s="424"/>
      <c r="C1246" s="1057"/>
      <c r="D1246" s="1050"/>
      <c r="E1246" s="342" t="s">
        <v>18</v>
      </c>
      <c r="F1246" s="127"/>
      <c r="G1246" s="127"/>
      <c r="H1246" s="484"/>
      <c r="I1246" s="484"/>
      <c r="J1246" s="627"/>
      <c r="K1246" s="627"/>
      <c r="L1246" s="740"/>
      <c r="M1246" s="740"/>
      <c r="N1246" s="188"/>
      <c r="O1246" s="166"/>
      <c r="P1246" s="139"/>
      <c r="Q1246" s="139"/>
      <c r="R1246" s="123"/>
    </row>
    <row r="1247" spans="2:18" ht="15.75" customHeight="1">
      <c r="B1247" s="424"/>
      <c r="C1247" s="1057"/>
      <c r="D1247" s="1050"/>
      <c r="E1247" s="342" t="s">
        <v>28</v>
      </c>
      <c r="F1247" s="127"/>
      <c r="G1247" s="127"/>
      <c r="H1247" s="484">
        <v>0</v>
      </c>
      <c r="I1247" s="484">
        <v>0</v>
      </c>
      <c r="J1247" s="627"/>
      <c r="K1247" s="627"/>
      <c r="L1247" s="627">
        <v>0</v>
      </c>
      <c r="M1247" s="627">
        <v>0</v>
      </c>
      <c r="N1247" s="188">
        <v>0</v>
      </c>
      <c r="O1247" s="188">
        <v>0</v>
      </c>
      <c r="P1247" s="139">
        <v>0</v>
      </c>
      <c r="Q1247" s="139">
        <v>0</v>
      </c>
      <c r="R1247" s="123"/>
    </row>
    <row r="1248" spans="2:18" ht="15.75" customHeight="1">
      <c r="B1248" s="424"/>
      <c r="C1248" s="1057"/>
      <c r="D1248" s="1050"/>
      <c r="E1248" s="342" t="s">
        <v>19</v>
      </c>
      <c r="F1248" s="127"/>
      <c r="G1248" s="127"/>
      <c r="H1248" s="484">
        <v>0</v>
      </c>
      <c r="I1248" s="484">
        <v>0</v>
      </c>
      <c r="J1248" s="627"/>
      <c r="K1248" s="627"/>
      <c r="L1248" s="627">
        <v>0</v>
      </c>
      <c r="M1248" s="627">
        <v>0</v>
      </c>
      <c r="N1248" s="188">
        <v>0</v>
      </c>
      <c r="O1248" s="188">
        <v>0</v>
      </c>
      <c r="P1248" s="139">
        <v>0</v>
      </c>
      <c r="Q1248" s="139">
        <v>0</v>
      </c>
      <c r="R1248" s="123"/>
    </row>
    <row r="1249" spans="2:18" ht="15.75" customHeight="1">
      <c r="B1249" s="424"/>
      <c r="C1249" s="1057"/>
      <c r="D1249" s="1050"/>
      <c r="E1249" s="342" t="s">
        <v>33</v>
      </c>
      <c r="F1249" s="127"/>
      <c r="G1249" s="127"/>
      <c r="H1249" s="484"/>
      <c r="I1249" s="484"/>
      <c r="J1249" s="627"/>
      <c r="K1249" s="627"/>
      <c r="L1249" s="740"/>
      <c r="M1249" s="740"/>
      <c r="N1249" s="188"/>
      <c r="O1249" s="166"/>
      <c r="P1249" s="139"/>
      <c r="Q1249" s="139"/>
      <c r="R1249" s="123"/>
    </row>
    <row r="1250" spans="2:18" ht="15.75" customHeight="1">
      <c r="B1250" s="424"/>
      <c r="C1250" s="1057"/>
      <c r="D1250" s="1050"/>
      <c r="E1250" s="342" t="s">
        <v>67</v>
      </c>
      <c r="F1250" s="127">
        <v>649.36487</v>
      </c>
      <c r="G1250" s="127">
        <v>642.65787999999998</v>
      </c>
      <c r="H1250" s="485">
        <v>156</v>
      </c>
      <c r="I1250" s="485">
        <v>121.474</v>
      </c>
      <c r="J1250" s="625">
        <v>386</v>
      </c>
      <c r="K1250" s="625">
        <v>289.73081000000002</v>
      </c>
      <c r="L1250" s="259">
        <v>596</v>
      </c>
      <c r="M1250" s="259">
        <v>354.12239</v>
      </c>
      <c r="N1250" s="166">
        <v>674.27737999999999</v>
      </c>
      <c r="O1250" s="166">
        <v>674.27737999999999</v>
      </c>
      <c r="P1250" s="139">
        <v>719.53300000000002</v>
      </c>
      <c r="Q1250" s="139">
        <v>719.53300000000002</v>
      </c>
      <c r="R1250" s="123"/>
    </row>
    <row r="1251" spans="2:18" ht="15.75" customHeight="1" thickBot="1">
      <c r="B1251" s="424"/>
      <c r="C1251" s="1057"/>
      <c r="D1251" s="1050"/>
      <c r="E1251" s="343" t="s">
        <v>20</v>
      </c>
      <c r="F1251" s="133"/>
      <c r="G1251" s="133"/>
      <c r="H1251" s="486"/>
      <c r="I1251" s="486"/>
      <c r="J1251" s="628"/>
      <c r="K1251" s="628"/>
      <c r="L1251" s="743"/>
      <c r="M1251" s="743"/>
      <c r="N1251" s="768"/>
      <c r="O1251" s="767"/>
      <c r="P1251" s="146"/>
      <c r="Q1251" s="146"/>
      <c r="R1251" s="413"/>
    </row>
    <row r="1252" spans="2:18" ht="15.75" customHeight="1">
      <c r="B1252" s="424"/>
      <c r="C1252" s="1057"/>
      <c r="D1252" s="1050" t="s">
        <v>631</v>
      </c>
      <c r="E1252" s="341" t="s">
        <v>17</v>
      </c>
      <c r="F1252" s="136">
        <f>F1254+F1255+F1256+F1257+F1258</f>
        <v>2.43554</v>
      </c>
      <c r="G1252" s="136">
        <f t="shared" ref="G1252:Q1252" si="450">G1254+G1255+G1256+G1257+G1258</f>
        <v>2.43554</v>
      </c>
      <c r="H1252" s="490">
        <f t="shared" si="450"/>
        <v>0</v>
      </c>
      <c r="I1252" s="490">
        <f t="shared" si="450"/>
        <v>0</v>
      </c>
      <c r="J1252" s="636">
        <f t="shared" si="450"/>
        <v>0</v>
      </c>
      <c r="K1252" s="636">
        <f t="shared" si="450"/>
        <v>0</v>
      </c>
      <c r="L1252" s="289">
        <f t="shared" si="450"/>
        <v>0</v>
      </c>
      <c r="M1252" s="289">
        <f t="shared" si="450"/>
        <v>0</v>
      </c>
      <c r="N1252" s="634">
        <f t="shared" si="450"/>
        <v>0</v>
      </c>
      <c r="O1252" s="634">
        <f t="shared" si="450"/>
        <v>0</v>
      </c>
      <c r="P1252" s="136">
        <f t="shared" si="450"/>
        <v>0</v>
      </c>
      <c r="Q1252" s="136">
        <f t="shared" si="450"/>
        <v>0</v>
      </c>
      <c r="R1252" s="412"/>
    </row>
    <row r="1253" spans="2:18" ht="15.75" customHeight="1">
      <c r="B1253" s="424"/>
      <c r="C1253" s="1057"/>
      <c r="D1253" s="1050"/>
      <c r="E1253" s="342" t="s">
        <v>18</v>
      </c>
      <c r="F1253" s="127"/>
      <c r="G1253" s="127"/>
      <c r="H1253" s="484"/>
      <c r="I1253" s="484"/>
      <c r="J1253" s="627"/>
      <c r="K1253" s="627"/>
      <c r="L1253" s="740"/>
      <c r="M1253" s="740"/>
      <c r="N1253" s="188"/>
      <c r="O1253" s="166"/>
      <c r="P1253" s="139"/>
      <c r="Q1253" s="139"/>
      <c r="R1253" s="123"/>
    </row>
    <row r="1254" spans="2:18" ht="15.75" customHeight="1">
      <c r="B1254" s="424"/>
      <c r="C1254" s="1057"/>
      <c r="D1254" s="1050"/>
      <c r="E1254" s="342" t="s">
        <v>28</v>
      </c>
      <c r="F1254" s="127"/>
      <c r="G1254" s="127"/>
      <c r="H1254" s="484">
        <v>0</v>
      </c>
      <c r="I1254" s="484">
        <v>0</v>
      </c>
      <c r="J1254" s="627"/>
      <c r="K1254" s="627"/>
      <c r="L1254" s="627">
        <v>0</v>
      </c>
      <c r="M1254" s="627">
        <v>0</v>
      </c>
      <c r="N1254" s="188">
        <v>0</v>
      </c>
      <c r="O1254" s="166"/>
      <c r="P1254" s="139">
        <v>0</v>
      </c>
      <c r="Q1254" s="139">
        <v>0</v>
      </c>
      <c r="R1254" s="123"/>
    </row>
    <row r="1255" spans="2:18" ht="15.75" customHeight="1">
      <c r="B1255" s="424"/>
      <c r="C1255" s="1057"/>
      <c r="D1255" s="1050"/>
      <c r="E1255" s="342" t="s">
        <v>19</v>
      </c>
      <c r="F1255" s="127"/>
      <c r="G1255" s="127"/>
      <c r="H1255" s="484">
        <v>0</v>
      </c>
      <c r="I1255" s="484">
        <v>0</v>
      </c>
      <c r="J1255" s="627"/>
      <c r="K1255" s="627"/>
      <c r="L1255" s="627">
        <v>0</v>
      </c>
      <c r="M1255" s="627">
        <v>0</v>
      </c>
      <c r="N1255" s="188">
        <v>0</v>
      </c>
      <c r="O1255" s="166"/>
      <c r="P1255" s="139">
        <v>0</v>
      </c>
      <c r="Q1255" s="139">
        <v>0</v>
      </c>
      <c r="R1255" s="123"/>
    </row>
    <row r="1256" spans="2:18" ht="15.75" customHeight="1">
      <c r="B1256" s="424"/>
      <c r="C1256" s="1057"/>
      <c r="D1256" s="1050"/>
      <c r="E1256" s="342" t="s">
        <v>33</v>
      </c>
      <c r="F1256" s="127"/>
      <c r="G1256" s="127"/>
      <c r="H1256" s="484"/>
      <c r="I1256" s="484"/>
      <c r="J1256" s="627"/>
      <c r="K1256" s="627"/>
      <c r="L1256" s="740"/>
      <c r="M1256" s="740"/>
      <c r="N1256" s="188"/>
      <c r="O1256" s="166"/>
      <c r="P1256" s="139"/>
      <c r="Q1256" s="139"/>
      <c r="R1256" s="123"/>
    </row>
    <row r="1257" spans="2:18" ht="15.75" customHeight="1">
      <c r="B1257" s="424"/>
      <c r="C1257" s="1057"/>
      <c r="D1257" s="1050"/>
      <c r="E1257" s="342" t="s">
        <v>67</v>
      </c>
      <c r="F1257" s="127">
        <v>2.43554</v>
      </c>
      <c r="G1257" s="127">
        <v>2.43554</v>
      </c>
      <c r="H1257" s="492">
        <v>0</v>
      </c>
      <c r="I1257" s="492">
        <v>0</v>
      </c>
      <c r="J1257" s="639"/>
      <c r="K1257" s="639"/>
      <c r="L1257" s="315">
        <v>0</v>
      </c>
      <c r="M1257" s="315">
        <v>0</v>
      </c>
      <c r="N1257" s="170">
        <v>0</v>
      </c>
      <c r="O1257" s="170"/>
      <c r="P1257" s="139">
        <v>0</v>
      </c>
      <c r="Q1257" s="140">
        <v>0</v>
      </c>
      <c r="R1257" s="123"/>
    </row>
    <row r="1258" spans="2:18" ht="15.75" customHeight="1" thickBot="1">
      <c r="B1258" s="523"/>
      <c r="C1258" s="1058"/>
      <c r="D1258" s="1051"/>
      <c r="E1258" s="343" t="s">
        <v>20</v>
      </c>
      <c r="F1258" s="133"/>
      <c r="G1258" s="133"/>
      <c r="H1258" s="486"/>
      <c r="I1258" s="486"/>
      <c r="J1258" s="628"/>
      <c r="K1258" s="628"/>
      <c r="L1258" s="743"/>
      <c r="M1258" s="743"/>
      <c r="N1258" s="768"/>
      <c r="O1258" s="767"/>
      <c r="P1258" s="146"/>
      <c r="Q1258" s="146"/>
      <c r="R1258" s="413"/>
    </row>
    <row r="1259" spans="2:18" ht="15.75" customHeight="1">
      <c r="B1259" s="1072">
        <v>10</v>
      </c>
      <c r="C1259" s="1069" t="s">
        <v>262</v>
      </c>
      <c r="D1259" s="1069" t="s">
        <v>366</v>
      </c>
      <c r="E1259" s="347" t="s">
        <v>17</v>
      </c>
      <c r="F1259" s="232">
        <f>F1261+F1262+F1264</f>
        <v>129772.49565</v>
      </c>
      <c r="G1259" s="232">
        <f t="shared" ref="G1259:M1259" si="451">G1261+G1262+G1264</f>
        <v>116835.85257</v>
      </c>
      <c r="H1259" s="232">
        <f t="shared" si="451"/>
        <v>23881.616999999998</v>
      </c>
      <c r="I1259" s="232">
        <f t="shared" si="451"/>
        <v>1187.8179999999998</v>
      </c>
      <c r="J1259" s="607">
        <f t="shared" si="451"/>
        <v>64943.035709999996</v>
      </c>
      <c r="K1259" s="607">
        <f t="shared" si="451"/>
        <v>35795.868849999999</v>
      </c>
      <c r="L1259" s="714">
        <f t="shared" si="451"/>
        <v>105660.25799</v>
      </c>
      <c r="M1259" s="714">
        <f t="shared" si="451"/>
        <v>60906.710790000005</v>
      </c>
      <c r="N1259" s="714">
        <f t="shared" ref="N1259:Q1259" si="452">N1261+N1262+N1264</f>
        <v>98186.203769999993</v>
      </c>
      <c r="O1259" s="714">
        <f t="shared" ref="O1259" si="453">O1261+O1262+O1264</f>
        <v>97671.799650000001</v>
      </c>
      <c r="P1259" s="746">
        <f t="shared" si="452"/>
        <v>146296.99899999998</v>
      </c>
      <c r="Q1259" s="746">
        <f t="shared" si="452"/>
        <v>146296.99899999998</v>
      </c>
      <c r="R1259" s="1072"/>
    </row>
    <row r="1260" spans="2:18" ht="15.75" customHeight="1">
      <c r="B1260" s="1016"/>
      <c r="C1260" s="1070"/>
      <c r="D1260" s="1070"/>
      <c r="E1260" s="348" t="s">
        <v>18</v>
      </c>
      <c r="F1260" s="233"/>
      <c r="G1260" s="233"/>
      <c r="H1260" s="455"/>
      <c r="I1260" s="455"/>
      <c r="J1260" s="571"/>
      <c r="K1260" s="571"/>
      <c r="L1260" s="715"/>
      <c r="M1260" s="715"/>
      <c r="N1260" s="233"/>
      <c r="O1260" s="233"/>
      <c r="P1260" s="233"/>
      <c r="Q1260" s="233"/>
      <c r="R1260" s="1016"/>
    </row>
    <row r="1261" spans="2:18" ht="15.75" customHeight="1">
      <c r="B1261" s="1016"/>
      <c r="C1261" s="1070"/>
      <c r="D1261" s="1070"/>
      <c r="E1261" s="348" t="s">
        <v>28</v>
      </c>
      <c r="F1261" s="233">
        <f>F1268+F1282+F1296</f>
        <v>0</v>
      </c>
      <c r="G1261" s="233">
        <f>G1268+G1282+G1296</f>
        <v>0</v>
      </c>
      <c r="H1261" s="233">
        <f t="shared" ref="H1261" si="454">H1268+H1282+H1296</f>
        <v>0</v>
      </c>
      <c r="I1261" s="233">
        <f t="shared" ref="I1261:N1261" si="455">I1268+I1282+I1296</f>
        <v>0</v>
      </c>
      <c r="J1261" s="571">
        <f t="shared" si="455"/>
        <v>0</v>
      </c>
      <c r="K1261" s="571">
        <f t="shared" si="455"/>
        <v>0</v>
      </c>
      <c r="L1261" s="715">
        <f t="shared" si="455"/>
        <v>0</v>
      </c>
      <c r="M1261" s="715">
        <f t="shared" si="455"/>
        <v>0</v>
      </c>
      <c r="N1261" s="233">
        <f t="shared" si="455"/>
        <v>0</v>
      </c>
      <c r="O1261" s="233">
        <f t="shared" ref="O1261" si="456">O1268+O1282+O1296</f>
        <v>0</v>
      </c>
      <c r="P1261" s="233">
        <f t="shared" ref="P1261:Q1261" si="457">P1268+P1282+P1296</f>
        <v>0</v>
      </c>
      <c r="Q1261" s="233">
        <f t="shared" si="457"/>
        <v>0</v>
      </c>
      <c r="R1261" s="1016"/>
    </row>
    <row r="1262" spans="2:18" ht="15.75" customHeight="1">
      <c r="B1262" s="1016"/>
      <c r="C1262" s="1070"/>
      <c r="D1262" s="1070"/>
      <c r="E1262" s="348" t="s">
        <v>19</v>
      </c>
      <c r="F1262" s="233">
        <f t="shared" ref="F1262:F1265" si="458">F1269+F1283+F1297</f>
        <v>124133</v>
      </c>
      <c r="G1262" s="233">
        <f t="shared" ref="G1262:G1265" si="459">G1269+G1283+G1297</f>
        <v>111498.05</v>
      </c>
      <c r="H1262" s="233">
        <f t="shared" ref="H1262:N1262" si="460">H1269+H1283+H1297</f>
        <v>22505</v>
      </c>
      <c r="I1262" s="233">
        <f t="shared" si="460"/>
        <v>0</v>
      </c>
      <c r="J1262" s="571">
        <f t="shared" si="460"/>
        <v>61865</v>
      </c>
      <c r="K1262" s="571">
        <f t="shared" si="460"/>
        <v>33087.61058</v>
      </c>
      <c r="L1262" s="715">
        <f t="shared" si="460"/>
        <v>101225</v>
      </c>
      <c r="M1262" s="715">
        <f t="shared" si="460"/>
        <v>56761.480580000003</v>
      </c>
      <c r="N1262" s="233">
        <f t="shared" si="460"/>
        <v>92327.7</v>
      </c>
      <c r="O1262" s="233">
        <f t="shared" ref="O1262" si="461">O1269+O1283+O1297</f>
        <v>91938.131580000001</v>
      </c>
      <c r="P1262" s="233">
        <f t="shared" ref="P1262:Q1262" si="462">P1269+P1283+P1297</f>
        <v>140653.9</v>
      </c>
      <c r="Q1262" s="233">
        <f t="shared" si="462"/>
        <v>140653.9</v>
      </c>
      <c r="R1262" s="1016"/>
    </row>
    <row r="1263" spans="2:18" ht="15.75" customHeight="1">
      <c r="B1263" s="1016"/>
      <c r="C1263" s="1070"/>
      <c r="D1263" s="1070"/>
      <c r="E1263" s="348" t="s">
        <v>33</v>
      </c>
      <c r="F1263" s="233">
        <f t="shared" si="458"/>
        <v>0</v>
      </c>
      <c r="G1263" s="233">
        <f t="shared" si="459"/>
        <v>0</v>
      </c>
      <c r="H1263" s="233">
        <f t="shared" ref="H1263:N1263" si="463">H1270+H1284+H1298</f>
        <v>0</v>
      </c>
      <c r="I1263" s="233">
        <f t="shared" si="463"/>
        <v>0</v>
      </c>
      <c r="J1263" s="571">
        <f t="shared" si="463"/>
        <v>0</v>
      </c>
      <c r="K1263" s="571">
        <f t="shared" si="463"/>
        <v>0</v>
      </c>
      <c r="L1263" s="715">
        <f t="shared" si="463"/>
        <v>0</v>
      </c>
      <c r="M1263" s="715">
        <f t="shared" si="463"/>
        <v>0</v>
      </c>
      <c r="N1263" s="233">
        <f t="shared" si="463"/>
        <v>0</v>
      </c>
      <c r="O1263" s="233">
        <f t="shared" ref="O1263" si="464">O1270+O1284+O1298</f>
        <v>0</v>
      </c>
      <c r="P1263" s="233">
        <f t="shared" ref="P1263:Q1263" si="465">P1270+P1284+P1298</f>
        <v>0</v>
      </c>
      <c r="Q1263" s="233">
        <f t="shared" si="465"/>
        <v>0</v>
      </c>
      <c r="R1263" s="1016"/>
    </row>
    <row r="1264" spans="2:18" ht="15.75" customHeight="1">
      <c r="B1264" s="1016"/>
      <c r="C1264" s="1070"/>
      <c r="D1264" s="1070"/>
      <c r="E1264" s="348" t="s">
        <v>67</v>
      </c>
      <c r="F1264" s="233">
        <f t="shared" si="458"/>
        <v>5639.4956500000008</v>
      </c>
      <c r="G1264" s="233">
        <f t="shared" si="459"/>
        <v>5337.8025699999998</v>
      </c>
      <c r="H1264" s="233">
        <f t="shared" ref="H1264:N1264" si="466">H1271+H1285+H1299</f>
        <v>1376.617</v>
      </c>
      <c r="I1264" s="233">
        <f t="shared" si="466"/>
        <v>1187.8179999999998</v>
      </c>
      <c r="J1264" s="571">
        <f t="shared" si="466"/>
        <v>3078.0357100000001</v>
      </c>
      <c r="K1264" s="571">
        <f t="shared" si="466"/>
        <v>2708.2582699999998</v>
      </c>
      <c r="L1264" s="715">
        <f t="shared" si="466"/>
        <v>4435.2579900000001</v>
      </c>
      <c r="M1264" s="715">
        <f t="shared" si="466"/>
        <v>4145.2302099999997</v>
      </c>
      <c r="N1264" s="233">
        <f t="shared" si="466"/>
        <v>5858.5037700000003</v>
      </c>
      <c r="O1264" s="233">
        <f t="shared" ref="O1264" si="467">O1271+O1285+O1299</f>
        <v>5733.6680699999997</v>
      </c>
      <c r="P1264" s="233">
        <f t="shared" ref="P1264:Q1264" si="468">P1271+P1285+P1299</f>
        <v>5643.0990000000002</v>
      </c>
      <c r="Q1264" s="233">
        <f t="shared" si="468"/>
        <v>5643.0990000000002</v>
      </c>
      <c r="R1264" s="1016"/>
    </row>
    <row r="1265" spans="2:18" ht="15.75" customHeight="1" thickBot="1">
      <c r="B1265" s="1081"/>
      <c r="C1265" s="1071"/>
      <c r="D1265" s="1071"/>
      <c r="E1265" s="320" t="s">
        <v>20</v>
      </c>
      <c r="F1265" s="233">
        <f t="shared" si="458"/>
        <v>0</v>
      </c>
      <c r="G1265" s="233">
        <f t="shared" si="459"/>
        <v>0</v>
      </c>
      <c r="H1265" s="467"/>
      <c r="I1265" s="467"/>
      <c r="J1265" s="594"/>
      <c r="K1265" s="594"/>
      <c r="L1265" s="719"/>
      <c r="M1265" s="719"/>
      <c r="N1265" s="467"/>
      <c r="O1265" s="467"/>
      <c r="P1265" s="467"/>
      <c r="Q1265" s="467"/>
      <c r="R1265" s="1081"/>
    </row>
    <row r="1266" spans="2:18" ht="15.75" customHeight="1">
      <c r="B1266" s="1029" t="s">
        <v>256</v>
      </c>
      <c r="C1266" s="1052" t="s">
        <v>100</v>
      </c>
      <c r="D1266" s="1052" t="s">
        <v>346</v>
      </c>
      <c r="E1266" s="292" t="s">
        <v>17</v>
      </c>
      <c r="F1266" s="182">
        <v>124133</v>
      </c>
      <c r="G1266" s="182">
        <v>111498.05</v>
      </c>
      <c r="H1266" s="473">
        <f>H1268+H1269+H1271</f>
        <v>22505</v>
      </c>
      <c r="I1266" s="473">
        <f t="shared" ref="I1266:N1266" si="469">I1268+I1269+I1271</f>
        <v>0</v>
      </c>
      <c r="J1266" s="608">
        <f t="shared" ref="J1266:M1266" si="470">J1268+J1269+J1271</f>
        <v>61865</v>
      </c>
      <c r="K1266" s="608">
        <f t="shared" si="470"/>
        <v>33087.61058</v>
      </c>
      <c r="L1266" s="473">
        <f t="shared" si="470"/>
        <v>101225</v>
      </c>
      <c r="M1266" s="473">
        <f t="shared" si="470"/>
        <v>56761.480580000003</v>
      </c>
      <c r="N1266" s="182">
        <f t="shared" si="469"/>
        <v>92327.7</v>
      </c>
      <c r="O1266" s="182">
        <f t="shared" ref="O1266:Q1266" si="471">O1268+O1269+O1271</f>
        <v>91938.131580000001</v>
      </c>
      <c r="P1266" s="182">
        <f t="shared" si="471"/>
        <v>140653.9</v>
      </c>
      <c r="Q1266" s="182">
        <f t="shared" si="471"/>
        <v>140653.9</v>
      </c>
      <c r="R1266" s="1082"/>
    </row>
    <row r="1267" spans="2:18" ht="15.75" customHeight="1">
      <c r="B1267" s="1027"/>
      <c r="C1267" s="1053"/>
      <c r="D1267" s="1053"/>
      <c r="E1267" s="349" t="s">
        <v>18</v>
      </c>
      <c r="F1267" s="172"/>
      <c r="G1267" s="172"/>
      <c r="H1267" s="458"/>
      <c r="I1267" s="458"/>
      <c r="J1267" s="574"/>
      <c r="K1267" s="574"/>
      <c r="L1267" s="458"/>
      <c r="M1267" s="458"/>
      <c r="N1267" s="172"/>
      <c r="O1267" s="172"/>
      <c r="P1267" s="172"/>
      <c r="Q1267" s="172"/>
      <c r="R1267" s="1093"/>
    </row>
    <row r="1268" spans="2:18" ht="15.75" customHeight="1">
      <c r="B1268" s="1027"/>
      <c r="C1268" s="1053"/>
      <c r="D1268" s="1053"/>
      <c r="E1268" s="349" t="s">
        <v>28</v>
      </c>
      <c r="F1268" s="172">
        <v>0</v>
      </c>
      <c r="G1268" s="172">
        <v>0</v>
      </c>
      <c r="H1268" s="458">
        <f>H1275</f>
        <v>0</v>
      </c>
      <c r="I1268" s="458">
        <f t="shared" ref="I1268:N1268" si="472">I1275</f>
        <v>0</v>
      </c>
      <c r="J1268" s="574">
        <f t="shared" ref="J1268:M1268" si="473">J1275</f>
        <v>0</v>
      </c>
      <c r="K1268" s="574">
        <f t="shared" si="473"/>
        <v>0</v>
      </c>
      <c r="L1268" s="458">
        <f t="shared" si="473"/>
        <v>0</v>
      </c>
      <c r="M1268" s="458">
        <f t="shared" si="473"/>
        <v>0</v>
      </c>
      <c r="N1268" s="172">
        <f t="shared" si="472"/>
        <v>0</v>
      </c>
      <c r="O1268" s="172">
        <f t="shared" ref="O1268:Q1268" si="474">O1275</f>
        <v>0</v>
      </c>
      <c r="P1268" s="172">
        <f t="shared" si="474"/>
        <v>0</v>
      </c>
      <c r="Q1268" s="172">
        <f t="shared" si="474"/>
        <v>0</v>
      </c>
      <c r="R1268" s="1093"/>
    </row>
    <row r="1269" spans="2:18" ht="15.75" customHeight="1">
      <c r="B1269" s="1027"/>
      <c r="C1269" s="1053"/>
      <c r="D1269" s="1053"/>
      <c r="E1269" s="349" t="s">
        <v>19</v>
      </c>
      <c r="F1269" s="172">
        <v>124133</v>
      </c>
      <c r="G1269" s="172">
        <v>111498.05</v>
      </c>
      <c r="H1269" s="458">
        <f>H1276</f>
        <v>22505</v>
      </c>
      <c r="I1269" s="458">
        <f t="shared" ref="I1269:N1269" si="475">I1276</f>
        <v>0</v>
      </c>
      <c r="J1269" s="574">
        <f t="shared" ref="J1269:M1269" si="476">J1276</f>
        <v>61865</v>
      </c>
      <c r="K1269" s="574">
        <f t="shared" si="476"/>
        <v>33087.61058</v>
      </c>
      <c r="L1269" s="458">
        <f t="shared" si="476"/>
        <v>101225</v>
      </c>
      <c r="M1269" s="458">
        <f t="shared" si="476"/>
        <v>56761.480580000003</v>
      </c>
      <c r="N1269" s="172">
        <f t="shared" si="475"/>
        <v>92327.7</v>
      </c>
      <c r="O1269" s="172">
        <f t="shared" ref="O1269:Q1269" si="477">O1276</f>
        <v>91938.131580000001</v>
      </c>
      <c r="P1269" s="172">
        <f t="shared" si="477"/>
        <v>140653.9</v>
      </c>
      <c r="Q1269" s="172">
        <f t="shared" si="477"/>
        <v>140653.9</v>
      </c>
      <c r="R1269" s="1093"/>
    </row>
    <row r="1270" spans="2:18" ht="15.75" customHeight="1">
      <c r="B1270" s="1027"/>
      <c r="C1270" s="1053"/>
      <c r="D1270" s="1053"/>
      <c r="E1270" s="349" t="s">
        <v>33</v>
      </c>
      <c r="F1270" s="172"/>
      <c r="G1270" s="172"/>
      <c r="H1270" s="458"/>
      <c r="I1270" s="458"/>
      <c r="J1270" s="574"/>
      <c r="K1270" s="574"/>
      <c r="L1270" s="458"/>
      <c r="M1270" s="458"/>
      <c r="N1270" s="172"/>
      <c r="O1270" s="172"/>
      <c r="P1270" s="172"/>
      <c r="Q1270" s="172"/>
      <c r="R1270" s="1093"/>
    </row>
    <row r="1271" spans="2:18" ht="15.75" customHeight="1">
      <c r="B1271" s="1027"/>
      <c r="C1271" s="1053"/>
      <c r="D1271" s="1053"/>
      <c r="E1271" s="349" t="s">
        <v>67</v>
      </c>
      <c r="F1271" s="172">
        <v>0</v>
      </c>
      <c r="G1271" s="172">
        <v>0</v>
      </c>
      <c r="H1271" s="458">
        <f>H1278</f>
        <v>0</v>
      </c>
      <c r="I1271" s="458">
        <f t="shared" ref="I1271:N1271" si="478">I1278</f>
        <v>0</v>
      </c>
      <c r="J1271" s="574">
        <f t="shared" ref="J1271:M1271" si="479">J1278</f>
        <v>0</v>
      </c>
      <c r="K1271" s="574">
        <f t="shared" si="479"/>
        <v>0</v>
      </c>
      <c r="L1271" s="458">
        <f t="shared" si="479"/>
        <v>0</v>
      </c>
      <c r="M1271" s="458">
        <f t="shared" si="479"/>
        <v>0</v>
      </c>
      <c r="N1271" s="172">
        <f t="shared" si="478"/>
        <v>0</v>
      </c>
      <c r="O1271" s="172">
        <f t="shared" ref="O1271:Q1271" si="480">O1278</f>
        <v>0</v>
      </c>
      <c r="P1271" s="172">
        <f t="shared" si="480"/>
        <v>0</v>
      </c>
      <c r="Q1271" s="172">
        <f t="shared" si="480"/>
        <v>0</v>
      </c>
      <c r="R1271" s="1093"/>
    </row>
    <row r="1272" spans="2:18" ht="15.75" customHeight="1" thickBot="1">
      <c r="B1272" s="1030"/>
      <c r="C1272" s="1055"/>
      <c r="D1272" s="1055"/>
      <c r="E1272" s="350" t="s">
        <v>20</v>
      </c>
      <c r="F1272" s="131"/>
      <c r="G1272" s="131"/>
      <c r="H1272" s="465"/>
      <c r="I1272" s="465"/>
      <c r="J1272" s="595"/>
      <c r="K1272" s="595"/>
      <c r="L1272" s="465"/>
      <c r="M1272" s="465"/>
      <c r="N1272" s="131"/>
      <c r="O1272" s="131"/>
      <c r="P1272" s="131"/>
      <c r="Q1272" s="131"/>
      <c r="R1272" s="1097"/>
    </row>
    <row r="1273" spans="2:18" ht="15.75" customHeight="1">
      <c r="B1273" s="1024"/>
      <c r="C1273" s="1060" t="s">
        <v>91</v>
      </c>
      <c r="D1273" s="1049" t="s">
        <v>284</v>
      </c>
      <c r="E1273" s="341" t="s">
        <v>17</v>
      </c>
      <c r="F1273" s="267">
        <f>F1275+F1276+F1277+F1278</f>
        <v>132431.4</v>
      </c>
      <c r="G1273" s="267">
        <f>G1275+G1276+G1277+G1278</f>
        <v>129313.00412</v>
      </c>
      <c r="H1273" s="483">
        <f t="shared" ref="H1273:Q1273" si="481">H1275+H1276+H1277+H1278</f>
        <v>22505</v>
      </c>
      <c r="I1273" s="483">
        <f t="shared" si="481"/>
        <v>0</v>
      </c>
      <c r="J1273" s="626">
        <f t="shared" si="481"/>
        <v>61865</v>
      </c>
      <c r="K1273" s="626">
        <f t="shared" si="481"/>
        <v>33087.61058</v>
      </c>
      <c r="L1273" s="267">
        <f t="shared" si="481"/>
        <v>101225</v>
      </c>
      <c r="M1273" s="267">
        <f t="shared" si="481"/>
        <v>56761.480580000003</v>
      </c>
      <c r="N1273" s="166">
        <f t="shared" si="481"/>
        <v>92327.7</v>
      </c>
      <c r="O1273" s="166">
        <f t="shared" si="481"/>
        <v>91938.131580000001</v>
      </c>
      <c r="P1273" s="267">
        <f t="shared" si="481"/>
        <v>140653.9</v>
      </c>
      <c r="Q1273" s="267">
        <f t="shared" si="481"/>
        <v>140653.9</v>
      </c>
      <c r="R1273" s="430"/>
    </row>
    <row r="1274" spans="2:18" ht="15.75" customHeight="1">
      <c r="B1274" s="941"/>
      <c r="C1274" s="1061"/>
      <c r="D1274" s="1050"/>
      <c r="E1274" s="342" t="s">
        <v>18</v>
      </c>
      <c r="F1274" s="274"/>
      <c r="G1274" s="275"/>
      <c r="H1274" s="488"/>
      <c r="I1274" s="488"/>
      <c r="J1274" s="629"/>
      <c r="K1274" s="629"/>
      <c r="L1274" s="741"/>
      <c r="M1274" s="741"/>
      <c r="N1274" s="661"/>
      <c r="O1274" s="170"/>
      <c r="P1274" s="140"/>
      <c r="Q1274" s="140"/>
      <c r="R1274" s="26"/>
    </row>
    <row r="1275" spans="2:18" ht="15.75" customHeight="1">
      <c r="B1275" s="941"/>
      <c r="C1275" s="1061"/>
      <c r="D1275" s="1050"/>
      <c r="E1275" s="342" t="s">
        <v>28</v>
      </c>
      <c r="F1275" s="274">
        <v>0</v>
      </c>
      <c r="G1275" s="275">
        <v>0</v>
      </c>
      <c r="H1275" s="488">
        <v>0</v>
      </c>
      <c r="I1275" s="488">
        <v>0</v>
      </c>
      <c r="J1275" s="629">
        <v>0</v>
      </c>
      <c r="K1275" s="629">
        <v>0</v>
      </c>
      <c r="L1275" s="629">
        <v>0</v>
      </c>
      <c r="M1275" s="629">
        <v>0</v>
      </c>
      <c r="N1275" s="661">
        <v>0</v>
      </c>
      <c r="O1275" s="170">
        <v>0</v>
      </c>
      <c r="P1275" s="140">
        <v>0</v>
      </c>
      <c r="Q1275" s="140">
        <v>0</v>
      </c>
      <c r="R1275" s="26"/>
    </row>
    <row r="1276" spans="2:18" ht="15.75" customHeight="1">
      <c r="B1276" s="941"/>
      <c r="C1276" s="1061"/>
      <c r="D1276" s="1050"/>
      <c r="E1276" s="342" t="s">
        <v>19</v>
      </c>
      <c r="F1276" s="267">
        <v>132431.4</v>
      </c>
      <c r="G1276" s="276">
        <v>129313.00412</v>
      </c>
      <c r="H1276" s="485">
        <v>22505</v>
      </c>
      <c r="I1276" s="485">
        <v>0</v>
      </c>
      <c r="J1276" s="625">
        <v>61865</v>
      </c>
      <c r="K1276" s="625">
        <v>33087.61058</v>
      </c>
      <c r="L1276" s="259">
        <v>101225</v>
      </c>
      <c r="M1276" s="259">
        <v>56761.480580000003</v>
      </c>
      <c r="N1276" s="166">
        <v>92327.7</v>
      </c>
      <c r="O1276" s="166">
        <v>91938.131580000001</v>
      </c>
      <c r="P1276" s="139">
        <v>140653.9</v>
      </c>
      <c r="Q1276" s="139">
        <v>140653.9</v>
      </c>
      <c r="R1276" s="26"/>
    </row>
    <row r="1277" spans="2:18" ht="15.75" customHeight="1">
      <c r="B1277" s="941"/>
      <c r="C1277" s="1061"/>
      <c r="D1277" s="1050"/>
      <c r="E1277" s="342" t="s">
        <v>33</v>
      </c>
      <c r="F1277" s="274"/>
      <c r="G1277" s="275"/>
      <c r="H1277" s="488"/>
      <c r="I1277" s="488"/>
      <c r="J1277" s="629"/>
      <c r="K1277" s="629"/>
      <c r="L1277" s="741"/>
      <c r="M1277" s="741"/>
      <c r="N1277" s="661"/>
      <c r="O1277" s="170"/>
      <c r="P1277" s="140"/>
      <c r="Q1277" s="140"/>
      <c r="R1277" s="26"/>
    </row>
    <row r="1278" spans="2:18" ht="15.75" customHeight="1">
      <c r="B1278" s="941"/>
      <c r="C1278" s="1061"/>
      <c r="D1278" s="1050"/>
      <c r="E1278" s="342" t="s">
        <v>67</v>
      </c>
      <c r="F1278" s="274">
        <v>0</v>
      </c>
      <c r="G1278" s="275">
        <v>0</v>
      </c>
      <c r="H1278" s="488">
        <v>0</v>
      </c>
      <c r="I1278" s="488">
        <v>0</v>
      </c>
      <c r="J1278" s="629">
        <v>0</v>
      </c>
      <c r="K1278" s="629">
        <v>0</v>
      </c>
      <c r="L1278" s="629">
        <v>0</v>
      </c>
      <c r="M1278" s="629">
        <v>0</v>
      </c>
      <c r="N1278" s="661">
        <v>0</v>
      </c>
      <c r="O1278" s="170">
        <v>0</v>
      </c>
      <c r="P1278" s="140">
        <v>0</v>
      </c>
      <c r="Q1278" s="140">
        <v>0</v>
      </c>
      <c r="R1278" s="26"/>
    </row>
    <row r="1279" spans="2:18" ht="15.75" customHeight="1" thickBot="1">
      <c r="B1279" s="1025"/>
      <c r="C1279" s="1062"/>
      <c r="D1279" s="1051"/>
      <c r="E1279" s="343" t="s">
        <v>20</v>
      </c>
      <c r="F1279" s="269"/>
      <c r="G1279" s="271"/>
      <c r="H1279" s="486"/>
      <c r="I1279" s="486"/>
      <c r="J1279" s="628"/>
      <c r="K1279" s="628"/>
      <c r="L1279" s="743"/>
      <c r="M1279" s="743"/>
      <c r="N1279" s="768"/>
      <c r="O1279" s="767"/>
      <c r="P1279" s="146"/>
      <c r="Q1279" s="146"/>
      <c r="R1279" s="413"/>
    </row>
    <row r="1280" spans="2:18" ht="15.75" customHeight="1">
      <c r="B1280" s="1029" t="s">
        <v>257</v>
      </c>
      <c r="C1280" s="1052" t="s">
        <v>92</v>
      </c>
      <c r="D1280" s="1052" t="s">
        <v>347</v>
      </c>
      <c r="E1280" s="292" t="s">
        <v>17</v>
      </c>
      <c r="F1280" s="182">
        <f>F1282+F1283+F1284+F1285</f>
        <v>1560.3630800000001</v>
      </c>
      <c r="G1280" s="182">
        <v>1258.67</v>
      </c>
      <c r="H1280" s="473">
        <f>H1282+H1283+H1285</f>
        <v>529.09</v>
      </c>
      <c r="I1280" s="473">
        <f t="shared" ref="I1280:Q1280" si="482">I1282+I1283+I1285</f>
        <v>413.74599999999998</v>
      </c>
      <c r="J1280" s="608">
        <f t="shared" ref="J1280:M1280" si="483">J1282+J1283+J1285</f>
        <v>1076.8726999999999</v>
      </c>
      <c r="K1280" s="608">
        <f t="shared" si="483"/>
        <v>945.74652000000003</v>
      </c>
      <c r="L1280" s="473">
        <f t="shared" si="483"/>
        <v>1408.5625500000001</v>
      </c>
      <c r="M1280" s="473">
        <f t="shared" si="483"/>
        <v>1332.6154799999999</v>
      </c>
      <c r="N1280" s="182">
        <f t="shared" si="482"/>
        <v>1846.2290800000001</v>
      </c>
      <c r="O1280" s="182">
        <f t="shared" ref="O1280" si="484">O1282+O1283+O1285</f>
        <v>1723.59132</v>
      </c>
      <c r="P1280" s="182">
        <f t="shared" si="482"/>
        <v>1629.606</v>
      </c>
      <c r="Q1280" s="182">
        <f t="shared" si="482"/>
        <v>1629.606</v>
      </c>
      <c r="R1280" s="1082"/>
    </row>
    <row r="1281" spans="2:18" ht="15.75" customHeight="1">
      <c r="B1281" s="1027"/>
      <c r="C1281" s="1053"/>
      <c r="D1281" s="1053"/>
      <c r="E1281" s="349" t="s">
        <v>18</v>
      </c>
      <c r="F1281" s="172"/>
      <c r="G1281" s="172"/>
      <c r="H1281" s="458"/>
      <c r="I1281" s="458"/>
      <c r="J1281" s="574"/>
      <c r="K1281" s="574"/>
      <c r="L1281" s="458"/>
      <c r="M1281" s="458"/>
      <c r="N1281" s="172"/>
      <c r="O1281" s="172"/>
      <c r="P1281" s="172"/>
      <c r="Q1281" s="172"/>
      <c r="R1281" s="1093"/>
    </row>
    <row r="1282" spans="2:18" ht="15.75" customHeight="1">
      <c r="B1282" s="1027"/>
      <c r="C1282" s="1053"/>
      <c r="D1282" s="1053"/>
      <c r="E1282" s="349" t="s">
        <v>28</v>
      </c>
      <c r="F1282" s="172">
        <v>0</v>
      </c>
      <c r="G1282" s="172">
        <v>0</v>
      </c>
      <c r="H1282" s="458">
        <f>H1289</f>
        <v>0</v>
      </c>
      <c r="I1282" s="458">
        <f t="shared" ref="I1282:Q1282" si="485">I1289</f>
        <v>0</v>
      </c>
      <c r="J1282" s="574">
        <f t="shared" ref="J1282:M1282" si="486">J1289</f>
        <v>0</v>
      </c>
      <c r="K1282" s="574">
        <f t="shared" si="486"/>
        <v>0</v>
      </c>
      <c r="L1282" s="458">
        <f t="shared" si="486"/>
        <v>0</v>
      </c>
      <c r="M1282" s="458">
        <f t="shared" si="486"/>
        <v>0</v>
      </c>
      <c r="N1282" s="172">
        <f t="shared" si="485"/>
        <v>0</v>
      </c>
      <c r="O1282" s="172">
        <f t="shared" ref="O1282" si="487">O1289</f>
        <v>0</v>
      </c>
      <c r="P1282" s="172">
        <f t="shared" si="485"/>
        <v>0</v>
      </c>
      <c r="Q1282" s="172">
        <f t="shared" si="485"/>
        <v>0</v>
      </c>
      <c r="R1282" s="1093"/>
    </row>
    <row r="1283" spans="2:18" ht="15.75" customHeight="1">
      <c r="B1283" s="1027"/>
      <c r="C1283" s="1053"/>
      <c r="D1283" s="1053"/>
      <c r="E1283" s="349" t="s">
        <v>19</v>
      </c>
      <c r="F1283" s="172">
        <v>0</v>
      </c>
      <c r="G1283" s="172">
        <v>0</v>
      </c>
      <c r="H1283" s="458">
        <f>H1290</f>
        <v>0</v>
      </c>
      <c r="I1283" s="458">
        <f t="shared" ref="I1283:Q1283" si="488">I1290</f>
        <v>0</v>
      </c>
      <c r="J1283" s="574">
        <f t="shared" ref="J1283:M1283" si="489">J1290</f>
        <v>0</v>
      </c>
      <c r="K1283" s="574">
        <f t="shared" si="489"/>
        <v>0</v>
      </c>
      <c r="L1283" s="458">
        <f t="shared" si="489"/>
        <v>0</v>
      </c>
      <c r="M1283" s="458">
        <f t="shared" si="489"/>
        <v>0</v>
      </c>
      <c r="N1283" s="172">
        <f t="shared" si="488"/>
        <v>0</v>
      </c>
      <c r="O1283" s="172">
        <f t="shared" ref="O1283" si="490">O1290</f>
        <v>0</v>
      </c>
      <c r="P1283" s="172">
        <f t="shared" si="488"/>
        <v>0</v>
      </c>
      <c r="Q1283" s="172">
        <f t="shared" si="488"/>
        <v>0</v>
      </c>
      <c r="R1283" s="1093"/>
    </row>
    <row r="1284" spans="2:18" ht="15.75" customHeight="1">
      <c r="B1284" s="1027"/>
      <c r="C1284" s="1053"/>
      <c r="D1284" s="1053"/>
      <c r="E1284" s="349" t="s">
        <v>33</v>
      </c>
      <c r="F1284" s="172"/>
      <c r="G1284" s="172"/>
      <c r="H1284" s="458"/>
      <c r="I1284" s="458"/>
      <c r="J1284" s="574"/>
      <c r="K1284" s="574"/>
      <c r="L1284" s="458"/>
      <c r="M1284" s="458"/>
      <c r="N1284" s="172"/>
      <c r="O1284" s="172"/>
      <c r="P1284" s="172"/>
      <c r="Q1284" s="172"/>
      <c r="R1284" s="1093"/>
    </row>
    <row r="1285" spans="2:18" ht="15.75" customHeight="1">
      <c r="B1285" s="1027"/>
      <c r="C1285" s="1053"/>
      <c r="D1285" s="1053"/>
      <c r="E1285" s="349" t="s">
        <v>67</v>
      </c>
      <c r="F1285" s="172">
        <f>F1292</f>
        <v>1560.3630800000001</v>
      </c>
      <c r="G1285" s="172">
        <v>1258.67</v>
      </c>
      <c r="H1285" s="458">
        <f>H1292</f>
        <v>529.09</v>
      </c>
      <c r="I1285" s="458">
        <f t="shared" ref="I1285:Q1285" si="491">I1292</f>
        <v>413.74599999999998</v>
      </c>
      <c r="J1285" s="574">
        <f t="shared" ref="J1285:M1285" si="492">J1292</f>
        <v>1076.8726999999999</v>
      </c>
      <c r="K1285" s="574">
        <f t="shared" si="492"/>
        <v>945.74652000000003</v>
      </c>
      <c r="L1285" s="458">
        <f t="shared" si="492"/>
        <v>1408.5625500000001</v>
      </c>
      <c r="M1285" s="458">
        <f t="shared" si="492"/>
        <v>1332.6154799999999</v>
      </c>
      <c r="N1285" s="172">
        <f t="shared" si="491"/>
        <v>1846.2290800000001</v>
      </c>
      <c r="O1285" s="172">
        <f t="shared" ref="O1285" si="493">O1292</f>
        <v>1723.59132</v>
      </c>
      <c r="P1285" s="172">
        <f t="shared" si="491"/>
        <v>1629.606</v>
      </c>
      <c r="Q1285" s="172">
        <f t="shared" si="491"/>
        <v>1629.606</v>
      </c>
      <c r="R1285" s="1093"/>
    </row>
    <row r="1286" spans="2:18" ht="15.75" customHeight="1" thickBot="1">
      <c r="B1286" s="1030"/>
      <c r="C1286" s="1055"/>
      <c r="D1286" s="1055"/>
      <c r="E1286" s="350" t="s">
        <v>20</v>
      </c>
      <c r="F1286" s="131"/>
      <c r="G1286" s="131"/>
      <c r="H1286" s="465"/>
      <c r="I1286" s="465"/>
      <c r="J1286" s="595"/>
      <c r="K1286" s="595"/>
      <c r="L1286" s="465"/>
      <c r="M1286" s="465"/>
      <c r="N1286" s="131"/>
      <c r="O1286" s="131"/>
      <c r="P1286" s="131"/>
      <c r="Q1286" s="131"/>
      <c r="R1286" s="1097"/>
    </row>
    <row r="1287" spans="2:18" ht="15.75" customHeight="1">
      <c r="B1287" s="1138"/>
      <c r="C1287" s="1060" t="s">
        <v>91</v>
      </c>
      <c r="D1287" s="1049" t="s">
        <v>310</v>
      </c>
      <c r="E1287" s="341" t="s">
        <v>17</v>
      </c>
      <c r="F1287" s="267">
        <f>F1289+F1290+F1291+F1292</f>
        <v>1560.3630800000001</v>
      </c>
      <c r="G1287" s="267">
        <f t="shared" ref="G1287:Q1287" si="494">G1289+G1290+G1291+G1292</f>
        <v>1560.3630800000001</v>
      </c>
      <c r="H1287" s="483">
        <f t="shared" si="494"/>
        <v>529.09</v>
      </c>
      <c r="I1287" s="483">
        <f t="shared" si="494"/>
        <v>413.74599999999998</v>
      </c>
      <c r="J1287" s="626">
        <f t="shared" si="494"/>
        <v>1076.8726999999999</v>
      </c>
      <c r="K1287" s="626">
        <f t="shared" si="494"/>
        <v>945.74652000000003</v>
      </c>
      <c r="L1287" s="267">
        <f t="shared" si="494"/>
        <v>1408.5625500000001</v>
      </c>
      <c r="M1287" s="267">
        <f t="shared" si="494"/>
        <v>1332.6154799999999</v>
      </c>
      <c r="N1287" s="266">
        <f t="shared" si="494"/>
        <v>1846.2290800000001</v>
      </c>
      <c r="O1287" s="266">
        <f t="shared" si="494"/>
        <v>1723.59132</v>
      </c>
      <c r="P1287" s="267">
        <f t="shared" si="494"/>
        <v>1629.606</v>
      </c>
      <c r="Q1287" s="267">
        <f t="shared" si="494"/>
        <v>1629.606</v>
      </c>
      <c r="R1287" s="430"/>
    </row>
    <row r="1288" spans="2:18" ht="15.75" customHeight="1">
      <c r="B1288" s="1139"/>
      <c r="C1288" s="1061"/>
      <c r="D1288" s="1050"/>
      <c r="E1288" s="342" t="s">
        <v>18</v>
      </c>
      <c r="F1288" s="275"/>
      <c r="G1288" s="275"/>
      <c r="H1288" s="488"/>
      <c r="I1288" s="488"/>
      <c r="J1288" s="629"/>
      <c r="K1288" s="629"/>
      <c r="L1288" s="277"/>
      <c r="M1288" s="277"/>
      <c r="N1288" s="170"/>
      <c r="O1288" s="170"/>
      <c r="P1288" s="140"/>
      <c r="Q1288" s="140"/>
      <c r="R1288" s="26"/>
    </row>
    <row r="1289" spans="2:18" ht="15.75" customHeight="1">
      <c r="B1289" s="1139"/>
      <c r="C1289" s="1061"/>
      <c r="D1289" s="1050"/>
      <c r="E1289" s="342" t="s">
        <v>28</v>
      </c>
      <c r="F1289" s="275">
        <v>0</v>
      </c>
      <c r="G1289" s="275">
        <v>0</v>
      </c>
      <c r="H1289" s="488">
        <v>0</v>
      </c>
      <c r="I1289" s="488">
        <v>0</v>
      </c>
      <c r="J1289" s="629">
        <v>0</v>
      </c>
      <c r="K1289" s="629">
        <v>0</v>
      </c>
      <c r="L1289" s="277">
        <v>0</v>
      </c>
      <c r="M1289" s="277">
        <v>0</v>
      </c>
      <c r="N1289" s="351">
        <v>0</v>
      </c>
      <c r="O1289" s="351">
        <v>0</v>
      </c>
      <c r="P1289" s="140">
        <v>0</v>
      </c>
      <c r="Q1289" s="140">
        <v>0</v>
      </c>
      <c r="R1289" s="26"/>
    </row>
    <row r="1290" spans="2:18" ht="15.75" customHeight="1">
      <c r="B1290" s="1139"/>
      <c r="C1290" s="1061"/>
      <c r="D1290" s="1050"/>
      <c r="E1290" s="342" t="s">
        <v>19</v>
      </c>
      <c r="F1290" s="275">
        <v>0</v>
      </c>
      <c r="G1290" s="275">
        <v>0</v>
      </c>
      <c r="H1290" s="488">
        <v>0</v>
      </c>
      <c r="I1290" s="488">
        <v>0</v>
      </c>
      <c r="J1290" s="629">
        <v>0</v>
      </c>
      <c r="K1290" s="629">
        <v>0</v>
      </c>
      <c r="L1290" s="277">
        <v>0</v>
      </c>
      <c r="M1290" s="277">
        <v>0</v>
      </c>
      <c r="N1290" s="351">
        <v>0</v>
      </c>
      <c r="O1290" s="351">
        <v>0</v>
      </c>
      <c r="P1290" s="140">
        <v>0</v>
      </c>
      <c r="Q1290" s="140">
        <v>0</v>
      </c>
      <c r="R1290" s="26"/>
    </row>
    <row r="1291" spans="2:18" ht="15.75" customHeight="1">
      <c r="B1291" s="1139"/>
      <c r="C1291" s="1061"/>
      <c r="D1291" s="1050"/>
      <c r="E1291" s="342" t="s">
        <v>33</v>
      </c>
      <c r="F1291" s="275"/>
      <c r="G1291" s="275"/>
      <c r="H1291" s="488"/>
      <c r="I1291" s="488"/>
      <c r="J1291" s="629"/>
      <c r="K1291" s="629"/>
      <c r="L1291" s="277"/>
      <c r="M1291" s="277"/>
      <c r="N1291" s="170"/>
      <c r="O1291" s="170"/>
      <c r="P1291" s="140"/>
      <c r="Q1291" s="140"/>
      <c r="R1291" s="26"/>
    </row>
    <row r="1292" spans="2:18" ht="15.75" customHeight="1">
      <c r="B1292" s="1139"/>
      <c r="C1292" s="1061"/>
      <c r="D1292" s="1050"/>
      <c r="E1292" s="342" t="s">
        <v>67</v>
      </c>
      <c r="F1292" s="276">
        <v>1560.3630800000001</v>
      </c>
      <c r="G1292" s="276">
        <v>1560.3630800000001</v>
      </c>
      <c r="H1292" s="485">
        <v>529.09</v>
      </c>
      <c r="I1292" s="485">
        <v>413.74599999999998</v>
      </c>
      <c r="J1292" s="625">
        <v>1076.8726999999999</v>
      </c>
      <c r="K1292" s="625">
        <v>945.74652000000003</v>
      </c>
      <c r="L1292" s="259">
        <v>1408.5625500000001</v>
      </c>
      <c r="M1292" s="259">
        <v>1332.6154799999999</v>
      </c>
      <c r="N1292" s="166">
        <v>1846.2290800000001</v>
      </c>
      <c r="O1292" s="166">
        <v>1723.59132</v>
      </c>
      <c r="P1292" s="139">
        <v>1629.606</v>
      </c>
      <c r="Q1292" s="139">
        <v>1629.606</v>
      </c>
      <c r="R1292" s="26"/>
    </row>
    <row r="1293" spans="2:18" ht="15.75" customHeight="1" thickBot="1">
      <c r="B1293" s="1140"/>
      <c r="C1293" s="1062"/>
      <c r="D1293" s="1051"/>
      <c r="E1293" s="343" t="s">
        <v>20</v>
      </c>
      <c r="F1293" s="271"/>
      <c r="G1293" s="271"/>
      <c r="H1293" s="486"/>
      <c r="I1293" s="486"/>
      <c r="J1293" s="628"/>
      <c r="K1293" s="628"/>
      <c r="L1293" s="739"/>
      <c r="M1293" s="739"/>
      <c r="N1293" s="767"/>
      <c r="O1293" s="767"/>
      <c r="P1293" s="146"/>
      <c r="Q1293" s="146"/>
      <c r="R1293" s="413"/>
    </row>
    <row r="1294" spans="2:18" ht="15.75" customHeight="1">
      <c r="B1294" s="1026" t="s">
        <v>259</v>
      </c>
      <c r="C1294" s="1087" t="s">
        <v>119</v>
      </c>
      <c r="D1294" s="1087" t="s">
        <v>348</v>
      </c>
      <c r="E1294" s="272" t="s">
        <v>17</v>
      </c>
      <c r="F1294" s="183">
        <f>F1296+F1297+F1298+F1299</f>
        <v>4079.1325700000002</v>
      </c>
      <c r="G1294" s="183">
        <f t="shared" ref="G1294:Q1294" si="495">G1296+G1297+G1298+G1299</f>
        <v>4079.1325700000002</v>
      </c>
      <c r="H1294" s="474">
        <f t="shared" si="495"/>
        <v>847.52699999999993</v>
      </c>
      <c r="I1294" s="474">
        <f t="shared" si="495"/>
        <v>774.07199999999989</v>
      </c>
      <c r="J1294" s="609">
        <f t="shared" si="495"/>
        <v>2001.16301</v>
      </c>
      <c r="K1294" s="609">
        <f t="shared" si="495"/>
        <v>1762.5117499999999</v>
      </c>
      <c r="L1294" s="183">
        <f t="shared" si="495"/>
        <v>3026.69544</v>
      </c>
      <c r="M1294" s="183">
        <f t="shared" si="495"/>
        <v>2812.6147300000002</v>
      </c>
      <c r="N1294" s="183">
        <f t="shared" si="495"/>
        <v>4012.2746900000002</v>
      </c>
      <c r="O1294" s="183">
        <f t="shared" si="495"/>
        <v>4010.0767500000002</v>
      </c>
      <c r="P1294" s="183">
        <f t="shared" si="495"/>
        <v>4013.4929999999999</v>
      </c>
      <c r="Q1294" s="183">
        <f t="shared" si="495"/>
        <v>4013.4929999999999</v>
      </c>
      <c r="R1294" s="1076"/>
    </row>
    <row r="1295" spans="2:18" ht="15.75" customHeight="1">
      <c r="B1295" s="1027"/>
      <c r="C1295" s="1053"/>
      <c r="D1295" s="1053"/>
      <c r="E1295" s="349" t="s">
        <v>18</v>
      </c>
      <c r="F1295" s="172"/>
      <c r="G1295" s="172"/>
      <c r="H1295" s="458"/>
      <c r="I1295" s="458"/>
      <c r="J1295" s="586"/>
      <c r="K1295" s="586"/>
      <c r="L1295" s="172"/>
      <c r="M1295" s="172"/>
      <c r="N1295" s="172"/>
      <c r="O1295" s="172"/>
      <c r="P1295" s="172"/>
      <c r="Q1295" s="172"/>
      <c r="R1295" s="1093"/>
    </row>
    <row r="1296" spans="2:18" ht="15.75" customHeight="1">
      <c r="B1296" s="1027"/>
      <c r="C1296" s="1053"/>
      <c r="D1296" s="1053"/>
      <c r="E1296" s="349" t="s">
        <v>28</v>
      </c>
      <c r="F1296" s="172">
        <f>F1303+F1310+F1317+F1324+F1331+F1338</f>
        <v>0</v>
      </c>
      <c r="G1296" s="172">
        <f t="shared" ref="G1296:Q1296" si="496">G1303+G1310+G1317+G1324+G1331+G1338</f>
        <v>0</v>
      </c>
      <c r="H1296" s="458">
        <f t="shared" si="496"/>
        <v>0</v>
      </c>
      <c r="I1296" s="458">
        <f t="shared" si="496"/>
        <v>0</v>
      </c>
      <c r="J1296" s="586">
        <f t="shared" si="496"/>
        <v>0</v>
      </c>
      <c r="K1296" s="586">
        <f t="shared" si="496"/>
        <v>0</v>
      </c>
      <c r="L1296" s="172">
        <f t="shared" si="496"/>
        <v>0</v>
      </c>
      <c r="M1296" s="172">
        <f t="shared" si="496"/>
        <v>0</v>
      </c>
      <c r="N1296" s="172">
        <f>N1303+N1310+N1317+N1324+N1331+N1338</f>
        <v>0</v>
      </c>
      <c r="O1296" s="172">
        <f>O1303+O1310+O1317+O1324+O1331+O1338</f>
        <v>0</v>
      </c>
      <c r="P1296" s="172">
        <f t="shared" si="496"/>
        <v>0</v>
      </c>
      <c r="Q1296" s="172">
        <f t="shared" si="496"/>
        <v>0</v>
      </c>
      <c r="R1296" s="1093"/>
    </row>
    <row r="1297" spans="2:18" ht="15.75" customHeight="1">
      <c r="B1297" s="1027"/>
      <c r="C1297" s="1053"/>
      <c r="D1297" s="1053"/>
      <c r="E1297" s="349" t="s">
        <v>19</v>
      </c>
      <c r="F1297" s="172">
        <f t="shared" ref="F1297:Q1300" si="497">F1304+F1311+F1318+F1325+F1332+F1339</f>
        <v>0</v>
      </c>
      <c r="G1297" s="172">
        <f t="shared" si="497"/>
        <v>0</v>
      </c>
      <c r="H1297" s="458">
        <f t="shared" si="497"/>
        <v>0</v>
      </c>
      <c r="I1297" s="458">
        <f t="shared" si="497"/>
        <v>0</v>
      </c>
      <c r="J1297" s="586">
        <f t="shared" si="497"/>
        <v>0</v>
      </c>
      <c r="K1297" s="586">
        <f t="shared" si="497"/>
        <v>0</v>
      </c>
      <c r="L1297" s="172">
        <f t="shared" si="497"/>
        <v>0</v>
      </c>
      <c r="M1297" s="172">
        <f t="shared" si="497"/>
        <v>0</v>
      </c>
      <c r="N1297" s="172">
        <f>N1304+N1311+N1318+N1325+N1332+N1339</f>
        <v>0</v>
      </c>
      <c r="O1297" s="172">
        <f>O1304+O1311+O1318+O1325+O1332+O1339</f>
        <v>0</v>
      </c>
      <c r="P1297" s="172">
        <f t="shared" si="497"/>
        <v>0</v>
      </c>
      <c r="Q1297" s="172">
        <f t="shared" si="497"/>
        <v>0</v>
      </c>
      <c r="R1297" s="1093"/>
    </row>
    <row r="1298" spans="2:18" ht="15.75" customHeight="1">
      <c r="B1298" s="1027"/>
      <c r="C1298" s="1053"/>
      <c r="D1298" s="1053"/>
      <c r="E1298" s="349" t="s">
        <v>33</v>
      </c>
      <c r="F1298" s="172">
        <f t="shared" si="497"/>
        <v>0</v>
      </c>
      <c r="G1298" s="172">
        <f t="shared" si="497"/>
        <v>0</v>
      </c>
      <c r="H1298" s="458">
        <f t="shared" si="497"/>
        <v>0</v>
      </c>
      <c r="I1298" s="458">
        <f t="shared" si="497"/>
        <v>0</v>
      </c>
      <c r="J1298" s="586">
        <f t="shared" si="497"/>
        <v>0</v>
      </c>
      <c r="K1298" s="586">
        <f t="shared" si="497"/>
        <v>0</v>
      </c>
      <c r="L1298" s="172">
        <f t="shared" si="497"/>
        <v>0</v>
      </c>
      <c r="M1298" s="172">
        <f t="shared" si="497"/>
        <v>0</v>
      </c>
      <c r="N1298" s="172">
        <f t="shared" si="497"/>
        <v>0</v>
      </c>
      <c r="O1298" s="172">
        <f t="shared" si="497"/>
        <v>0</v>
      </c>
      <c r="P1298" s="172">
        <f t="shared" si="497"/>
        <v>0</v>
      </c>
      <c r="Q1298" s="172">
        <f t="shared" si="497"/>
        <v>0</v>
      </c>
      <c r="R1298" s="1093"/>
    </row>
    <row r="1299" spans="2:18" ht="15.75" customHeight="1">
      <c r="B1299" s="1027"/>
      <c r="C1299" s="1053"/>
      <c r="D1299" s="1053"/>
      <c r="E1299" s="349" t="s">
        <v>67</v>
      </c>
      <c r="F1299" s="172">
        <f t="shared" si="497"/>
        <v>4079.1325700000002</v>
      </c>
      <c r="G1299" s="172">
        <f t="shared" si="497"/>
        <v>4079.1325700000002</v>
      </c>
      <c r="H1299" s="458">
        <f t="shared" si="497"/>
        <v>847.52699999999993</v>
      </c>
      <c r="I1299" s="458">
        <f>I1306+I1313+I1320+I1327+I1334+I1341</f>
        <v>774.07199999999989</v>
      </c>
      <c r="J1299" s="586">
        <f t="shared" si="497"/>
        <v>2001.16301</v>
      </c>
      <c r="K1299" s="586">
        <f t="shared" si="497"/>
        <v>1762.5117499999999</v>
      </c>
      <c r="L1299" s="172">
        <f t="shared" si="497"/>
        <v>3026.69544</v>
      </c>
      <c r="M1299" s="172">
        <f t="shared" si="497"/>
        <v>2812.6147300000002</v>
      </c>
      <c r="N1299" s="172">
        <f t="shared" si="497"/>
        <v>4012.2746900000002</v>
      </c>
      <c r="O1299" s="172">
        <f t="shared" si="497"/>
        <v>4010.0767500000002</v>
      </c>
      <c r="P1299" s="172">
        <f t="shared" si="497"/>
        <v>4013.4929999999999</v>
      </c>
      <c r="Q1299" s="172">
        <f t="shared" si="497"/>
        <v>4013.4929999999999</v>
      </c>
      <c r="R1299" s="1093"/>
    </row>
    <row r="1300" spans="2:18" ht="15.75" customHeight="1" thickBot="1">
      <c r="B1300" s="1028"/>
      <c r="C1300" s="1054"/>
      <c r="D1300" s="1054"/>
      <c r="E1300" s="351" t="s">
        <v>20</v>
      </c>
      <c r="F1300" s="172">
        <f t="shared" si="497"/>
        <v>0</v>
      </c>
      <c r="G1300" s="172">
        <f t="shared" si="497"/>
        <v>0</v>
      </c>
      <c r="H1300" s="458">
        <f t="shared" si="497"/>
        <v>0</v>
      </c>
      <c r="I1300" s="458">
        <f t="shared" si="497"/>
        <v>0</v>
      </c>
      <c r="J1300" s="586">
        <f t="shared" si="497"/>
        <v>0</v>
      </c>
      <c r="K1300" s="586">
        <f t="shared" si="497"/>
        <v>0</v>
      </c>
      <c r="L1300" s="172">
        <f t="shared" si="497"/>
        <v>0</v>
      </c>
      <c r="M1300" s="172">
        <f t="shared" si="497"/>
        <v>0</v>
      </c>
      <c r="N1300" s="172">
        <f t="shared" si="497"/>
        <v>0</v>
      </c>
      <c r="O1300" s="172">
        <f t="shared" si="497"/>
        <v>0</v>
      </c>
      <c r="P1300" s="172">
        <f t="shared" si="497"/>
        <v>0</v>
      </c>
      <c r="Q1300" s="172">
        <f t="shared" si="497"/>
        <v>0</v>
      </c>
      <c r="R1300" s="1093"/>
    </row>
    <row r="1301" spans="2:18" ht="15.75" customHeight="1">
      <c r="B1301" s="941"/>
      <c r="C1301" s="1061" t="s">
        <v>149</v>
      </c>
      <c r="D1301" s="1056" t="s">
        <v>782</v>
      </c>
      <c r="E1301" s="199" t="s">
        <v>17</v>
      </c>
      <c r="F1301" s="278">
        <f>F1303+F1304+F1306</f>
        <v>2760.2451000000001</v>
      </c>
      <c r="G1301" s="278">
        <f>G1303+G1304+G1306</f>
        <v>2760.2451000000001</v>
      </c>
      <c r="H1301" s="487">
        <f t="shared" ref="H1301:Q1301" si="498">H1303+H1304+H1306</f>
        <v>597.76</v>
      </c>
      <c r="I1301" s="487">
        <f t="shared" si="498"/>
        <v>577.45100000000002</v>
      </c>
      <c r="J1301" s="633">
        <f t="shared" si="498"/>
        <v>1376.6521299999999</v>
      </c>
      <c r="K1301" s="633">
        <f t="shared" si="498"/>
        <v>1304.25127</v>
      </c>
      <c r="L1301" s="278">
        <f t="shared" si="498"/>
        <v>2063.6521299999999</v>
      </c>
      <c r="M1301" s="278">
        <f t="shared" si="498"/>
        <v>2019.60403</v>
      </c>
      <c r="N1301" s="632">
        <f t="shared" si="498"/>
        <v>2808</v>
      </c>
      <c r="O1301" s="632">
        <f t="shared" si="498"/>
        <v>2807.9753700000001</v>
      </c>
      <c r="P1301" s="278">
        <f t="shared" si="498"/>
        <v>2808</v>
      </c>
      <c r="Q1301" s="278">
        <f t="shared" si="498"/>
        <v>2808</v>
      </c>
      <c r="R1301" s="431"/>
    </row>
    <row r="1302" spans="2:18" ht="15.75" customHeight="1">
      <c r="B1302" s="941"/>
      <c r="C1302" s="1061"/>
      <c r="D1302" s="1057"/>
      <c r="E1302" s="200" t="s">
        <v>18</v>
      </c>
      <c r="F1302" s="275"/>
      <c r="G1302" s="275"/>
      <c r="H1302" s="488"/>
      <c r="I1302" s="488"/>
      <c r="J1302" s="629"/>
      <c r="K1302" s="629"/>
      <c r="L1302" s="277"/>
      <c r="M1302" s="277"/>
      <c r="N1302" s="170"/>
      <c r="O1302" s="170"/>
      <c r="P1302" s="128"/>
      <c r="Q1302" s="128"/>
      <c r="R1302" s="423"/>
    </row>
    <row r="1303" spans="2:18" ht="15.75" customHeight="1">
      <c r="B1303" s="941"/>
      <c r="C1303" s="1061"/>
      <c r="D1303" s="1057"/>
      <c r="E1303" s="200" t="s">
        <v>28</v>
      </c>
      <c r="F1303" s="275">
        <v>0</v>
      </c>
      <c r="G1303" s="275">
        <v>0</v>
      </c>
      <c r="H1303" s="488">
        <v>0</v>
      </c>
      <c r="I1303" s="488">
        <v>0</v>
      </c>
      <c r="J1303" s="629">
        <v>0</v>
      </c>
      <c r="K1303" s="629">
        <v>0</v>
      </c>
      <c r="L1303" s="629">
        <v>0</v>
      </c>
      <c r="M1303" s="629">
        <v>0</v>
      </c>
      <c r="N1303" s="170">
        <v>0</v>
      </c>
      <c r="O1303" s="170">
        <v>0</v>
      </c>
      <c r="P1303" s="128">
        <v>0</v>
      </c>
      <c r="Q1303" s="128">
        <v>0</v>
      </c>
      <c r="R1303" s="423"/>
    </row>
    <row r="1304" spans="2:18" ht="15.75" customHeight="1">
      <c r="B1304" s="941"/>
      <c r="C1304" s="1061"/>
      <c r="D1304" s="1057"/>
      <c r="E1304" s="200" t="s">
        <v>19</v>
      </c>
      <c r="F1304" s="275">
        <v>0</v>
      </c>
      <c r="G1304" s="275">
        <v>0</v>
      </c>
      <c r="H1304" s="488">
        <v>0</v>
      </c>
      <c r="I1304" s="488">
        <v>0</v>
      </c>
      <c r="J1304" s="629">
        <v>0</v>
      </c>
      <c r="K1304" s="629">
        <v>0</v>
      </c>
      <c r="L1304" s="629">
        <v>0</v>
      </c>
      <c r="M1304" s="629">
        <v>0</v>
      </c>
      <c r="N1304" s="170">
        <v>0</v>
      </c>
      <c r="O1304" s="170">
        <v>0</v>
      </c>
      <c r="P1304" s="128">
        <v>0</v>
      </c>
      <c r="Q1304" s="128">
        <v>0</v>
      </c>
      <c r="R1304" s="423"/>
    </row>
    <row r="1305" spans="2:18" ht="15.75" customHeight="1">
      <c r="B1305" s="941"/>
      <c r="C1305" s="1061"/>
      <c r="D1305" s="1057"/>
      <c r="E1305" s="200" t="s">
        <v>33</v>
      </c>
      <c r="F1305" s="275"/>
      <c r="G1305" s="275"/>
      <c r="H1305" s="488"/>
      <c r="I1305" s="488"/>
      <c r="J1305" s="629"/>
      <c r="K1305" s="629"/>
      <c r="L1305" s="277"/>
      <c r="M1305" s="277"/>
      <c r="N1305" s="170"/>
      <c r="O1305" s="170"/>
      <c r="P1305" s="128"/>
      <c r="Q1305" s="128"/>
      <c r="R1305" s="423"/>
    </row>
    <row r="1306" spans="2:18" ht="15.75" customHeight="1">
      <c r="B1306" s="941"/>
      <c r="C1306" s="1061"/>
      <c r="D1306" s="1057"/>
      <c r="E1306" s="200" t="s">
        <v>67</v>
      </c>
      <c r="F1306" s="267">
        <v>2760.2451000000001</v>
      </c>
      <c r="G1306" s="267">
        <v>2760.2451000000001</v>
      </c>
      <c r="H1306" s="485">
        <v>597.76</v>
      </c>
      <c r="I1306" s="485">
        <v>577.45100000000002</v>
      </c>
      <c r="J1306" s="625">
        <v>1376.6521299999999</v>
      </c>
      <c r="K1306" s="625">
        <v>1304.25127</v>
      </c>
      <c r="L1306" s="259">
        <v>2063.6521299999999</v>
      </c>
      <c r="M1306" s="259">
        <v>2019.60403</v>
      </c>
      <c r="N1306" s="166">
        <v>2808</v>
      </c>
      <c r="O1306" s="166">
        <v>2807.9753700000001</v>
      </c>
      <c r="P1306" s="139">
        <v>2808</v>
      </c>
      <c r="Q1306" s="139">
        <v>2808</v>
      </c>
      <c r="R1306" s="423"/>
    </row>
    <row r="1307" spans="2:18" ht="15.75" customHeight="1" thickBot="1">
      <c r="B1307" s="941"/>
      <c r="C1307" s="1061"/>
      <c r="D1307" s="1057"/>
      <c r="E1307" s="201" t="s">
        <v>20</v>
      </c>
      <c r="F1307" s="271"/>
      <c r="G1307" s="271"/>
      <c r="H1307" s="489"/>
      <c r="I1307" s="489"/>
      <c r="J1307" s="628"/>
      <c r="K1307" s="628"/>
      <c r="L1307" s="739"/>
      <c r="M1307" s="739"/>
      <c r="N1307" s="767"/>
      <c r="O1307" s="767"/>
      <c r="P1307" s="133"/>
      <c r="Q1307" s="133"/>
      <c r="R1307" s="416"/>
    </row>
    <row r="1308" spans="2:18" ht="15.75" customHeight="1">
      <c r="B1308" s="916"/>
      <c r="C1308" s="1061" t="s">
        <v>145</v>
      </c>
      <c r="D1308" s="1057"/>
      <c r="E1308" s="199" t="s">
        <v>17</v>
      </c>
      <c r="F1308" s="267">
        <f>F1310+F1311+F1312+F1313</f>
        <v>829.36895000000004</v>
      </c>
      <c r="G1308" s="267">
        <f>G1310+G1311+G1312+G1313</f>
        <v>829.36895000000004</v>
      </c>
      <c r="H1308" s="483">
        <f t="shared" ref="H1308:Q1308" si="499">H1310+H1311+H1312+H1313</f>
        <v>151.59700000000001</v>
      </c>
      <c r="I1308" s="483">
        <f t="shared" si="499"/>
        <v>136.29499999999999</v>
      </c>
      <c r="J1308" s="626">
        <f t="shared" si="499"/>
        <v>427.09330999999997</v>
      </c>
      <c r="K1308" s="626">
        <f t="shared" si="499"/>
        <v>355.28019</v>
      </c>
      <c r="L1308" s="267">
        <f t="shared" si="499"/>
        <v>651.16130999999996</v>
      </c>
      <c r="M1308" s="267">
        <f t="shared" si="499"/>
        <v>571.25184999999999</v>
      </c>
      <c r="N1308" s="266">
        <f t="shared" si="499"/>
        <v>853.02949000000001</v>
      </c>
      <c r="O1308" s="266">
        <f t="shared" si="499"/>
        <v>850.85617999999999</v>
      </c>
      <c r="P1308" s="267">
        <f t="shared" si="499"/>
        <v>848.01599999999996</v>
      </c>
      <c r="Q1308" s="267">
        <f t="shared" si="499"/>
        <v>848.01599999999996</v>
      </c>
      <c r="R1308" s="430"/>
    </row>
    <row r="1309" spans="2:18" ht="15.75" customHeight="1">
      <c r="B1309" s="916"/>
      <c r="C1309" s="1061"/>
      <c r="D1309" s="1057"/>
      <c r="E1309" s="200" t="s">
        <v>18</v>
      </c>
      <c r="F1309" s="275"/>
      <c r="G1309" s="275"/>
      <c r="H1309" s="488"/>
      <c r="I1309" s="488"/>
      <c r="J1309" s="629"/>
      <c r="K1309" s="629"/>
      <c r="L1309" s="277"/>
      <c r="M1309" s="277"/>
      <c r="N1309" s="170"/>
      <c r="O1309" s="170"/>
      <c r="P1309" s="140"/>
      <c r="Q1309" s="140"/>
      <c r="R1309" s="26"/>
    </row>
    <row r="1310" spans="2:18" ht="15.75" customHeight="1">
      <c r="B1310" s="916"/>
      <c r="C1310" s="1061"/>
      <c r="D1310" s="1057"/>
      <c r="E1310" s="200" t="s">
        <v>28</v>
      </c>
      <c r="F1310" s="275">
        <v>0</v>
      </c>
      <c r="G1310" s="275">
        <v>0</v>
      </c>
      <c r="H1310" s="488">
        <v>0</v>
      </c>
      <c r="I1310" s="488">
        <v>0</v>
      </c>
      <c r="J1310" s="629">
        <v>0</v>
      </c>
      <c r="K1310" s="629">
        <v>0</v>
      </c>
      <c r="L1310" s="629">
        <v>0</v>
      </c>
      <c r="M1310" s="629">
        <v>0</v>
      </c>
      <c r="N1310" s="170">
        <v>0</v>
      </c>
      <c r="O1310" s="170">
        <v>0</v>
      </c>
      <c r="P1310" s="140">
        <v>0</v>
      </c>
      <c r="Q1310" s="140">
        <v>0</v>
      </c>
      <c r="R1310" s="26"/>
    </row>
    <row r="1311" spans="2:18" ht="15.75" customHeight="1">
      <c r="B1311" s="916"/>
      <c r="C1311" s="1061"/>
      <c r="D1311" s="1057"/>
      <c r="E1311" s="200" t="s">
        <v>19</v>
      </c>
      <c r="F1311" s="275">
        <v>0</v>
      </c>
      <c r="G1311" s="275">
        <v>0</v>
      </c>
      <c r="H1311" s="488">
        <v>0</v>
      </c>
      <c r="I1311" s="488">
        <v>0</v>
      </c>
      <c r="J1311" s="629">
        <v>0</v>
      </c>
      <c r="K1311" s="629">
        <v>0</v>
      </c>
      <c r="L1311" s="629">
        <v>0</v>
      </c>
      <c r="M1311" s="629">
        <v>0</v>
      </c>
      <c r="N1311" s="170">
        <v>0</v>
      </c>
      <c r="O1311" s="170">
        <v>0</v>
      </c>
      <c r="P1311" s="140">
        <v>0</v>
      </c>
      <c r="Q1311" s="140">
        <v>0</v>
      </c>
      <c r="R1311" s="26"/>
    </row>
    <row r="1312" spans="2:18" ht="15.75" customHeight="1">
      <c r="B1312" s="916"/>
      <c r="C1312" s="1061"/>
      <c r="D1312" s="1057"/>
      <c r="E1312" s="200" t="s">
        <v>33</v>
      </c>
      <c r="F1312" s="275"/>
      <c r="G1312" s="275"/>
      <c r="H1312" s="488"/>
      <c r="I1312" s="488"/>
      <c r="J1312" s="629"/>
      <c r="K1312" s="629"/>
      <c r="L1312" s="277"/>
      <c r="M1312" s="277"/>
      <c r="N1312" s="170"/>
      <c r="O1312" s="170"/>
      <c r="P1312" s="140"/>
      <c r="Q1312" s="140"/>
      <c r="R1312" s="26"/>
    </row>
    <row r="1313" spans="1:18" ht="15.75" customHeight="1">
      <c r="B1313" s="916"/>
      <c r="C1313" s="1061"/>
      <c r="D1313" s="1057"/>
      <c r="E1313" s="200" t="s">
        <v>67</v>
      </c>
      <c r="F1313" s="267">
        <v>829.36895000000004</v>
      </c>
      <c r="G1313" s="267">
        <v>829.36895000000004</v>
      </c>
      <c r="H1313" s="485">
        <v>151.59700000000001</v>
      </c>
      <c r="I1313" s="485">
        <v>136.29499999999999</v>
      </c>
      <c r="J1313" s="625">
        <v>427.09330999999997</v>
      </c>
      <c r="K1313" s="625">
        <v>355.28019</v>
      </c>
      <c r="L1313" s="259">
        <v>651.16130999999996</v>
      </c>
      <c r="M1313" s="259">
        <v>571.25184999999999</v>
      </c>
      <c r="N1313" s="166">
        <v>853.02949000000001</v>
      </c>
      <c r="O1313" s="166">
        <v>850.85617999999999</v>
      </c>
      <c r="P1313" s="139">
        <v>848.01599999999996</v>
      </c>
      <c r="Q1313" s="139">
        <v>848.01599999999996</v>
      </c>
      <c r="R1313" s="26"/>
    </row>
    <row r="1314" spans="1:18" ht="15.75" customHeight="1" thickBot="1">
      <c r="B1314" s="916"/>
      <c r="C1314" s="1061"/>
      <c r="D1314" s="1057"/>
      <c r="E1314" s="201" t="s">
        <v>20</v>
      </c>
      <c r="F1314" s="271"/>
      <c r="G1314" s="271"/>
      <c r="H1314" s="486"/>
      <c r="I1314" s="486"/>
      <c r="J1314" s="628"/>
      <c r="K1314" s="628"/>
      <c r="L1314" s="739"/>
      <c r="M1314" s="739"/>
      <c r="N1314" s="767"/>
      <c r="O1314" s="767"/>
      <c r="P1314" s="146"/>
      <c r="Q1314" s="146"/>
      <c r="R1314" s="413"/>
    </row>
    <row r="1315" spans="1:18" s="143" customFormat="1" ht="15.75" customHeight="1">
      <c r="B1315" s="916"/>
      <c r="C1315" s="1061" t="s">
        <v>146</v>
      </c>
      <c r="D1315" s="1057"/>
      <c r="E1315" s="202" t="s">
        <v>17</v>
      </c>
      <c r="F1315" s="267">
        <f>F1317+F1318+F1319+F1320</f>
        <v>453.40852000000001</v>
      </c>
      <c r="G1315" s="267">
        <f>G1317+G1318+G1319+G1320</f>
        <v>453.40852000000001</v>
      </c>
      <c r="H1315" s="483">
        <f t="shared" ref="H1315:M1315" si="500">H1317+H1318+H1319+H1320</f>
        <v>75</v>
      </c>
      <c r="I1315" s="483">
        <f t="shared" si="500"/>
        <v>42.155999999999999</v>
      </c>
      <c r="J1315" s="626">
        <f t="shared" si="500"/>
        <v>174.25014999999999</v>
      </c>
      <c r="K1315" s="626">
        <f t="shared" si="500"/>
        <v>84.806129999999996</v>
      </c>
      <c r="L1315" s="267">
        <f t="shared" si="500"/>
        <v>288.71458000000001</v>
      </c>
      <c r="M1315" s="267">
        <f t="shared" si="500"/>
        <v>203.58468999999999</v>
      </c>
      <c r="N1315" s="266">
        <f>N1317+N1318+N1319+N1320</f>
        <v>332.80588999999998</v>
      </c>
      <c r="O1315" s="266">
        <f>O1317+O1318+O1319+O1320</f>
        <v>332.80588999999998</v>
      </c>
      <c r="P1315" s="267">
        <f t="shared" ref="P1315:Q1315" si="501">P1317+P1318+P1319+P1320</f>
        <v>357.47699999999998</v>
      </c>
      <c r="Q1315" s="267">
        <f t="shared" si="501"/>
        <v>357.47699999999998</v>
      </c>
      <c r="R1315" s="122"/>
    </row>
    <row r="1316" spans="1:18" s="143" customFormat="1" ht="15.75" customHeight="1">
      <c r="B1316" s="916"/>
      <c r="C1316" s="1061"/>
      <c r="D1316" s="1057"/>
      <c r="E1316" s="200" t="s">
        <v>18</v>
      </c>
      <c r="F1316" s="267"/>
      <c r="G1316" s="267"/>
      <c r="H1316" s="484"/>
      <c r="I1316" s="484"/>
      <c r="J1316" s="627"/>
      <c r="K1316" s="627"/>
      <c r="L1316" s="370"/>
      <c r="M1316" s="370"/>
      <c r="N1316" s="166"/>
      <c r="O1316" s="166"/>
      <c r="P1316" s="139"/>
      <c r="Q1316" s="139"/>
      <c r="R1316" s="123"/>
    </row>
    <row r="1317" spans="1:18" s="143" customFormat="1" ht="15.75" customHeight="1">
      <c r="B1317" s="916"/>
      <c r="C1317" s="1061"/>
      <c r="D1317" s="1057"/>
      <c r="E1317" s="200" t="s">
        <v>28</v>
      </c>
      <c r="F1317" s="267">
        <v>0</v>
      </c>
      <c r="G1317" s="267">
        <v>0</v>
      </c>
      <c r="H1317" s="484">
        <v>0</v>
      </c>
      <c r="I1317" s="484">
        <v>0</v>
      </c>
      <c r="J1317" s="627">
        <v>0</v>
      </c>
      <c r="K1317" s="627">
        <v>0</v>
      </c>
      <c r="L1317" s="627">
        <v>0</v>
      </c>
      <c r="M1317" s="627">
        <v>0</v>
      </c>
      <c r="N1317" s="166">
        <v>0</v>
      </c>
      <c r="O1317" s="166">
        <v>0</v>
      </c>
      <c r="P1317" s="139">
        <v>0</v>
      </c>
      <c r="Q1317" s="139">
        <v>0</v>
      </c>
      <c r="R1317" s="123"/>
    </row>
    <row r="1318" spans="1:18" s="143" customFormat="1" ht="15.75" customHeight="1">
      <c r="B1318" s="916"/>
      <c r="C1318" s="1061"/>
      <c r="D1318" s="1057"/>
      <c r="E1318" s="200" t="s">
        <v>19</v>
      </c>
      <c r="F1318" s="267">
        <v>0</v>
      </c>
      <c r="G1318" s="267">
        <v>0</v>
      </c>
      <c r="H1318" s="484">
        <v>0</v>
      </c>
      <c r="I1318" s="484">
        <v>0</v>
      </c>
      <c r="J1318" s="627">
        <v>0</v>
      </c>
      <c r="K1318" s="627">
        <v>0</v>
      </c>
      <c r="L1318" s="627">
        <v>0</v>
      </c>
      <c r="M1318" s="627">
        <v>0</v>
      </c>
      <c r="N1318" s="166">
        <v>0</v>
      </c>
      <c r="O1318" s="166">
        <v>0</v>
      </c>
      <c r="P1318" s="139">
        <v>0</v>
      </c>
      <c r="Q1318" s="139">
        <v>0</v>
      </c>
      <c r="R1318" s="123"/>
    </row>
    <row r="1319" spans="1:18" s="143" customFormat="1" ht="15.75" customHeight="1">
      <c r="B1319" s="916"/>
      <c r="C1319" s="1061"/>
      <c r="D1319" s="1057"/>
      <c r="E1319" s="200" t="s">
        <v>33</v>
      </c>
      <c r="F1319" s="267"/>
      <c r="G1319" s="267"/>
      <c r="H1319" s="484"/>
      <c r="I1319" s="484"/>
      <c r="J1319" s="627"/>
      <c r="K1319" s="627"/>
      <c r="L1319" s="370"/>
      <c r="M1319" s="370"/>
      <c r="N1319" s="166"/>
      <c r="O1319" s="166"/>
      <c r="P1319" s="139"/>
      <c r="Q1319" s="139"/>
      <c r="R1319" s="123"/>
    </row>
    <row r="1320" spans="1:18" s="143" customFormat="1" ht="15.75" customHeight="1">
      <c r="B1320" s="916"/>
      <c r="C1320" s="1061"/>
      <c r="D1320" s="1057"/>
      <c r="E1320" s="200" t="s">
        <v>67</v>
      </c>
      <c r="F1320" s="267">
        <v>453.40852000000001</v>
      </c>
      <c r="G1320" s="267">
        <v>453.40852000000001</v>
      </c>
      <c r="H1320" s="485">
        <v>75</v>
      </c>
      <c r="I1320" s="485">
        <v>42.155999999999999</v>
      </c>
      <c r="J1320" s="625">
        <v>174.25014999999999</v>
      </c>
      <c r="K1320" s="625">
        <v>84.806129999999996</v>
      </c>
      <c r="L1320" s="259">
        <v>288.71458000000001</v>
      </c>
      <c r="M1320" s="259">
        <v>203.58468999999999</v>
      </c>
      <c r="N1320" s="166">
        <v>332.80588999999998</v>
      </c>
      <c r="O1320" s="166">
        <v>332.80588999999998</v>
      </c>
      <c r="P1320" s="139">
        <v>357.47699999999998</v>
      </c>
      <c r="Q1320" s="139">
        <v>357.47699999999998</v>
      </c>
      <c r="R1320" s="123"/>
    </row>
    <row r="1321" spans="1:18" s="143" customFormat="1" ht="15.75" customHeight="1" thickBot="1">
      <c r="B1321" s="916"/>
      <c r="C1321" s="1061"/>
      <c r="D1321" s="1057"/>
      <c r="E1321" s="201" t="s">
        <v>20</v>
      </c>
      <c r="F1321" s="271"/>
      <c r="G1321" s="271"/>
      <c r="H1321" s="486"/>
      <c r="I1321" s="486"/>
      <c r="J1321" s="628"/>
      <c r="K1321" s="628"/>
      <c r="L1321" s="739"/>
      <c r="M1321" s="739"/>
      <c r="N1321" s="767"/>
      <c r="O1321" s="767"/>
      <c r="P1321" s="146"/>
      <c r="Q1321" s="146"/>
      <c r="R1321" s="413"/>
    </row>
    <row r="1322" spans="1:18" s="115" customFormat="1" ht="15.75" customHeight="1">
      <c r="A1322" s="279"/>
      <c r="B1322" s="916"/>
      <c r="C1322" s="1061" t="s">
        <v>150</v>
      </c>
      <c r="D1322" s="1057"/>
      <c r="E1322" s="199" t="s">
        <v>17</v>
      </c>
      <c r="F1322" s="267">
        <f>F1324+F1325+F1326+F1327</f>
        <v>23.08</v>
      </c>
      <c r="G1322" s="267">
        <f t="shared" ref="G1322:Q1322" si="502">G1324+G1325+G1326+G1327</f>
        <v>23.08</v>
      </c>
      <c r="H1322" s="483">
        <f t="shared" si="502"/>
        <v>13.67</v>
      </c>
      <c r="I1322" s="483">
        <f t="shared" si="502"/>
        <v>13.67</v>
      </c>
      <c r="J1322" s="626">
        <f t="shared" si="502"/>
        <v>13.66742</v>
      </c>
      <c r="K1322" s="626">
        <f t="shared" si="502"/>
        <v>13.66742</v>
      </c>
      <c r="L1322" s="267">
        <f t="shared" si="502"/>
        <v>13.66742</v>
      </c>
      <c r="M1322" s="267">
        <f t="shared" si="502"/>
        <v>13.66742</v>
      </c>
      <c r="N1322" s="266">
        <f t="shared" si="502"/>
        <v>13.66742</v>
      </c>
      <c r="O1322" s="266">
        <f>O1324+O1325+O1326+O1327</f>
        <v>13.66742</v>
      </c>
      <c r="P1322" s="267">
        <f t="shared" si="502"/>
        <v>0</v>
      </c>
      <c r="Q1322" s="267">
        <f t="shared" si="502"/>
        <v>0</v>
      </c>
      <c r="R1322" s="412"/>
    </row>
    <row r="1323" spans="1:18" s="115" customFormat="1" ht="15.75" customHeight="1">
      <c r="A1323" s="279"/>
      <c r="B1323" s="916"/>
      <c r="C1323" s="1061"/>
      <c r="D1323" s="1057"/>
      <c r="E1323" s="200" t="s">
        <v>18</v>
      </c>
      <c r="F1323" s="267"/>
      <c r="G1323" s="267"/>
      <c r="H1323" s="484"/>
      <c r="I1323" s="484"/>
      <c r="J1323" s="627"/>
      <c r="K1323" s="627"/>
      <c r="L1323" s="370"/>
      <c r="M1323" s="370"/>
      <c r="N1323" s="166"/>
      <c r="O1323" s="166"/>
      <c r="P1323" s="139"/>
      <c r="Q1323" s="139"/>
      <c r="R1323" s="123"/>
    </row>
    <row r="1324" spans="1:18" s="115" customFormat="1" ht="15.75" customHeight="1">
      <c r="A1324" s="279"/>
      <c r="B1324" s="916"/>
      <c r="C1324" s="1061"/>
      <c r="D1324" s="1057"/>
      <c r="E1324" s="200" t="s">
        <v>28</v>
      </c>
      <c r="F1324" s="267">
        <v>0</v>
      </c>
      <c r="G1324" s="267">
        <v>0</v>
      </c>
      <c r="H1324" s="484">
        <v>0</v>
      </c>
      <c r="I1324" s="484">
        <v>0</v>
      </c>
      <c r="J1324" s="627">
        <v>0</v>
      </c>
      <c r="K1324" s="627">
        <v>0</v>
      </c>
      <c r="L1324" s="627">
        <v>0</v>
      </c>
      <c r="M1324" s="627">
        <v>0</v>
      </c>
      <c r="N1324" s="166">
        <v>0</v>
      </c>
      <c r="O1324" s="166">
        <v>0</v>
      </c>
      <c r="P1324" s="139">
        <v>0</v>
      </c>
      <c r="Q1324" s="139">
        <v>0</v>
      </c>
      <c r="R1324" s="123"/>
    </row>
    <row r="1325" spans="1:18" s="115" customFormat="1" ht="15.75" customHeight="1">
      <c r="A1325" s="279"/>
      <c r="B1325" s="916"/>
      <c r="C1325" s="1061"/>
      <c r="D1325" s="1057"/>
      <c r="E1325" s="200" t="s">
        <v>19</v>
      </c>
      <c r="F1325" s="267">
        <v>0</v>
      </c>
      <c r="G1325" s="267">
        <v>0</v>
      </c>
      <c r="H1325" s="484">
        <v>0</v>
      </c>
      <c r="I1325" s="484">
        <v>0</v>
      </c>
      <c r="J1325" s="627">
        <v>0</v>
      </c>
      <c r="K1325" s="627">
        <v>0</v>
      </c>
      <c r="L1325" s="627">
        <v>0</v>
      </c>
      <c r="M1325" s="627">
        <v>0</v>
      </c>
      <c r="N1325" s="166">
        <v>0</v>
      </c>
      <c r="O1325" s="166">
        <v>0</v>
      </c>
      <c r="P1325" s="139">
        <v>0</v>
      </c>
      <c r="Q1325" s="139">
        <v>0</v>
      </c>
      <c r="R1325" s="123"/>
    </row>
    <row r="1326" spans="1:18" s="115" customFormat="1" ht="15.75" customHeight="1">
      <c r="A1326" s="279"/>
      <c r="B1326" s="916"/>
      <c r="C1326" s="1061"/>
      <c r="D1326" s="1057"/>
      <c r="E1326" s="200" t="s">
        <v>33</v>
      </c>
      <c r="F1326" s="267"/>
      <c r="G1326" s="267"/>
      <c r="H1326" s="484"/>
      <c r="I1326" s="484"/>
      <c r="J1326" s="627"/>
      <c r="K1326" s="627"/>
      <c r="L1326" s="370"/>
      <c r="M1326" s="370"/>
      <c r="N1326" s="166"/>
      <c r="O1326" s="166"/>
      <c r="P1326" s="139"/>
      <c r="Q1326" s="139"/>
      <c r="R1326" s="123"/>
    </row>
    <row r="1327" spans="1:18" s="115" customFormat="1" ht="15.75" customHeight="1">
      <c r="A1327" s="279"/>
      <c r="B1327" s="916"/>
      <c r="C1327" s="1061"/>
      <c r="D1327" s="1057"/>
      <c r="E1327" s="200" t="s">
        <v>67</v>
      </c>
      <c r="F1327" s="267">
        <v>23.08</v>
      </c>
      <c r="G1327" s="267">
        <v>23.08</v>
      </c>
      <c r="H1327" s="485">
        <v>13.67</v>
      </c>
      <c r="I1327" s="485">
        <v>13.67</v>
      </c>
      <c r="J1327" s="625">
        <v>13.66742</v>
      </c>
      <c r="K1327" s="625">
        <v>13.66742</v>
      </c>
      <c r="L1327" s="259">
        <v>13.66742</v>
      </c>
      <c r="M1327" s="259">
        <v>13.66742</v>
      </c>
      <c r="N1327" s="166">
        <v>13.66742</v>
      </c>
      <c r="O1327" s="166">
        <v>13.66742</v>
      </c>
      <c r="P1327" s="139">
        <v>0</v>
      </c>
      <c r="Q1327" s="139">
        <v>0</v>
      </c>
      <c r="R1327" s="123"/>
    </row>
    <row r="1328" spans="1:18" s="115" customFormat="1" ht="15.75" customHeight="1" thickBot="1">
      <c r="A1328" s="279"/>
      <c r="B1328" s="916"/>
      <c r="C1328" s="1061"/>
      <c r="D1328" s="1057"/>
      <c r="E1328" s="201" t="s">
        <v>20</v>
      </c>
      <c r="F1328" s="275"/>
      <c r="G1328" s="275"/>
      <c r="H1328" s="486"/>
      <c r="I1328" s="486"/>
      <c r="J1328" s="628"/>
      <c r="K1328" s="628"/>
      <c r="L1328" s="739"/>
      <c r="M1328" s="739"/>
      <c r="N1328" s="767"/>
      <c r="O1328" s="767"/>
      <c r="P1328" s="146"/>
      <c r="Q1328" s="146"/>
      <c r="R1328" s="413"/>
    </row>
    <row r="1329" spans="1:18" s="262" customFormat="1" ht="15.75" customHeight="1">
      <c r="A1329" s="279"/>
      <c r="B1329" s="916"/>
      <c r="C1329" s="1061" t="s">
        <v>151</v>
      </c>
      <c r="D1329" s="1057"/>
      <c r="E1329" s="199" t="s">
        <v>17</v>
      </c>
      <c r="F1329" s="278">
        <f>F1331+F1333+F1332+F1334</f>
        <v>11.03</v>
      </c>
      <c r="G1329" s="278">
        <f>G1331+G1333+G1332+G1334</f>
        <v>11.03</v>
      </c>
      <c r="H1329" s="487">
        <f t="shared" ref="H1329:Q1329" si="503">H1331+H1333+H1332+H1334</f>
        <v>7.5</v>
      </c>
      <c r="I1329" s="487">
        <f t="shared" si="503"/>
        <v>4.5</v>
      </c>
      <c r="J1329" s="633">
        <f t="shared" si="503"/>
        <v>7.5</v>
      </c>
      <c r="K1329" s="633">
        <f t="shared" si="503"/>
        <v>4.5067399999999997</v>
      </c>
      <c r="L1329" s="278">
        <f t="shared" si="503"/>
        <v>7.5</v>
      </c>
      <c r="M1329" s="278">
        <f t="shared" si="503"/>
        <v>4.5067399999999997</v>
      </c>
      <c r="N1329" s="632">
        <f t="shared" si="503"/>
        <v>4.77189</v>
      </c>
      <c r="O1329" s="632">
        <f t="shared" si="503"/>
        <v>4.77189</v>
      </c>
      <c r="P1329" s="278">
        <f t="shared" si="503"/>
        <v>0</v>
      </c>
      <c r="Q1329" s="278">
        <f t="shared" si="503"/>
        <v>0</v>
      </c>
      <c r="R1329" s="412"/>
    </row>
    <row r="1330" spans="1:18" s="262" customFormat="1" ht="15.75" customHeight="1">
      <c r="A1330" s="279"/>
      <c r="B1330" s="916"/>
      <c r="C1330" s="1061"/>
      <c r="D1330" s="1057"/>
      <c r="E1330" s="200" t="s">
        <v>18</v>
      </c>
      <c r="F1330" s="267"/>
      <c r="G1330" s="267"/>
      <c r="H1330" s="484"/>
      <c r="I1330" s="484"/>
      <c r="J1330" s="627"/>
      <c r="K1330" s="627"/>
      <c r="L1330" s="370"/>
      <c r="M1330" s="370"/>
      <c r="N1330" s="166"/>
      <c r="O1330" s="166"/>
      <c r="P1330" s="139"/>
      <c r="Q1330" s="139"/>
      <c r="R1330" s="123"/>
    </row>
    <row r="1331" spans="1:18" s="262" customFormat="1" ht="15.75" customHeight="1">
      <c r="A1331" s="279"/>
      <c r="B1331" s="916"/>
      <c r="C1331" s="1061"/>
      <c r="D1331" s="1057"/>
      <c r="E1331" s="200" t="s">
        <v>28</v>
      </c>
      <c r="F1331" s="267">
        <v>0</v>
      </c>
      <c r="G1331" s="267">
        <v>0</v>
      </c>
      <c r="H1331" s="484">
        <v>0</v>
      </c>
      <c r="I1331" s="484">
        <v>0</v>
      </c>
      <c r="J1331" s="627">
        <v>0</v>
      </c>
      <c r="K1331" s="627">
        <v>0</v>
      </c>
      <c r="L1331" s="627">
        <v>0</v>
      </c>
      <c r="M1331" s="627">
        <v>0</v>
      </c>
      <c r="N1331" s="166">
        <v>0</v>
      </c>
      <c r="O1331" s="166">
        <v>0</v>
      </c>
      <c r="P1331" s="139">
        <v>0</v>
      </c>
      <c r="Q1331" s="139">
        <v>0</v>
      </c>
      <c r="R1331" s="123"/>
    </row>
    <row r="1332" spans="1:18" s="262" customFormat="1" ht="15.75" customHeight="1">
      <c r="A1332" s="279"/>
      <c r="B1332" s="916"/>
      <c r="C1332" s="1061"/>
      <c r="D1332" s="1057"/>
      <c r="E1332" s="200" t="s">
        <v>19</v>
      </c>
      <c r="F1332" s="267">
        <v>0</v>
      </c>
      <c r="G1332" s="267">
        <v>0</v>
      </c>
      <c r="H1332" s="484">
        <v>0</v>
      </c>
      <c r="I1332" s="484">
        <v>0</v>
      </c>
      <c r="J1332" s="627">
        <v>0</v>
      </c>
      <c r="K1332" s="627">
        <v>0</v>
      </c>
      <c r="L1332" s="627">
        <v>0</v>
      </c>
      <c r="M1332" s="627">
        <v>0</v>
      </c>
      <c r="N1332" s="166">
        <v>0</v>
      </c>
      <c r="O1332" s="166">
        <v>0</v>
      </c>
      <c r="P1332" s="139">
        <v>0</v>
      </c>
      <c r="Q1332" s="139">
        <v>0</v>
      </c>
      <c r="R1332" s="123"/>
    </row>
    <row r="1333" spans="1:18" s="262" customFormat="1" ht="15.75" customHeight="1">
      <c r="A1333" s="279"/>
      <c r="B1333" s="916"/>
      <c r="C1333" s="1061"/>
      <c r="D1333" s="1057"/>
      <c r="E1333" s="200" t="s">
        <v>33</v>
      </c>
      <c r="F1333" s="267"/>
      <c r="G1333" s="267"/>
      <c r="H1333" s="484"/>
      <c r="I1333" s="484"/>
      <c r="J1333" s="627"/>
      <c r="K1333" s="627"/>
      <c r="L1333" s="370"/>
      <c r="M1333" s="370"/>
      <c r="N1333" s="166"/>
      <c r="O1333" s="166"/>
      <c r="P1333" s="139"/>
      <c r="Q1333" s="139"/>
      <c r="R1333" s="123"/>
    </row>
    <row r="1334" spans="1:18" s="262" customFormat="1" ht="15.75" customHeight="1">
      <c r="A1334" s="279"/>
      <c r="B1334" s="916"/>
      <c r="C1334" s="1061"/>
      <c r="D1334" s="1057"/>
      <c r="E1334" s="200" t="s">
        <v>67</v>
      </c>
      <c r="F1334" s="267">
        <v>11.03</v>
      </c>
      <c r="G1334" s="267">
        <v>11.03</v>
      </c>
      <c r="H1334" s="485">
        <v>7.5</v>
      </c>
      <c r="I1334" s="485">
        <v>4.5</v>
      </c>
      <c r="J1334" s="625">
        <v>7.5</v>
      </c>
      <c r="K1334" s="625">
        <v>4.5067399999999997</v>
      </c>
      <c r="L1334" s="625">
        <v>7.5</v>
      </c>
      <c r="M1334" s="625">
        <v>4.5067399999999997</v>
      </c>
      <c r="N1334" s="166">
        <v>4.77189</v>
      </c>
      <c r="O1334" s="166">
        <v>4.77189</v>
      </c>
      <c r="P1334" s="139">
        <v>0</v>
      </c>
      <c r="Q1334" s="139">
        <v>0</v>
      </c>
      <c r="R1334" s="123"/>
    </row>
    <row r="1335" spans="1:18" s="262" customFormat="1" ht="15.75" customHeight="1" thickBot="1">
      <c r="A1335" s="279"/>
      <c r="B1335" s="916"/>
      <c r="C1335" s="1061"/>
      <c r="D1335" s="1057"/>
      <c r="E1335" s="201" t="s">
        <v>20</v>
      </c>
      <c r="F1335" s="275"/>
      <c r="G1335" s="275"/>
      <c r="H1335" s="488"/>
      <c r="I1335" s="488"/>
      <c r="J1335" s="629"/>
      <c r="K1335" s="629"/>
      <c r="L1335" s="277"/>
      <c r="M1335" s="277"/>
      <c r="N1335" s="170"/>
      <c r="O1335" s="170"/>
      <c r="P1335" s="140"/>
      <c r="Q1335" s="140"/>
      <c r="R1335" s="26"/>
    </row>
    <row r="1336" spans="1:18" s="262" customFormat="1" ht="15.75" customHeight="1">
      <c r="A1336" s="279"/>
      <c r="B1336" s="916"/>
      <c r="C1336" s="1061" t="s">
        <v>152</v>
      </c>
      <c r="D1336" s="1057"/>
      <c r="E1336" s="199" t="s">
        <v>17</v>
      </c>
      <c r="F1336" s="278">
        <f>F1338+F1339+F1340+F1341</f>
        <v>2</v>
      </c>
      <c r="G1336" s="278">
        <f>G1338+G1339+G1340+G1341</f>
        <v>2</v>
      </c>
      <c r="H1336" s="487">
        <f t="shared" ref="H1336:Q1336" si="504">H1338+H1339+H1340+H1341</f>
        <v>2</v>
      </c>
      <c r="I1336" s="487">
        <f t="shared" si="504"/>
        <v>0</v>
      </c>
      <c r="J1336" s="633">
        <f t="shared" si="504"/>
        <v>2</v>
      </c>
      <c r="K1336" s="633">
        <f t="shared" si="504"/>
        <v>0</v>
      </c>
      <c r="L1336" s="278">
        <f t="shared" si="504"/>
        <v>2</v>
      </c>
      <c r="M1336" s="278">
        <f t="shared" si="504"/>
        <v>0</v>
      </c>
      <c r="N1336" s="632">
        <f t="shared" si="504"/>
        <v>0</v>
      </c>
      <c r="O1336" s="632">
        <f t="shared" si="504"/>
        <v>0</v>
      </c>
      <c r="P1336" s="278">
        <f t="shared" si="504"/>
        <v>0</v>
      </c>
      <c r="Q1336" s="278">
        <f t="shared" si="504"/>
        <v>0</v>
      </c>
      <c r="R1336" s="123"/>
    </row>
    <row r="1337" spans="1:18" s="262" customFormat="1" ht="15.75" customHeight="1">
      <c r="A1337" s="279"/>
      <c r="B1337" s="916"/>
      <c r="C1337" s="1061"/>
      <c r="D1337" s="1057"/>
      <c r="E1337" s="200" t="s">
        <v>18</v>
      </c>
      <c r="F1337" s="267"/>
      <c r="G1337" s="267"/>
      <c r="H1337" s="484"/>
      <c r="I1337" s="484"/>
      <c r="J1337" s="627"/>
      <c r="K1337" s="627"/>
      <c r="L1337" s="370"/>
      <c r="M1337" s="370"/>
      <c r="N1337" s="166"/>
      <c r="O1337" s="166"/>
      <c r="P1337" s="139"/>
      <c r="Q1337" s="139"/>
      <c r="R1337" s="123"/>
    </row>
    <row r="1338" spans="1:18" s="262" customFormat="1" ht="15.75" customHeight="1">
      <c r="A1338" s="279"/>
      <c r="B1338" s="916"/>
      <c r="C1338" s="1061"/>
      <c r="D1338" s="1057"/>
      <c r="E1338" s="200" t="s">
        <v>28</v>
      </c>
      <c r="F1338" s="267">
        <v>0</v>
      </c>
      <c r="G1338" s="267">
        <v>0</v>
      </c>
      <c r="H1338" s="484">
        <v>0</v>
      </c>
      <c r="I1338" s="484">
        <v>0</v>
      </c>
      <c r="J1338" s="627">
        <v>0</v>
      </c>
      <c r="K1338" s="627">
        <v>0</v>
      </c>
      <c r="L1338" s="627">
        <v>0</v>
      </c>
      <c r="M1338" s="627">
        <v>0</v>
      </c>
      <c r="N1338" s="166">
        <v>0</v>
      </c>
      <c r="O1338" s="166">
        <v>0</v>
      </c>
      <c r="P1338" s="139">
        <v>0</v>
      </c>
      <c r="Q1338" s="139">
        <v>0</v>
      </c>
      <c r="R1338" s="123"/>
    </row>
    <row r="1339" spans="1:18" s="262" customFormat="1" ht="15.75" customHeight="1">
      <c r="A1339" s="279"/>
      <c r="B1339" s="916"/>
      <c r="C1339" s="1061"/>
      <c r="D1339" s="1057"/>
      <c r="E1339" s="200" t="s">
        <v>19</v>
      </c>
      <c r="F1339" s="267">
        <v>0</v>
      </c>
      <c r="G1339" s="267">
        <v>0</v>
      </c>
      <c r="H1339" s="484">
        <v>0</v>
      </c>
      <c r="I1339" s="484">
        <v>0</v>
      </c>
      <c r="J1339" s="627">
        <v>0</v>
      </c>
      <c r="K1339" s="627">
        <v>0</v>
      </c>
      <c r="L1339" s="627">
        <v>0</v>
      </c>
      <c r="M1339" s="627">
        <v>0</v>
      </c>
      <c r="N1339" s="166">
        <v>0</v>
      </c>
      <c r="O1339" s="166">
        <v>0</v>
      </c>
      <c r="P1339" s="139">
        <v>0</v>
      </c>
      <c r="Q1339" s="139">
        <v>0</v>
      </c>
      <c r="R1339" s="123"/>
    </row>
    <row r="1340" spans="1:18" s="262" customFormat="1" ht="15.75" customHeight="1">
      <c r="A1340" s="279"/>
      <c r="B1340" s="916"/>
      <c r="C1340" s="1061"/>
      <c r="D1340" s="1057"/>
      <c r="E1340" s="200" t="s">
        <v>33</v>
      </c>
      <c r="F1340" s="267"/>
      <c r="G1340" s="267"/>
      <c r="H1340" s="484"/>
      <c r="I1340" s="484"/>
      <c r="J1340" s="627"/>
      <c r="K1340" s="627"/>
      <c r="L1340" s="370"/>
      <c r="M1340" s="370"/>
      <c r="N1340" s="166"/>
      <c r="O1340" s="166"/>
      <c r="P1340" s="139"/>
      <c r="Q1340" s="139"/>
      <c r="R1340" s="123"/>
    </row>
    <row r="1341" spans="1:18" s="262" customFormat="1" ht="15.75" customHeight="1">
      <c r="A1341" s="279"/>
      <c r="B1341" s="916"/>
      <c r="C1341" s="1061"/>
      <c r="D1341" s="1057"/>
      <c r="E1341" s="200" t="s">
        <v>67</v>
      </c>
      <c r="F1341" s="267">
        <v>2</v>
      </c>
      <c r="G1341" s="267">
        <v>2</v>
      </c>
      <c r="H1341" s="484">
        <v>2</v>
      </c>
      <c r="I1341" s="484">
        <v>0</v>
      </c>
      <c r="J1341" s="627">
        <v>2</v>
      </c>
      <c r="K1341" s="627">
        <v>0</v>
      </c>
      <c r="L1341" s="627">
        <v>2</v>
      </c>
      <c r="M1341" s="627">
        <v>0</v>
      </c>
      <c r="N1341" s="166">
        <v>0</v>
      </c>
      <c r="O1341" s="166">
        <v>0</v>
      </c>
      <c r="P1341" s="139">
        <v>0</v>
      </c>
      <c r="Q1341" s="139">
        <v>0</v>
      </c>
      <c r="R1341" s="123"/>
    </row>
    <row r="1342" spans="1:18" s="262" customFormat="1" ht="15.75" customHeight="1" thickBot="1">
      <c r="A1342" s="279"/>
      <c r="B1342" s="916"/>
      <c r="C1342" s="1061"/>
      <c r="D1342" s="407"/>
      <c r="E1342" s="201" t="s">
        <v>20</v>
      </c>
      <c r="F1342" s="271"/>
      <c r="G1342" s="271"/>
      <c r="H1342" s="486"/>
      <c r="I1342" s="486"/>
      <c r="J1342" s="628"/>
      <c r="K1342" s="628"/>
      <c r="L1342" s="739"/>
      <c r="M1342" s="739"/>
      <c r="N1342" s="767"/>
      <c r="O1342" s="767"/>
      <c r="P1342" s="146"/>
      <c r="Q1342" s="146"/>
      <c r="R1342" s="123"/>
    </row>
    <row r="1343" spans="1:18" s="262" customFormat="1" ht="15.75" customHeight="1">
      <c r="B1343" s="1120">
        <v>11</v>
      </c>
      <c r="C1343" s="1118" t="s">
        <v>70</v>
      </c>
      <c r="D1343" s="1115" t="s">
        <v>706</v>
      </c>
      <c r="E1343" s="367" t="s">
        <v>17</v>
      </c>
      <c r="F1343" s="181">
        <v>30</v>
      </c>
      <c r="G1343" s="181">
        <v>30</v>
      </c>
      <c r="H1343" s="464">
        <f>H1345+H1346+H1348</f>
        <v>0</v>
      </c>
      <c r="I1343" s="464">
        <f t="shared" ref="I1343:Q1343" si="505">I1345+I1346+I1348</f>
        <v>0</v>
      </c>
      <c r="J1343" s="592">
        <f t="shared" ref="J1343:K1343" si="506">J1345+J1346+J1348</f>
        <v>0</v>
      </c>
      <c r="K1343" s="592">
        <f t="shared" si="506"/>
        <v>0</v>
      </c>
      <c r="L1343" s="464">
        <f>L1345+L1346+L1348</f>
        <v>30</v>
      </c>
      <c r="M1343" s="347">
        <f>M1345+M1346+M1348</f>
        <v>0</v>
      </c>
      <c r="N1343" s="347">
        <f t="shared" si="505"/>
        <v>30</v>
      </c>
      <c r="O1343" s="347">
        <f t="shared" si="505"/>
        <v>30</v>
      </c>
      <c r="P1343" s="347">
        <f t="shared" si="505"/>
        <v>30</v>
      </c>
      <c r="Q1343" s="347">
        <f t="shared" si="505"/>
        <v>30</v>
      </c>
      <c r="R1343" s="1120"/>
    </row>
    <row r="1344" spans="1:18" s="262" customFormat="1" ht="15.75" customHeight="1">
      <c r="B1344" s="1120"/>
      <c r="C1344" s="1118"/>
      <c r="D1344" s="1116"/>
      <c r="E1344" s="368" t="s">
        <v>18</v>
      </c>
      <c r="F1344" s="165"/>
      <c r="G1344" s="165"/>
      <c r="H1344" s="454"/>
      <c r="I1344" s="454"/>
      <c r="J1344" s="593"/>
      <c r="K1344" s="593"/>
      <c r="L1344" s="454"/>
      <c r="M1344" s="348"/>
      <c r="N1344" s="348"/>
      <c r="O1344" s="348"/>
      <c r="P1344" s="348"/>
      <c r="Q1344" s="348"/>
      <c r="R1344" s="1120"/>
    </row>
    <row r="1345" spans="2:18" s="262" customFormat="1" ht="15.75" customHeight="1">
      <c r="B1345" s="1120"/>
      <c r="C1345" s="1118"/>
      <c r="D1345" s="1116"/>
      <c r="E1345" s="368" t="s">
        <v>28</v>
      </c>
      <c r="F1345" s="165">
        <v>0</v>
      </c>
      <c r="G1345" s="165">
        <v>0</v>
      </c>
      <c r="H1345" s="454">
        <f>H1352</f>
        <v>0</v>
      </c>
      <c r="I1345" s="454">
        <f t="shared" ref="I1345:Q1345" si="507">I1352</f>
        <v>0</v>
      </c>
      <c r="J1345" s="593">
        <f t="shared" ref="J1345:K1345" si="508">J1352</f>
        <v>0</v>
      </c>
      <c r="K1345" s="593">
        <f t="shared" si="508"/>
        <v>0</v>
      </c>
      <c r="L1345" s="454">
        <f>L1352</f>
        <v>0</v>
      </c>
      <c r="M1345" s="454">
        <f>M1352</f>
        <v>0</v>
      </c>
      <c r="N1345" s="348">
        <f t="shared" si="507"/>
        <v>0</v>
      </c>
      <c r="O1345" s="348">
        <f t="shared" ref="O1345" si="509">O1352</f>
        <v>0</v>
      </c>
      <c r="P1345" s="348">
        <f t="shared" si="507"/>
        <v>0</v>
      </c>
      <c r="Q1345" s="348">
        <f t="shared" si="507"/>
        <v>0</v>
      </c>
      <c r="R1345" s="1120"/>
    </row>
    <row r="1346" spans="2:18" s="262" customFormat="1" ht="15.75" customHeight="1">
      <c r="B1346" s="1120"/>
      <c r="C1346" s="1118"/>
      <c r="D1346" s="1116"/>
      <c r="E1346" s="368" t="s">
        <v>19</v>
      </c>
      <c r="F1346" s="165">
        <v>0</v>
      </c>
      <c r="G1346" s="165">
        <v>0</v>
      </c>
      <c r="H1346" s="454">
        <f>H1353</f>
        <v>0</v>
      </c>
      <c r="I1346" s="454">
        <f t="shared" ref="I1346:Q1346" si="510">I1353</f>
        <v>0</v>
      </c>
      <c r="J1346" s="593">
        <f t="shared" ref="J1346:L1346" si="511">J1353</f>
        <v>0</v>
      </c>
      <c r="K1346" s="593">
        <f t="shared" si="511"/>
        <v>0</v>
      </c>
      <c r="L1346" s="454">
        <f t="shared" si="511"/>
        <v>0</v>
      </c>
      <c r="M1346" s="454">
        <f t="shared" ref="M1346" si="512">M1353</f>
        <v>0</v>
      </c>
      <c r="N1346" s="348">
        <f t="shared" si="510"/>
        <v>0</v>
      </c>
      <c r="O1346" s="348">
        <f t="shared" ref="O1346" si="513">O1353</f>
        <v>0</v>
      </c>
      <c r="P1346" s="348">
        <f t="shared" si="510"/>
        <v>0</v>
      </c>
      <c r="Q1346" s="348">
        <f t="shared" si="510"/>
        <v>0</v>
      </c>
      <c r="R1346" s="1120"/>
    </row>
    <row r="1347" spans="2:18" s="262" customFormat="1" ht="15.75" customHeight="1">
      <c r="B1347" s="1120"/>
      <c r="C1347" s="1118"/>
      <c r="D1347" s="1116"/>
      <c r="E1347" s="368" t="s">
        <v>33</v>
      </c>
      <c r="F1347" s="165"/>
      <c r="G1347" s="165"/>
      <c r="H1347" s="454"/>
      <c r="I1347" s="454"/>
      <c r="J1347" s="593"/>
      <c r="K1347" s="593"/>
      <c r="L1347" s="454"/>
      <c r="M1347" s="348"/>
      <c r="N1347" s="348"/>
      <c r="O1347" s="348"/>
      <c r="P1347" s="348"/>
      <c r="Q1347" s="348"/>
      <c r="R1347" s="1120"/>
    </row>
    <row r="1348" spans="2:18" s="262" customFormat="1" ht="15.75" customHeight="1">
      <c r="B1348" s="1120"/>
      <c r="C1348" s="1118"/>
      <c r="D1348" s="1116"/>
      <c r="E1348" s="368" t="s">
        <v>67</v>
      </c>
      <c r="F1348" s="165">
        <v>30</v>
      </c>
      <c r="G1348" s="165">
        <v>30</v>
      </c>
      <c r="H1348" s="454">
        <f>H1355</f>
        <v>0</v>
      </c>
      <c r="I1348" s="454">
        <f t="shared" ref="I1348:Q1348" si="514">I1355</f>
        <v>0</v>
      </c>
      <c r="J1348" s="593">
        <f t="shared" ref="J1348:M1348" si="515">J1355</f>
        <v>0</v>
      </c>
      <c r="K1348" s="593">
        <f t="shared" si="515"/>
        <v>0</v>
      </c>
      <c r="L1348" s="454">
        <f t="shared" si="515"/>
        <v>30</v>
      </c>
      <c r="M1348" s="454">
        <f t="shared" si="515"/>
        <v>0</v>
      </c>
      <c r="N1348" s="348">
        <f t="shared" si="514"/>
        <v>30</v>
      </c>
      <c r="O1348" s="348">
        <f t="shared" ref="O1348" si="516">O1355</f>
        <v>30</v>
      </c>
      <c r="P1348" s="348">
        <f t="shared" si="514"/>
        <v>30</v>
      </c>
      <c r="Q1348" s="348">
        <f t="shared" si="514"/>
        <v>30</v>
      </c>
      <c r="R1348" s="1120"/>
    </row>
    <row r="1349" spans="2:18" s="262" customFormat="1" ht="15.75" customHeight="1" thickBot="1">
      <c r="B1349" s="1121"/>
      <c r="C1349" s="1119"/>
      <c r="D1349" s="1117"/>
      <c r="E1349" s="369" t="s">
        <v>20</v>
      </c>
      <c r="F1349" s="169"/>
      <c r="G1349" s="169"/>
      <c r="H1349" s="467"/>
      <c r="I1349" s="467"/>
      <c r="J1349" s="594"/>
      <c r="K1349" s="594"/>
      <c r="L1349" s="467"/>
      <c r="M1349" s="320"/>
      <c r="N1349" s="320"/>
      <c r="O1349" s="320"/>
      <c r="P1349" s="320"/>
      <c r="Q1349" s="320"/>
      <c r="R1349" s="1121"/>
    </row>
    <row r="1350" spans="2:18" s="89" customFormat="1" ht="15.75" customHeight="1">
      <c r="B1350" s="1032"/>
      <c r="C1350" s="1056" t="s">
        <v>352</v>
      </c>
      <c r="D1350" s="1046" t="s">
        <v>621</v>
      </c>
      <c r="E1350" s="341" t="s">
        <v>17</v>
      </c>
      <c r="F1350" s="136"/>
      <c r="G1350" s="136"/>
      <c r="H1350" s="485">
        <f>H1352+H1353+H1354+H1355</f>
        <v>0</v>
      </c>
      <c r="I1350" s="485">
        <f t="shared" ref="I1350:Q1350" si="517">I1352+I1353+I1354+I1355</f>
        <v>0</v>
      </c>
      <c r="J1350" s="625">
        <f t="shared" si="517"/>
        <v>0</v>
      </c>
      <c r="K1350" s="625">
        <f t="shared" si="517"/>
        <v>0</v>
      </c>
      <c r="L1350" s="259">
        <f t="shared" si="517"/>
        <v>30</v>
      </c>
      <c r="M1350" s="259">
        <f t="shared" si="517"/>
        <v>0</v>
      </c>
      <c r="N1350" s="166">
        <f t="shared" si="517"/>
        <v>30</v>
      </c>
      <c r="O1350" s="166">
        <f t="shared" si="517"/>
        <v>30</v>
      </c>
      <c r="P1350" s="259">
        <f t="shared" si="517"/>
        <v>30</v>
      </c>
      <c r="Q1350" s="259">
        <f t="shared" si="517"/>
        <v>30</v>
      </c>
      <c r="R1350" s="412"/>
    </row>
    <row r="1351" spans="2:18" s="89" customFormat="1" ht="15.75" customHeight="1">
      <c r="B1351" s="1034"/>
      <c r="C1351" s="1113"/>
      <c r="D1351" s="1113"/>
      <c r="E1351" s="342" t="s">
        <v>18</v>
      </c>
      <c r="F1351" s="127"/>
      <c r="G1351" s="127"/>
      <c r="H1351" s="484"/>
      <c r="I1351" s="484"/>
      <c r="J1351" s="627"/>
      <c r="K1351" s="627"/>
      <c r="L1351" s="370"/>
      <c r="M1351" s="370"/>
      <c r="N1351" s="166"/>
      <c r="O1351" s="166"/>
      <c r="P1351" s="139"/>
      <c r="Q1351" s="139"/>
      <c r="R1351" s="123"/>
    </row>
    <row r="1352" spans="2:18" s="89" customFormat="1" ht="15.75" customHeight="1">
      <c r="B1352" s="1034"/>
      <c r="C1352" s="1113"/>
      <c r="D1352" s="1113"/>
      <c r="E1352" s="342" t="s">
        <v>28</v>
      </c>
      <c r="F1352" s="127"/>
      <c r="G1352" s="127"/>
      <c r="H1352" s="484">
        <v>0</v>
      </c>
      <c r="I1352" s="484">
        <v>0</v>
      </c>
      <c r="J1352" s="627">
        <v>0</v>
      </c>
      <c r="K1352" s="627">
        <v>0</v>
      </c>
      <c r="L1352" s="370">
        <v>0</v>
      </c>
      <c r="M1352" s="370">
        <v>0</v>
      </c>
      <c r="N1352" s="166">
        <v>0</v>
      </c>
      <c r="O1352" s="166">
        <v>0</v>
      </c>
      <c r="P1352" s="139">
        <v>0</v>
      </c>
      <c r="Q1352" s="139">
        <v>0</v>
      </c>
      <c r="R1352" s="123"/>
    </row>
    <row r="1353" spans="2:18" s="89" customFormat="1" ht="15.75" customHeight="1">
      <c r="B1353" s="1034"/>
      <c r="C1353" s="1113"/>
      <c r="D1353" s="1113"/>
      <c r="E1353" s="342" t="s">
        <v>19</v>
      </c>
      <c r="F1353" s="127"/>
      <c r="G1353" s="127"/>
      <c r="H1353" s="484">
        <v>0</v>
      </c>
      <c r="I1353" s="484">
        <v>0</v>
      </c>
      <c r="J1353" s="627">
        <v>0</v>
      </c>
      <c r="K1353" s="627">
        <v>0</v>
      </c>
      <c r="L1353" s="370">
        <v>0</v>
      </c>
      <c r="M1353" s="370">
        <v>0</v>
      </c>
      <c r="N1353" s="166">
        <v>0</v>
      </c>
      <c r="O1353" s="166">
        <v>0</v>
      </c>
      <c r="P1353" s="139">
        <v>0</v>
      </c>
      <c r="Q1353" s="139">
        <v>0</v>
      </c>
      <c r="R1353" s="123"/>
    </row>
    <row r="1354" spans="2:18" s="89" customFormat="1" ht="15.75" customHeight="1">
      <c r="B1354" s="1034"/>
      <c r="C1354" s="1113"/>
      <c r="D1354" s="1113"/>
      <c r="E1354" s="342" t="s">
        <v>33</v>
      </c>
      <c r="F1354" s="127"/>
      <c r="G1354" s="127"/>
      <c r="H1354" s="484"/>
      <c r="I1354" s="484"/>
      <c r="J1354" s="627"/>
      <c r="K1354" s="627"/>
      <c r="L1354" s="370"/>
      <c r="M1354" s="370"/>
      <c r="N1354" s="166"/>
      <c r="O1354" s="166"/>
      <c r="P1354" s="139"/>
      <c r="Q1354" s="139"/>
      <c r="R1354" s="123"/>
    </row>
    <row r="1355" spans="2:18" s="89" customFormat="1" ht="15.75" customHeight="1">
      <c r="B1355" s="1034"/>
      <c r="C1355" s="1113"/>
      <c r="D1355" s="1113"/>
      <c r="E1355" s="342" t="s">
        <v>67</v>
      </c>
      <c r="F1355" s="127"/>
      <c r="G1355" s="127"/>
      <c r="H1355" s="485">
        <v>0</v>
      </c>
      <c r="I1355" s="485">
        <v>0</v>
      </c>
      <c r="J1355" s="625">
        <v>0</v>
      </c>
      <c r="K1355" s="625">
        <v>0</v>
      </c>
      <c r="L1355" s="259">
        <v>30</v>
      </c>
      <c r="M1355" s="259">
        <v>0</v>
      </c>
      <c r="N1355" s="166">
        <v>30</v>
      </c>
      <c r="O1355" s="166">
        <v>30</v>
      </c>
      <c r="P1355" s="139">
        <v>30</v>
      </c>
      <c r="Q1355" s="139">
        <v>30</v>
      </c>
      <c r="R1355" s="123"/>
    </row>
    <row r="1356" spans="2:18" s="89" customFormat="1" ht="15.75" customHeight="1" thickBot="1">
      <c r="B1356" s="1035"/>
      <c r="C1356" s="1114"/>
      <c r="D1356" s="1114"/>
      <c r="E1356" s="343" t="s">
        <v>20</v>
      </c>
      <c r="F1356" s="133"/>
      <c r="G1356" s="133"/>
      <c r="H1356" s="486"/>
      <c r="I1356" s="486"/>
      <c r="J1356" s="628"/>
      <c r="K1356" s="628"/>
      <c r="L1356" s="739"/>
      <c r="M1356" s="739"/>
      <c r="N1356" s="767"/>
      <c r="O1356" s="767"/>
      <c r="P1356" s="146"/>
      <c r="Q1356" s="146"/>
      <c r="R1356" s="413"/>
    </row>
    <row r="1357" spans="2:18" s="162" customFormat="1" ht="15.75" customHeight="1">
      <c r="B1357" s="1120">
        <v>12</v>
      </c>
      <c r="C1357" s="1067" t="s">
        <v>70</v>
      </c>
      <c r="D1357" s="1067" t="s">
        <v>503</v>
      </c>
      <c r="E1357" s="347" t="s">
        <v>17</v>
      </c>
      <c r="F1357" s="181">
        <v>50</v>
      </c>
      <c r="G1357" s="181">
        <v>50</v>
      </c>
      <c r="H1357" s="464">
        <f>H1359+H1360+H1362</f>
        <v>20.800129999999999</v>
      </c>
      <c r="I1357" s="464">
        <f t="shared" ref="I1357:Q1357" si="518">I1359+I1360+I1362</f>
        <v>0</v>
      </c>
      <c r="J1357" s="588">
        <f>J1359+J1360+J1362</f>
        <v>45.500109999999992</v>
      </c>
      <c r="K1357" s="588">
        <f t="shared" ref="K1357:M1357" si="519">K1359+K1360+K1362</f>
        <v>12.38</v>
      </c>
      <c r="L1357" s="718">
        <f t="shared" si="519"/>
        <v>71.603189999999998</v>
      </c>
      <c r="M1357" s="718">
        <f t="shared" si="519"/>
        <v>12.38</v>
      </c>
      <c r="N1357" s="347">
        <f t="shared" si="518"/>
        <v>100</v>
      </c>
      <c r="O1357" s="347">
        <f t="shared" ref="O1357" si="520">O1359+O1360+O1362</f>
        <v>100</v>
      </c>
      <c r="P1357" s="347">
        <f t="shared" si="518"/>
        <v>100</v>
      </c>
      <c r="Q1357" s="347">
        <f t="shared" si="518"/>
        <v>100</v>
      </c>
      <c r="R1357" s="1016"/>
    </row>
    <row r="1358" spans="2:18" s="162" customFormat="1" ht="15.75" customHeight="1">
      <c r="B1358" s="1136"/>
      <c r="C1358" s="1134"/>
      <c r="D1358" s="1134"/>
      <c r="E1358" s="348" t="s">
        <v>18</v>
      </c>
      <c r="F1358" s="165"/>
      <c r="G1358" s="165"/>
      <c r="H1358" s="454"/>
      <c r="I1358" s="454"/>
      <c r="J1358" s="570"/>
      <c r="K1358" s="570"/>
      <c r="L1358" s="348"/>
      <c r="M1358" s="348"/>
      <c r="N1358" s="348"/>
      <c r="O1358" s="348"/>
      <c r="P1358" s="348"/>
      <c r="Q1358" s="348"/>
      <c r="R1358" s="1016"/>
    </row>
    <row r="1359" spans="2:18" s="162" customFormat="1" ht="15.75" customHeight="1">
      <c r="B1359" s="1136"/>
      <c r="C1359" s="1134"/>
      <c r="D1359" s="1134"/>
      <c r="E1359" s="348" t="s">
        <v>28</v>
      </c>
      <c r="F1359" s="165">
        <v>0</v>
      </c>
      <c r="G1359" s="165">
        <v>0</v>
      </c>
      <c r="H1359" s="454">
        <f>H1366+H1373+H1380+H1387</f>
        <v>0</v>
      </c>
      <c r="I1359" s="454">
        <f t="shared" ref="I1359:Q1359" si="521">I1366+I1373+I1380+I1387</f>
        <v>0</v>
      </c>
      <c r="J1359" s="593">
        <f t="shared" si="521"/>
        <v>0</v>
      </c>
      <c r="K1359" s="593">
        <f t="shared" si="521"/>
        <v>0</v>
      </c>
      <c r="L1359" s="454">
        <f t="shared" si="521"/>
        <v>0</v>
      </c>
      <c r="M1359" s="454">
        <f t="shared" si="521"/>
        <v>0</v>
      </c>
      <c r="N1359" s="348">
        <f t="shared" si="521"/>
        <v>0</v>
      </c>
      <c r="O1359" s="348">
        <f t="shared" ref="O1359" si="522">O1366+O1373+O1380+O1387</f>
        <v>0</v>
      </c>
      <c r="P1359" s="348">
        <f t="shared" si="521"/>
        <v>0</v>
      </c>
      <c r="Q1359" s="348">
        <f t="shared" si="521"/>
        <v>0</v>
      </c>
      <c r="R1359" s="1016"/>
    </row>
    <row r="1360" spans="2:18" s="162" customFormat="1" ht="15.75" customHeight="1">
      <c r="B1360" s="1136"/>
      <c r="C1360" s="1134"/>
      <c r="D1360" s="1134"/>
      <c r="E1360" s="348" t="s">
        <v>19</v>
      </c>
      <c r="F1360" s="165">
        <v>0</v>
      </c>
      <c r="G1360" s="165">
        <v>0</v>
      </c>
      <c r="H1360" s="454">
        <f>H1367+H1374+H1381+H1388</f>
        <v>0</v>
      </c>
      <c r="I1360" s="454">
        <f t="shared" ref="I1360:Q1360" si="523">I1367+I1374+I1381+I1388</f>
        <v>0</v>
      </c>
      <c r="J1360" s="593">
        <f t="shared" si="523"/>
        <v>0</v>
      </c>
      <c r="K1360" s="593">
        <f t="shared" si="523"/>
        <v>0</v>
      </c>
      <c r="L1360" s="454">
        <f t="shared" si="523"/>
        <v>0</v>
      </c>
      <c r="M1360" s="454">
        <f t="shared" si="523"/>
        <v>0</v>
      </c>
      <c r="N1360" s="348">
        <f t="shared" si="523"/>
        <v>0</v>
      </c>
      <c r="O1360" s="348">
        <f t="shared" ref="O1360" si="524">O1367+O1374+O1381+O1388</f>
        <v>0</v>
      </c>
      <c r="P1360" s="348">
        <f t="shared" si="523"/>
        <v>0</v>
      </c>
      <c r="Q1360" s="348">
        <f t="shared" si="523"/>
        <v>0</v>
      </c>
      <c r="R1360" s="1016"/>
    </row>
    <row r="1361" spans="2:18" s="162" customFormat="1" ht="15.75" customHeight="1">
      <c r="B1361" s="1136"/>
      <c r="C1361" s="1134"/>
      <c r="D1361" s="1134"/>
      <c r="E1361" s="348" t="s">
        <v>33</v>
      </c>
      <c r="F1361" s="165"/>
      <c r="G1361" s="165"/>
      <c r="H1361" s="454"/>
      <c r="I1361" s="454"/>
      <c r="J1361" s="570"/>
      <c r="K1361" s="570"/>
      <c r="L1361" s="348"/>
      <c r="M1361" s="348"/>
      <c r="N1361" s="348"/>
      <c r="O1361" s="348"/>
      <c r="P1361" s="348"/>
      <c r="Q1361" s="348"/>
      <c r="R1361" s="1016"/>
    </row>
    <row r="1362" spans="2:18" s="162" customFormat="1" ht="15.75" customHeight="1">
      <c r="B1362" s="1136"/>
      <c r="C1362" s="1134"/>
      <c r="D1362" s="1134"/>
      <c r="E1362" s="348" t="s">
        <v>67</v>
      </c>
      <c r="F1362" s="165">
        <v>50</v>
      </c>
      <c r="G1362" s="165">
        <v>50</v>
      </c>
      <c r="H1362" s="454">
        <f>H1369+H1376+H1383+H1390</f>
        <v>20.800129999999999</v>
      </c>
      <c r="I1362" s="454">
        <f t="shared" ref="I1362:Q1362" si="525">I1369+I1376+I1383+I1390</f>
        <v>0</v>
      </c>
      <c r="J1362" s="593">
        <f t="shared" si="525"/>
        <v>45.500109999999992</v>
      </c>
      <c r="K1362" s="593">
        <f t="shared" si="525"/>
        <v>12.38</v>
      </c>
      <c r="L1362" s="717">
        <f t="shared" si="525"/>
        <v>71.603189999999998</v>
      </c>
      <c r="M1362" s="717">
        <f t="shared" si="525"/>
        <v>12.38</v>
      </c>
      <c r="N1362" s="348">
        <f t="shared" si="525"/>
        <v>100</v>
      </c>
      <c r="O1362" s="348">
        <f t="shared" ref="O1362" si="526">O1369+O1376+O1383+O1390</f>
        <v>100</v>
      </c>
      <c r="P1362" s="348">
        <f t="shared" si="525"/>
        <v>100</v>
      </c>
      <c r="Q1362" s="348">
        <f t="shared" si="525"/>
        <v>100</v>
      </c>
      <c r="R1362" s="1016"/>
    </row>
    <row r="1363" spans="2:18" s="162" customFormat="1" ht="15.75" customHeight="1" thickBot="1">
      <c r="B1363" s="1137"/>
      <c r="C1363" s="1135"/>
      <c r="D1363" s="1135"/>
      <c r="E1363" s="320" t="s">
        <v>20</v>
      </c>
      <c r="F1363" s="169"/>
      <c r="G1363" s="169"/>
      <c r="H1363" s="467"/>
      <c r="I1363" s="467"/>
      <c r="J1363" s="596"/>
      <c r="K1363" s="596"/>
      <c r="L1363" s="320"/>
      <c r="M1363" s="320"/>
      <c r="N1363" s="320"/>
      <c r="O1363" s="320"/>
      <c r="P1363" s="320"/>
      <c r="Q1363" s="320"/>
      <c r="R1363" s="1073"/>
    </row>
    <row r="1364" spans="2:18" s="162" customFormat="1" ht="15.75" customHeight="1">
      <c r="B1364" s="1032"/>
      <c r="C1364" s="1056" t="s">
        <v>352</v>
      </c>
      <c r="D1364" s="1046" t="s">
        <v>491</v>
      </c>
      <c r="E1364" s="341" t="s">
        <v>17</v>
      </c>
      <c r="F1364" s="267">
        <f>F1366+F1367+F1368+F1369</f>
        <v>85.790999999999997</v>
      </c>
      <c r="G1364" s="267">
        <f t="shared" ref="G1364:Q1364" si="527">G1366+G1367+G1368+G1369</f>
        <v>85.790999999999997</v>
      </c>
      <c r="H1364" s="483">
        <f t="shared" si="527"/>
        <v>17.844570000000001</v>
      </c>
      <c r="I1364" s="483">
        <f t="shared" si="527"/>
        <v>0</v>
      </c>
      <c r="J1364" s="626">
        <f t="shared" si="527"/>
        <v>39.034939999999999</v>
      </c>
      <c r="K1364" s="626">
        <f t="shared" ref="K1364" si="528">K1366+K1367+K1368+K1369</f>
        <v>12.38</v>
      </c>
      <c r="L1364" s="267">
        <f t="shared" si="527"/>
        <v>57.394190000000002</v>
      </c>
      <c r="M1364" s="267">
        <f t="shared" si="527"/>
        <v>12.38</v>
      </c>
      <c r="N1364" s="266">
        <f t="shared" si="527"/>
        <v>85.790999999999997</v>
      </c>
      <c r="O1364" s="266">
        <f t="shared" si="527"/>
        <v>85.790999999999997</v>
      </c>
      <c r="P1364" s="267">
        <f t="shared" si="527"/>
        <v>85.790999999999997</v>
      </c>
      <c r="Q1364" s="267">
        <f t="shared" si="527"/>
        <v>85.790999999999997</v>
      </c>
      <c r="R1364" s="412"/>
    </row>
    <row r="1365" spans="2:18" s="162" customFormat="1" ht="15.75" customHeight="1">
      <c r="B1365" s="1034"/>
      <c r="C1365" s="1113"/>
      <c r="D1365" s="1113"/>
      <c r="E1365" s="342" t="s">
        <v>18</v>
      </c>
      <c r="F1365" s="267"/>
      <c r="G1365" s="267"/>
      <c r="H1365" s="484"/>
      <c r="I1365" s="484"/>
      <c r="J1365" s="627"/>
      <c r="K1365" s="627"/>
      <c r="L1365" s="370"/>
      <c r="M1365" s="370"/>
      <c r="N1365" s="166"/>
      <c r="O1365" s="166"/>
      <c r="P1365" s="139"/>
      <c r="Q1365" s="139"/>
      <c r="R1365" s="123"/>
    </row>
    <row r="1366" spans="2:18" s="162" customFormat="1" ht="15.75" customHeight="1">
      <c r="B1366" s="1034"/>
      <c r="C1366" s="1113"/>
      <c r="D1366" s="1113"/>
      <c r="E1366" s="342" t="s">
        <v>28</v>
      </c>
      <c r="F1366" s="267">
        <v>0</v>
      </c>
      <c r="G1366" s="267">
        <v>0</v>
      </c>
      <c r="H1366" s="484">
        <v>0</v>
      </c>
      <c r="I1366" s="484">
        <v>0</v>
      </c>
      <c r="J1366" s="627">
        <v>0</v>
      </c>
      <c r="K1366" s="627">
        <v>0</v>
      </c>
      <c r="L1366" s="370">
        <v>0</v>
      </c>
      <c r="M1366" s="370">
        <v>0</v>
      </c>
      <c r="N1366" s="166">
        <v>0</v>
      </c>
      <c r="O1366" s="166">
        <v>0</v>
      </c>
      <c r="P1366" s="139">
        <v>0</v>
      </c>
      <c r="Q1366" s="139">
        <v>0</v>
      </c>
      <c r="R1366" s="123"/>
    </row>
    <row r="1367" spans="2:18" s="162" customFormat="1" ht="15.75" customHeight="1">
      <c r="B1367" s="1034"/>
      <c r="C1367" s="1113"/>
      <c r="D1367" s="1113"/>
      <c r="E1367" s="342" t="s">
        <v>19</v>
      </c>
      <c r="F1367" s="267">
        <v>0</v>
      </c>
      <c r="G1367" s="267">
        <v>0</v>
      </c>
      <c r="H1367" s="484">
        <v>0</v>
      </c>
      <c r="I1367" s="484">
        <v>0</v>
      </c>
      <c r="J1367" s="627">
        <v>0</v>
      </c>
      <c r="K1367" s="627">
        <v>0</v>
      </c>
      <c r="L1367" s="370">
        <v>0</v>
      </c>
      <c r="M1367" s="370">
        <v>0</v>
      </c>
      <c r="N1367" s="166">
        <v>0</v>
      </c>
      <c r="O1367" s="166">
        <v>0</v>
      </c>
      <c r="P1367" s="139">
        <v>0</v>
      </c>
      <c r="Q1367" s="139">
        <v>0</v>
      </c>
      <c r="R1367" s="123"/>
    </row>
    <row r="1368" spans="2:18" s="162" customFormat="1" ht="15.75" customHeight="1">
      <c r="B1368" s="1034"/>
      <c r="C1368" s="1113"/>
      <c r="D1368" s="1113"/>
      <c r="E1368" s="342" t="s">
        <v>33</v>
      </c>
      <c r="F1368" s="267"/>
      <c r="G1368" s="267"/>
      <c r="H1368" s="484"/>
      <c r="I1368" s="484"/>
      <c r="J1368" s="627"/>
      <c r="K1368" s="627"/>
      <c r="L1368" s="370"/>
      <c r="M1368" s="370"/>
      <c r="N1368" s="166"/>
      <c r="O1368" s="166"/>
      <c r="P1368" s="139"/>
      <c r="Q1368" s="139"/>
      <c r="R1368" s="123"/>
    </row>
    <row r="1369" spans="2:18" s="162" customFormat="1" ht="15.75" customHeight="1">
      <c r="B1369" s="1034"/>
      <c r="C1369" s="1113"/>
      <c r="D1369" s="1113"/>
      <c r="E1369" s="342" t="s">
        <v>67</v>
      </c>
      <c r="F1369" s="267">
        <v>85.790999999999997</v>
      </c>
      <c r="G1369" s="267">
        <v>85.790999999999997</v>
      </c>
      <c r="H1369" s="485">
        <v>17.844570000000001</v>
      </c>
      <c r="I1369" s="485">
        <v>0</v>
      </c>
      <c r="J1369" s="625">
        <v>39.034939999999999</v>
      </c>
      <c r="K1369" s="625">
        <v>12.38</v>
      </c>
      <c r="L1369" s="259">
        <v>57.394190000000002</v>
      </c>
      <c r="M1369" s="259">
        <v>12.38</v>
      </c>
      <c r="N1369" s="166">
        <v>85.790999999999997</v>
      </c>
      <c r="O1369" s="166">
        <v>85.790999999999997</v>
      </c>
      <c r="P1369" s="127">
        <v>85.790999999999997</v>
      </c>
      <c r="Q1369" s="127">
        <v>85.790999999999997</v>
      </c>
      <c r="R1369" s="123"/>
    </row>
    <row r="1370" spans="2:18" s="162" customFormat="1" ht="15.75" customHeight="1" thickBot="1">
      <c r="B1370" s="1035"/>
      <c r="C1370" s="1114"/>
      <c r="D1370" s="1114"/>
      <c r="E1370" s="343" t="s">
        <v>20</v>
      </c>
      <c r="F1370" s="271"/>
      <c r="G1370" s="271"/>
      <c r="H1370" s="486"/>
      <c r="I1370" s="486"/>
      <c r="J1370" s="628"/>
      <c r="K1370" s="628"/>
      <c r="L1370" s="739"/>
      <c r="M1370" s="739"/>
      <c r="N1370" s="767"/>
      <c r="O1370" s="767"/>
      <c r="P1370" s="146"/>
      <c r="Q1370" s="146"/>
      <c r="R1370" s="413"/>
    </row>
    <row r="1371" spans="2:18" s="162" customFormat="1" ht="15.75" customHeight="1">
      <c r="B1371" s="1032"/>
      <c r="C1371" s="1056" t="s">
        <v>540</v>
      </c>
      <c r="D1371" s="1046" t="s">
        <v>492</v>
      </c>
      <c r="E1371" s="341" t="s">
        <v>17</v>
      </c>
      <c r="F1371" s="267">
        <f>F1373+F1374+F1375+F1376</f>
        <v>4.7359999999999998</v>
      </c>
      <c r="G1371" s="267">
        <f t="shared" ref="G1371:N1371" si="529">G1373+G1374+G1375+G1376</f>
        <v>4.7359999999999998</v>
      </c>
      <c r="H1371" s="483">
        <f t="shared" si="529"/>
        <v>0.98511000000000004</v>
      </c>
      <c r="I1371" s="483">
        <f t="shared" si="529"/>
        <v>0</v>
      </c>
      <c r="J1371" s="626">
        <f t="shared" si="529"/>
        <v>2.1549</v>
      </c>
      <c r="K1371" s="626">
        <f t="shared" ref="K1371" si="530">K1373+K1374+K1375+K1376</f>
        <v>0</v>
      </c>
      <c r="L1371" s="267">
        <f t="shared" si="529"/>
        <v>4.7359999999999998</v>
      </c>
      <c r="M1371" s="267">
        <f t="shared" si="529"/>
        <v>0</v>
      </c>
      <c r="N1371" s="266">
        <f t="shared" si="529"/>
        <v>4.7359999999999998</v>
      </c>
      <c r="O1371" s="266">
        <f t="shared" ref="O1371:Q1371" si="531">O1373+O1374+O1375+O1376</f>
        <v>4.7359999999999998</v>
      </c>
      <c r="P1371" s="267">
        <f t="shared" si="531"/>
        <v>4.7359999999999998</v>
      </c>
      <c r="Q1371" s="267">
        <f t="shared" si="531"/>
        <v>4.7359999999999998</v>
      </c>
      <c r="R1371" s="412"/>
    </row>
    <row r="1372" spans="2:18" s="162" customFormat="1" ht="15.75" customHeight="1">
      <c r="B1372" s="1034"/>
      <c r="C1372" s="1113"/>
      <c r="D1372" s="1113"/>
      <c r="E1372" s="342" t="s">
        <v>18</v>
      </c>
      <c r="F1372" s="267"/>
      <c r="G1372" s="353"/>
      <c r="H1372" s="484"/>
      <c r="I1372" s="484"/>
      <c r="J1372" s="627"/>
      <c r="K1372" s="627"/>
      <c r="L1372" s="370"/>
      <c r="M1372" s="370"/>
      <c r="N1372" s="166"/>
      <c r="O1372" s="166"/>
      <c r="P1372" s="139"/>
      <c r="Q1372" s="139"/>
      <c r="R1372" s="123"/>
    </row>
    <row r="1373" spans="2:18" s="162" customFormat="1" ht="15.75" customHeight="1">
      <c r="B1373" s="1034"/>
      <c r="C1373" s="1113"/>
      <c r="D1373" s="1113"/>
      <c r="E1373" s="342" t="s">
        <v>28</v>
      </c>
      <c r="F1373" s="267">
        <v>0</v>
      </c>
      <c r="G1373" s="353">
        <v>0</v>
      </c>
      <c r="H1373" s="484">
        <v>0</v>
      </c>
      <c r="I1373" s="484">
        <v>0</v>
      </c>
      <c r="J1373" s="627">
        <v>0</v>
      </c>
      <c r="K1373" s="627">
        <v>0</v>
      </c>
      <c r="L1373" s="627">
        <v>0</v>
      </c>
      <c r="M1373" s="627">
        <v>0</v>
      </c>
      <c r="N1373" s="166">
        <v>0</v>
      </c>
      <c r="O1373" s="166">
        <v>0</v>
      </c>
      <c r="P1373" s="139">
        <v>0</v>
      </c>
      <c r="Q1373" s="139">
        <v>0</v>
      </c>
      <c r="R1373" s="123"/>
    </row>
    <row r="1374" spans="2:18" s="162" customFormat="1" ht="15.75" customHeight="1">
      <c r="B1374" s="1034"/>
      <c r="C1374" s="1113"/>
      <c r="D1374" s="1113"/>
      <c r="E1374" s="342" t="s">
        <v>19</v>
      </c>
      <c r="F1374" s="267">
        <v>0</v>
      </c>
      <c r="G1374" s="353">
        <v>0</v>
      </c>
      <c r="H1374" s="484">
        <v>0</v>
      </c>
      <c r="I1374" s="484">
        <v>0</v>
      </c>
      <c r="J1374" s="627">
        <v>0</v>
      </c>
      <c r="K1374" s="627">
        <v>0</v>
      </c>
      <c r="L1374" s="627">
        <v>0</v>
      </c>
      <c r="M1374" s="627">
        <v>0</v>
      </c>
      <c r="N1374" s="166">
        <v>0</v>
      </c>
      <c r="O1374" s="166">
        <v>0</v>
      </c>
      <c r="P1374" s="139">
        <v>0</v>
      </c>
      <c r="Q1374" s="139">
        <v>0</v>
      </c>
      <c r="R1374" s="123"/>
    </row>
    <row r="1375" spans="2:18" s="162" customFormat="1" ht="15.75" customHeight="1">
      <c r="B1375" s="1034"/>
      <c r="C1375" s="1113"/>
      <c r="D1375" s="1113"/>
      <c r="E1375" s="342" t="s">
        <v>33</v>
      </c>
      <c r="F1375" s="267"/>
      <c r="G1375" s="353"/>
      <c r="H1375" s="484"/>
      <c r="I1375" s="484"/>
      <c r="J1375" s="627"/>
      <c r="K1375" s="627"/>
      <c r="L1375" s="370"/>
      <c r="M1375" s="370"/>
      <c r="N1375" s="166"/>
      <c r="O1375" s="166"/>
      <c r="P1375" s="139"/>
      <c r="Q1375" s="139"/>
      <c r="R1375" s="123"/>
    </row>
    <row r="1376" spans="2:18" s="162" customFormat="1" ht="15.75" customHeight="1">
      <c r="B1376" s="1034"/>
      <c r="C1376" s="1113"/>
      <c r="D1376" s="1113"/>
      <c r="E1376" s="342" t="s">
        <v>67</v>
      </c>
      <c r="F1376" s="267">
        <v>4.7359999999999998</v>
      </c>
      <c r="G1376" s="267">
        <v>4.7359999999999998</v>
      </c>
      <c r="H1376" s="485">
        <v>0.98511000000000004</v>
      </c>
      <c r="I1376" s="485">
        <v>0</v>
      </c>
      <c r="J1376" s="625">
        <v>2.1549</v>
      </c>
      <c r="K1376" s="625">
        <v>0</v>
      </c>
      <c r="L1376" s="259">
        <v>4.7359999999999998</v>
      </c>
      <c r="M1376" s="259">
        <v>0</v>
      </c>
      <c r="N1376" s="166">
        <v>4.7359999999999998</v>
      </c>
      <c r="O1376" s="166">
        <v>4.7359999999999998</v>
      </c>
      <c r="P1376" s="127">
        <v>4.7359999999999998</v>
      </c>
      <c r="Q1376" s="127">
        <v>4.7359999999999998</v>
      </c>
      <c r="R1376" s="123"/>
    </row>
    <row r="1377" spans="1:18" s="162" customFormat="1" ht="15.75" customHeight="1" thickBot="1">
      <c r="B1377" s="1035"/>
      <c r="C1377" s="1114"/>
      <c r="D1377" s="1114"/>
      <c r="E1377" s="343" t="s">
        <v>20</v>
      </c>
      <c r="F1377" s="271"/>
      <c r="G1377" s="354"/>
      <c r="H1377" s="486"/>
      <c r="I1377" s="486"/>
      <c r="J1377" s="628"/>
      <c r="K1377" s="628"/>
      <c r="L1377" s="739"/>
      <c r="M1377" s="739"/>
      <c r="N1377" s="767"/>
      <c r="O1377" s="767"/>
      <c r="P1377" s="146"/>
      <c r="Q1377" s="146"/>
      <c r="R1377" s="413"/>
    </row>
    <row r="1378" spans="1:18" s="162" customFormat="1" ht="15.75" customHeight="1">
      <c r="B1378" s="1032"/>
      <c r="C1378" s="1056" t="s">
        <v>463</v>
      </c>
      <c r="D1378" s="1046" t="s">
        <v>493</v>
      </c>
      <c r="E1378" s="341" t="s">
        <v>17</v>
      </c>
      <c r="F1378" s="267">
        <f>F1380+F1381+F1382+F1383</f>
        <v>4.7359999999999998</v>
      </c>
      <c r="G1378" s="267">
        <f t="shared" ref="G1378:N1378" si="532">G1380+G1381+G1382+G1383</f>
        <v>4.7359999999999998</v>
      </c>
      <c r="H1378" s="483">
        <f t="shared" si="532"/>
        <v>0.98511000000000004</v>
      </c>
      <c r="I1378" s="483">
        <f t="shared" si="532"/>
        <v>0</v>
      </c>
      <c r="J1378" s="626">
        <f t="shared" si="532"/>
        <v>2.1549</v>
      </c>
      <c r="K1378" s="626">
        <f t="shared" ref="K1378" si="533">K1380+K1381+K1382+K1383</f>
        <v>0</v>
      </c>
      <c r="L1378" s="267">
        <f t="shared" si="532"/>
        <v>4.7359999999999998</v>
      </c>
      <c r="M1378" s="267">
        <f t="shared" si="532"/>
        <v>0</v>
      </c>
      <c r="N1378" s="266">
        <f t="shared" si="532"/>
        <v>4.7359999999999998</v>
      </c>
      <c r="O1378" s="266">
        <f t="shared" ref="O1378:Q1378" si="534">O1380+O1381+O1382+O1383</f>
        <v>4.7359999999999998</v>
      </c>
      <c r="P1378" s="267">
        <f t="shared" si="534"/>
        <v>4.7359999999999998</v>
      </c>
      <c r="Q1378" s="267">
        <f t="shared" si="534"/>
        <v>4.7359999999999998</v>
      </c>
      <c r="R1378" s="412"/>
    </row>
    <row r="1379" spans="1:18" s="162" customFormat="1" ht="15.75" customHeight="1">
      <c r="B1379" s="1034"/>
      <c r="C1379" s="1113"/>
      <c r="D1379" s="1113"/>
      <c r="E1379" s="342" t="s">
        <v>18</v>
      </c>
      <c r="F1379" s="267"/>
      <c r="G1379" s="267"/>
      <c r="H1379" s="484"/>
      <c r="I1379" s="484"/>
      <c r="J1379" s="627"/>
      <c r="K1379" s="627"/>
      <c r="L1379" s="370"/>
      <c r="M1379" s="370"/>
      <c r="N1379" s="166"/>
      <c r="O1379" s="166"/>
      <c r="P1379" s="139"/>
      <c r="Q1379" s="139"/>
      <c r="R1379" s="123"/>
    </row>
    <row r="1380" spans="1:18" s="162" customFormat="1" ht="15.75" customHeight="1">
      <c r="B1380" s="1034"/>
      <c r="C1380" s="1113"/>
      <c r="D1380" s="1113"/>
      <c r="E1380" s="342" t="s">
        <v>28</v>
      </c>
      <c r="F1380" s="267">
        <v>0</v>
      </c>
      <c r="G1380" s="267">
        <v>0</v>
      </c>
      <c r="H1380" s="484">
        <v>0</v>
      </c>
      <c r="I1380" s="484">
        <v>0</v>
      </c>
      <c r="J1380" s="627">
        <v>0</v>
      </c>
      <c r="K1380" s="627">
        <v>0</v>
      </c>
      <c r="L1380" s="627">
        <v>0</v>
      </c>
      <c r="M1380" s="627">
        <v>0</v>
      </c>
      <c r="N1380" s="166">
        <v>0</v>
      </c>
      <c r="O1380" s="166">
        <v>0</v>
      </c>
      <c r="P1380" s="139">
        <v>0</v>
      </c>
      <c r="Q1380" s="139">
        <v>0</v>
      </c>
      <c r="R1380" s="123"/>
    </row>
    <row r="1381" spans="1:18" s="162" customFormat="1" ht="15.75" customHeight="1">
      <c r="B1381" s="1034"/>
      <c r="C1381" s="1113"/>
      <c r="D1381" s="1113"/>
      <c r="E1381" s="342" t="s">
        <v>19</v>
      </c>
      <c r="F1381" s="267">
        <v>0</v>
      </c>
      <c r="G1381" s="267">
        <v>0</v>
      </c>
      <c r="H1381" s="484">
        <v>0</v>
      </c>
      <c r="I1381" s="484">
        <v>0</v>
      </c>
      <c r="J1381" s="627">
        <v>0</v>
      </c>
      <c r="K1381" s="627">
        <v>0</v>
      </c>
      <c r="L1381" s="627">
        <v>0</v>
      </c>
      <c r="M1381" s="627">
        <v>0</v>
      </c>
      <c r="N1381" s="166">
        <v>0</v>
      </c>
      <c r="O1381" s="166">
        <v>0</v>
      </c>
      <c r="P1381" s="139">
        <v>0</v>
      </c>
      <c r="Q1381" s="139">
        <v>0</v>
      </c>
      <c r="R1381" s="123"/>
    </row>
    <row r="1382" spans="1:18" s="162" customFormat="1" ht="15.75" customHeight="1">
      <c r="B1382" s="1034"/>
      <c r="C1382" s="1113"/>
      <c r="D1382" s="1113"/>
      <c r="E1382" s="342" t="s">
        <v>33</v>
      </c>
      <c r="F1382" s="267"/>
      <c r="G1382" s="267"/>
      <c r="H1382" s="484"/>
      <c r="I1382" s="484"/>
      <c r="J1382" s="627"/>
      <c r="K1382" s="627"/>
      <c r="L1382" s="370"/>
      <c r="M1382" s="370"/>
      <c r="N1382" s="166"/>
      <c r="O1382" s="166"/>
      <c r="P1382" s="139"/>
      <c r="Q1382" s="139"/>
      <c r="R1382" s="123"/>
    </row>
    <row r="1383" spans="1:18" s="162" customFormat="1" ht="15.75" customHeight="1">
      <c r="B1383" s="1034"/>
      <c r="C1383" s="1113"/>
      <c r="D1383" s="1113"/>
      <c r="E1383" s="342" t="s">
        <v>67</v>
      </c>
      <c r="F1383" s="267">
        <v>4.7359999999999998</v>
      </c>
      <c r="G1383" s="267">
        <v>4.7359999999999998</v>
      </c>
      <c r="H1383" s="485">
        <v>0.98511000000000004</v>
      </c>
      <c r="I1383" s="485">
        <v>0</v>
      </c>
      <c r="J1383" s="625">
        <v>2.1549</v>
      </c>
      <c r="K1383" s="625">
        <v>0</v>
      </c>
      <c r="L1383" s="259">
        <v>4.7359999999999998</v>
      </c>
      <c r="M1383" s="259">
        <v>0</v>
      </c>
      <c r="N1383" s="166">
        <v>4.7359999999999998</v>
      </c>
      <c r="O1383" s="166">
        <v>4.7359999999999998</v>
      </c>
      <c r="P1383" s="127">
        <v>4.7359999999999998</v>
      </c>
      <c r="Q1383" s="127">
        <v>4.7359999999999998</v>
      </c>
      <c r="R1383" s="123"/>
    </row>
    <row r="1384" spans="1:18" s="162" customFormat="1" ht="15.75" customHeight="1" thickBot="1">
      <c r="B1384" s="1035"/>
      <c r="C1384" s="1114"/>
      <c r="D1384" s="1114"/>
      <c r="E1384" s="343" t="s">
        <v>20</v>
      </c>
      <c r="F1384" s="271"/>
      <c r="G1384" s="271"/>
      <c r="H1384" s="486"/>
      <c r="I1384" s="486"/>
      <c r="J1384" s="628"/>
      <c r="K1384" s="628"/>
      <c r="L1384" s="739"/>
      <c r="M1384" s="739"/>
      <c r="N1384" s="767"/>
      <c r="O1384" s="767"/>
      <c r="P1384" s="146"/>
      <c r="Q1384" s="146"/>
      <c r="R1384" s="413"/>
    </row>
    <row r="1385" spans="1:18" s="162" customFormat="1" ht="15.75" customHeight="1">
      <c r="B1385" s="1032"/>
      <c r="C1385" s="1056" t="s">
        <v>541</v>
      </c>
      <c r="D1385" s="1046" t="s">
        <v>494</v>
      </c>
      <c r="E1385" s="341" t="s">
        <v>17</v>
      </c>
      <c r="F1385" s="267">
        <f>F1387+F1388+F1389+F1390</f>
        <v>4.7370000000000001</v>
      </c>
      <c r="G1385" s="267">
        <f t="shared" ref="G1385:N1385" si="535">G1387+G1388+G1389+G1390</f>
        <v>4.7370000000000001</v>
      </c>
      <c r="H1385" s="483">
        <f t="shared" si="535"/>
        <v>0.98533999999999999</v>
      </c>
      <c r="I1385" s="483">
        <f t="shared" si="535"/>
        <v>0</v>
      </c>
      <c r="J1385" s="626">
        <f t="shared" si="535"/>
        <v>2.15537</v>
      </c>
      <c r="K1385" s="626">
        <f t="shared" ref="K1385" si="536">K1387+K1388+K1389+K1390</f>
        <v>0</v>
      </c>
      <c r="L1385" s="267">
        <f t="shared" si="535"/>
        <v>4.7370000000000001</v>
      </c>
      <c r="M1385" s="267">
        <f t="shared" si="535"/>
        <v>0</v>
      </c>
      <c r="N1385" s="266">
        <f t="shared" si="535"/>
        <v>4.7370000000000001</v>
      </c>
      <c r="O1385" s="266">
        <f t="shared" ref="O1385:Q1385" si="537">O1387+O1388+O1389+O1390</f>
        <v>4.7370000000000001</v>
      </c>
      <c r="P1385" s="267">
        <f t="shared" si="537"/>
        <v>4.7370000000000001</v>
      </c>
      <c r="Q1385" s="267">
        <f t="shared" si="537"/>
        <v>4.7370000000000001</v>
      </c>
      <c r="R1385" s="412"/>
    </row>
    <row r="1386" spans="1:18" s="162" customFormat="1" ht="15.75" customHeight="1">
      <c r="B1386" s="1034"/>
      <c r="C1386" s="1113"/>
      <c r="D1386" s="1113"/>
      <c r="E1386" s="342" t="s">
        <v>18</v>
      </c>
      <c r="F1386" s="267"/>
      <c r="G1386" s="267"/>
      <c r="H1386" s="484"/>
      <c r="I1386" s="484"/>
      <c r="J1386" s="627"/>
      <c r="K1386" s="627"/>
      <c r="L1386" s="370"/>
      <c r="M1386" s="370"/>
      <c r="N1386" s="166"/>
      <c r="O1386" s="166"/>
      <c r="P1386" s="139"/>
      <c r="Q1386" s="139"/>
      <c r="R1386" s="123"/>
    </row>
    <row r="1387" spans="1:18" s="162" customFormat="1" ht="15.75" customHeight="1">
      <c r="B1387" s="1034"/>
      <c r="C1387" s="1113"/>
      <c r="D1387" s="1113"/>
      <c r="E1387" s="342" t="s">
        <v>28</v>
      </c>
      <c r="F1387" s="267">
        <v>0</v>
      </c>
      <c r="G1387" s="267">
        <v>0</v>
      </c>
      <c r="H1387" s="484">
        <v>0</v>
      </c>
      <c r="I1387" s="484">
        <v>0</v>
      </c>
      <c r="J1387" s="627">
        <v>0</v>
      </c>
      <c r="K1387" s="627">
        <v>0</v>
      </c>
      <c r="L1387" s="627">
        <v>0</v>
      </c>
      <c r="M1387" s="627">
        <v>0</v>
      </c>
      <c r="N1387" s="166">
        <v>0</v>
      </c>
      <c r="O1387" s="166">
        <v>0</v>
      </c>
      <c r="P1387" s="139">
        <v>0</v>
      </c>
      <c r="Q1387" s="139">
        <v>0</v>
      </c>
      <c r="R1387" s="123"/>
    </row>
    <row r="1388" spans="1:18" s="162" customFormat="1" ht="15.75" customHeight="1">
      <c r="B1388" s="1034"/>
      <c r="C1388" s="1113"/>
      <c r="D1388" s="1113"/>
      <c r="E1388" s="342" t="s">
        <v>19</v>
      </c>
      <c r="F1388" s="267">
        <v>0</v>
      </c>
      <c r="G1388" s="267">
        <v>0</v>
      </c>
      <c r="H1388" s="484">
        <v>0</v>
      </c>
      <c r="I1388" s="484">
        <v>0</v>
      </c>
      <c r="J1388" s="627">
        <v>0</v>
      </c>
      <c r="K1388" s="627">
        <v>0</v>
      </c>
      <c r="L1388" s="627">
        <v>0</v>
      </c>
      <c r="M1388" s="627">
        <v>0</v>
      </c>
      <c r="N1388" s="166">
        <v>0</v>
      </c>
      <c r="O1388" s="166">
        <v>0</v>
      </c>
      <c r="P1388" s="139">
        <v>0</v>
      </c>
      <c r="Q1388" s="139">
        <v>0</v>
      </c>
      <c r="R1388" s="123"/>
    </row>
    <row r="1389" spans="1:18" s="162" customFormat="1" ht="15.75" customHeight="1">
      <c r="B1389" s="1034"/>
      <c r="C1389" s="1113"/>
      <c r="D1389" s="1113"/>
      <c r="E1389" s="342" t="s">
        <v>33</v>
      </c>
      <c r="F1389" s="267"/>
      <c r="G1389" s="267"/>
      <c r="H1389" s="484"/>
      <c r="I1389" s="484"/>
      <c r="J1389" s="627"/>
      <c r="K1389" s="627"/>
      <c r="L1389" s="370"/>
      <c r="M1389" s="370"/>
      <c r="N1389" s="166"/>
      <c r="O1389" s="166"/>
      <c r="P1389" s="139"/>
      <c r="Q1389" s="139"/>
      <c r="R1389" s="123"/>
    </row>
    <row r="1390" spans="1:18" s="162" customFormat="1" ht="15.75" customHeight="1">
      <c r="B1390" s="1034"/>
      <c r="C1390" s="1113"/>
      <c r="D1390" s="1113"/>
      <c r="E1390" s="342" t="s">
        <v>67</v>
      </c>
      <c r="F1390" s="267">
        <v>4.7370000000000001</v>
      </c>
      <c r="G1390" s="267">
        <v>4.7370000000000001</v>
      </c>
      <c r="H1390" s="485">
        <v>0.98533999999999999</v>
      </c>
      <c r="I1390" s="485">
        <v>0</v>
      </c>
      <c r="J1390" s="625">
        <v>2.15537</v>
      </c>
      <c r="K1390" s="625">
        <v>0</v>
      </c>
      <c r="L1390" s="259">
        <v>4.7370000000000001</v>
      </c>
      <c r="M1390" s="259">
        <v>0</v>
      </c>
      <c r="N1390" s="166">
        <v>4.7370000000000001</v>
      </c>
      <c r="O1390" s="166">
        <v>4.7370000000000001</v>
      </c>
      <c r="P1390" s="127">
        <v>4.7370000000000001</v>
      </c>
      <c r="Q1390" s="127">
        <v>4.7370000000000001</v>
      </c>
      <c r="R1390" s="123"/>
    </row>
    <row r="1391" spans="1:18" s="162" customFormat="1" ht="15.75" customHeight="1" thickBot="1">
      <c r="B1391" s="1035"/>
      <c r="C1391" s="1114"/>
      <c r="D1391" s="1114"/>
      <c r="E1391" s="343" t="s">
        <v>20</v>
      </c>
      <c r="F1391" s="271"/>
      <c r="G1391" s="271"/>
      <c r="H1391" s="486"/>
      <c r="I1391" s="486"/>
      <c r="J1391" s="628"/>
      <c r="K1391" s="628"/>
      <c r="L1391" s="739"/>
      <c r="M1391" s="739"/>
      <c r="N1391" s="767"/>
      <c r="O1391" s="767"/>
      <c r="P1391" s="146"/>
      <c r="Q1391" s="146"/>
      <c r="R1391" s="413"/>
    </row>
    <row r="1392" spans="1:18" ht="15.75" customHeight="1">
      <c r="A1392" s="64"/>
      <c r="B1392" s="1072"/>
      <c r="C1392" s="1069"/>
      <c r="D1392" s="1069" t="s">
        <v>261</v>
      </c>
      <c r="E1392" s="347" t="s">
        <v>17</v>
      </c>
      <c r="F1392" s="232">
        <f>F1394+F1395+F1396+F1397</f>
        <v>762607.34664999996</v>
      </c>
      <c r="G1392" s="232">
        <f t="shared" ref="G1392:M1392" si="538">G1394+G1395+G1396+G1397</f>
        <v>780310.54006999999</v>
      </c>
      <c r="H1392" s="475">
        <f t="shared" si="538"/>
        <v>255046.30156400002</v>
      </c>
      <c r="I1392" s="475">
        <f t="shared" si="538"/>
        <v>150384.22412000003</v>
      </c>
      <c r="J1392" s="607">
        <f t="shared" si="538"/>
        <v>550427.33578000008</v>
      </c>
      <c r="K1392" s="607">
        <f t="shared" si="538"/>
        <v>406761.36985000002</v>
      </c>
      <c r="L1392" s="714">
        <f t="shared" si="538"/>
        <v>746830.76793999993</v>
      </c>
      <c r="M1392" s="714">
        <f t="shared" si="538"/>
        <v>553182.96902000008</v>
      </c>
      <c r="N1392" s="714">
        <f t="shared" ref="N1392:O1392" si="539">N1394+N1395+N1396+N1397</f>
        <v>872899.34886999964</v>
      </c>
      <c r="O1392" s="714">
        <f t="shared" si="539"/>
        <v>848066.81708999991</v>
      </c>
      <c r="P1392" s="714">
        <f t="shared" ref="P1392:Q1392" si="540">P1394+P1395+P1396+P1397</f>
        <v>792502.03557000007</v>
      </c>
      <c r="Q1392" s="714">
        <f t="shared" si="540"/>
        <v>841157.2715700001</v>
      </c>
      <c r="R1392" s="432"/>
    </row>
    <row r="1393" spans="1:18" ht="15.75" customHeight="1">
      <c r="A1393" s="64"/>
      <c r="B1393" s="1016"/>
      <c r="C1393" s="1070"/>
      <c r="D1393" s="1070"/>
      <c r="E1393" s="348" t="s">
        <v>18</v>
      </c>
      <c r="F1393" s="233"/>
      <c r="G1393" s="233"/>
      <c r="H1393" s="455"/>
      <c r="I1393" s="455"/>
      <c r="J1393" s="571"/>
      <c r="K1393" s="571"/>
      <c r="L1393" s="715"/>
      <c r="M1393" s="715"/>
      <c r="N1393" s="715"/>
      <c r="O1393" s="715"/>
      <c r="P1393" s="715"/>
      <c r="Q1393" s="715"/>
      <c r="R1393" s="433"/>
    </row>
    <row r="1394" spans="1:18" ht="15.75" customHeight="1">
      <c r="A1394" s="64"/>
      <c r="B1394" s="1016"/>
      <c r="C1394" s="1070"/>
      <c r="D1394" s="1070"/>
      <c r="E1394" s="348" t="s">
        <v>28</v>
      </c>
      <c r="F1394" s="233">
        <f>F1345+F1261+F1155+F742+F719+F530+F467+F418+F348+F117+F12</f>
        <v>695.95</v>
      </c>
      <c r="G1394" s="233">
        <f>G1345+G1261+G1155+G742+G719+G530+G467+G418+G348+G117+G12</f>
        <v>695.95</v>
      </c>
      <c r="H1394" s="455">
        <f t="shared" ref="H1394:M1394" si="541">H1359+H1345+H1261+H1155+H742+H719+H530+H467+H418+H348+H117+H12</f>
        <v>0</v>
      </c>
      <c r="I1394" s="455">
        <f t="shared" si="541"/>
        <v>0</v>
      </c>
      <c r="J1394" s="604">
        <f t="shared" si="541"/>
        <v>6089.0761000000002</v>
      </c>
      <c r="K1394" s="604">
        <f t="shared" si="541"/>
        <v>693.10172</v>
      </c>
      <c r="L1394" s="716">
        <f t="shared" si="541"/>
        <v>6089.0761000000002</v>
      </c>
      <c r="M1394" s="716">
        <f t="shared" si="541"/>
        <v>2952.70172</v>
      </c>
      <c r="N1394" s="716">
        <f>N1359+N1345+N1261+N1170+N742+N719+N530+N467+N418+N348+N117+N12</f>
        <v>6089.0761000000002</v>
      </c>
      <c r="O1394" s="716">
        <f>O1359+O1345+O1261+O1170+O742+O719+O530+O467+O418+O348+O117+O12</f>
        <v>6027.9276</v>
      </c>
      <c r="P1394" s="716">
        <f t="shared" ref="P1394:Q1394" si="542">P1359+P1345+P1261+P1170+P742+P719+P530+P467+P418+P348+P117+P12</f>
        <v>0</v>
      </c>
      <c r="Q1394" s="716">
        <f t="shared" si="542"/>
        <v>0</v>
      </c>
      <c r="R1394" s="433"/>
    </row>
    <row r="1395" spans="1:18" ht="15.75" customHeight="1">
      <c r="A1395" s="64"/>
      <c r="B1395" s="1016"/>
      <c r="C1395" s="1070"/>
      <c r="D1395" s="1070"/>
      <c r="E1395" s="348" t="s">
        <v>19</v>
      </c>
      <c r="F1395" s="233">
        <f>F1346+F1262+F1156+F743+F720+F531+F468+F419+F349+F118+F13</f>
        <v>546728.36100000003</v>
      </c>
      <c r="G1395" s="233">
        <f>G1346+G1262+G1156+G743+G720+G531+G468+G419+G349+G118+G13</f>
        <v>544677.56007000001</v>
      </c>
      <c r="H1395" s="455">
        <f t="shared" ref="H1395:M1395" si="543">H1360+H1346+H1262+H1156+H743+H720+H531+H468+H419+H349+H118+H13</f>
        <v>164925.17230000001</v>
      </c>
      <c r="I1395" s="455">
        <f t="shared" si="543"/>
        <v>101116.93603000001</v>
      </c>
      <c r="J1395" s="604">
        <f t="shared" si="543"/>
        <v>370209.03792000009</v>
      </c>
      <c r="K1395" s="604">
        <f t="shared" si="543"/>
        <v>286656.67054000002</v>
      </c>
      <c r="L1395" s="716">
        <f t="shared" si="543"/>
        <v>514116.70617000002</v>
      </c>
      <c r="M1395" s="716">
        <f t="shared" si="543"/>
        <v>385391.10893000005</v>
      </c>
      <c r="N1395" s="716">
        <f>N1360+N1346+N1262+N1171+N743+N720+N531+N468+N419+N349+N118+N13</f>
        <v>604259.78618999978</v>
      </c>
      <c r="O1395" s="716">
        <f>O1360+O1346+O1262+O1171+O743+O720+O531+O468+O419+O349+O118+O13</f>
        <v>597169.52719999989</v>
      </c>
      <c r="P1395" s="716">
        <f t="shared" ref="P1395:Q1395" si="544">P1360+P1346+P1262+P1171+P743+P720+P531+P468+P419+P349+P118+P13</f>
        <v>523373.3000000001</v>
      </c>
      <c r="Q1395" s="716">
        <f t="shared" si="544"/>
        <v>573013.50000000012</v>
      </c>
      <c r="R1395" s="433"/>
    </row>
    <row r="1396" spans="1:18" ht="15.75" customHeight="1">
      <c r="A1396" s="64"/>
      <c r="B1396" s="1016"/>
      <c r="C1396" s="1070"/>
      <c r="D1396" s="1070"/>
      <c r="E1396" s="348" t="s">
        <v>33</v>
      </c>
      <c r="F1396" s="233"/>
      <c r="G1396" s="233"/>
      <c r="H1396" s="455">
        <f t="shared" ref="H1396:M1396" si="545">H1361+H1347+H1263+H1157+H744+H721+H532+H469+H420+H350+H119+H14</f>
        <v>0</v>
      </c>
      <c r="I1396" s="455">
        <f t="shared" si="545"/>
        <v>0</v>
      </c>
      <c r="J1396" s="604">
        <f t="shared" si="545"/>
        <v>0</v>
      </c>
      <c r="K1396" s="604">
        <f t="shared" si="545"/>
        <v>0</v>
      </c>
      <c r="L1396" s="716">
        <f t="shared" si="545"/>
        <v>0</v>
      </c>
      <c r="M1396" s="716">
        <f t="shared" si="545"/>
        <v>0</v>
      </c>
      <c r="N1396" s="716">
        <f>N1361+N1347+N1263+N1172+N744+N721+N532+N469+N420+N350+N119+N14</f>
        <v>0</v>
      </c>
      <c r="O1396" s="716">
        <f>O1361+O1347+O1263+O1172+O744+O721+O532+O469+O420+O350+O119+O14</f>
        <v>0</v>
      </c>
      <c r="P1396" s="716">
        <f t="shared" ref="P1396:Q1396" si="546">P1361+P1347+P1263+P1172+P744+P721+P532+P469+P420+P350+P119+P14</f>
        <v>0</v>
      </c>
      <c r="Q1396" s="716">
        <f t="shared" si="546"/>
        <v>0</v>
      </c>
      <c r="R1396" s="433"/>
    </row>
    <row r="1397" spans="1:18" ht="15.75" customHeight="1">
      <c r="A1397" s="64"/>
      <c r="B1397" s="1016"/>
      <c r="C1397" s="1070"/>
      <c r="D1397" s="1070"/>
      <c r="E1397" s="348" t="s">
        <v>67</v>
      </c>
      <c r="F1397" s="233">
        <f>F1348+F1264+F1158+F745+F722+F533+F470+F421+F351+F120+F15</f>
        <v>215183.03564999998</v>
      </c>
      <c r="G1397" s="233">
        <v>234937.03</v>
      </c>
      <c r="H1397" s="455">
        <f t="shared" ref="H1397:M1397" si="547">H1362+H1348+H1264+H1158+H745+H722+H533+H470+H421+H351+H120+H15</f>
        <v>90121.129264000003</v>
      </c>
      <c r="I1397" s="455">
        <f t="shared" si="547"/>
        <v>49267.288090000002</v>
      </c>
      <c r="J1397" s="604">
        <f t="shared" si="547"/>
        <v>174129.22175999996</v>
      </c>
      <c r="K1397" s="604">
        <f t="shared" si="547"/>
        <v>119411.59759</v>
      </c>
      <c r="L1397" s="604">
        <f t="shared" si="547"/>
        <v>226624.98566999997</v>
      </c>
      <c r="M1397" s="716">
        <f t="shared" si="547"/>
        <v>164839.15836999999</v>
      </c>
      <c r="N1397" s="716">
        <f>N1362+N1348+N1264+N1173+N745+N722+N533+N470+N421+N351+N120+N15</f>
        <v>262550.48657999997</v>
      </c>
      <c r="O1397" s="716">
        <f>O1362+O1348+O1264+O1173+O745+O722+O533+O470+O421+O351+O120+O15</f>
        <v>244869.36228999999</v>
      </c>
      <c r="P1397" s="716">
        <f t="shared" ref="P1397:Q1397" si="548">P1362+P1348+P1264+P1173+P745+P722+P533+P470+P421+P351+P120+P15</f>
        <v>269128.73556999996</v>
      </c>
      <c r="Q1397" s="716">
        <f t="shared" si="548"/>
        <v>268143.77156999998</v>
      </c>
      <c r="R1397" s="433"/>
    </row>
    <row r="1398" spans="1:18" ht="15.75" customHeight="1">
      <c r="A1398" s="64"/>
      <c r="B1398" s="1016"/>
      <c r="C1398" s="1070"/>
      <c r="D1398" s="1070"/>
      <c r="E1398" s="348" t="s">
        <v>20</v>
      </c>
      <c r="F1398" s="348"/>
      <c r="G1398" s="348"/>
      <c r="H1398" s="454">
        <f>H1363+H1349+H1265+H1159+H746+H723+H534+H471+H422+H352+H121+H16</f>
        <v>0</v>
      </c>
      <c r="I1398" s="454">
        <f>I1363+I1349+I1265+I1159+I746+I723+I534+I471+I422+I352+I121+I16</f>
        <v>0</v>
      </c>
      <c r="J1398" s="593">
        <f>J1363+J1349+J1265+J1159+J746+J723+J534+J471+J422+J352+J121+J16</f>
        <v>0</v>
      </c>
      <c r="K1398" s="593">
        <f>K1363+K1349+K1265+K1159+K746+K723+K534+K471+K422+K352+K121+K16</f>
        <v>0</v>
      </c>
      <c r="L1398" s="717"/>
      <c r="M1398" s="717"/>
      <c r="N1398" s="717"/>
      <c r="O1398" s="717"/>
      <c r="P1398" s="717"/>
      <c r="Q1398" s="717"/>
      <c r="R1398" s="434"/>
    </row>
    <row r="1399" spans="1:18" ht="27.75" customHeight="1">
      <c r="B1399" s="56"/>
      <c r="C1399" s="872" t="s">
        <v>286</v>
      </c>
      <c r="D1399" s="873"/>
      <c r="E1399" s="873"/>
      <c r="F1399" s="873"/>
      <c r="G1399" s="873"/>
      <c r="H1399" s="873"/>
      <c r="I1399" s="873"/>
      <c r="J1399" s="873"/>
      <c r="K1399" s="873"/>
      <c r="L1399" s="63"/>
      <c r="M1399" s="62"/>
      <c r="N1399" s="55"/>
      <c r="O1399" s="55"/>
      <c r="P1399" s="55"/>
      <c r="Q1399" s="55"/>
      <c r="R1399" s="55"/>
    </row>
    <row r="1400" spans="1:18" ht="13.5" customHeight="1">
      <c r="C1400" s="57"/>
      <c r="D1400" s="57"/>
      <c r="E1400" s="57"/>
      <c r="F1400" s="66"/>
      <c r="G1400" s="66"/>
      <c r="H1400" s="476"/>
      <c r="I1400" s="476"/>
      <c r="J1400" s="610"/>
      <c r="K1400" s="611"/>
      <c r="L1400" s="63"/>
      <c r="M1400" s="62"/>
      <c r="P1400" s="851"/>
    </row>
    <row r="1401" spans="1:18" ht="52.5" customHeight="1">
      <c r="C1401" s="1110" t="s">
        <v>839</v>
      </c>
      <c r="D1401" s="1111"/>
      <c r="E1401" s="1111"/>
      <c r="F1401" s="1112" t="s">
        <v>875</v>
      </c>
      <c r="G1401" s="1111"/>
      <c r="H1401" s="1111"/>
      <c r="I1401" s="1111"/>
      <c r="J1401" s="1111"/>
      <c r="K1401" s="1111"/>
      <c r="L1401" s="1111"/>
      <c r="M1401" s="1111"/>
      <c r="N1401" s="1111"/>
      <c r="P1401" s="851"/>
    </row>
    <row r="1402" spans="1:18" ht="29.25" customHeight="1">
      <c r="C1402" s="1108" t="s">
        <v>840</v>
      </c>
      <c r="D1402" s="1109"/>
      <c r="E1402" s="861"/>
      <c r="F1402" s="861"/>
      <c r="G1402" s="861"/>
      <c r="H1402" s="861"/>
      <c r="I1402" s="862"/>
      <c r="J1402" s="863" t="s">
        <v>362</v>
      </c>
      <c r="K1402" s="863"/>
      <c r="L1402" s="861"/>
      <c r="M1402" s="861"/>
      <c r="N1402" s="480"/>
    </row>
    <row r="1403" spans="1:18" s="335" customFormat="1" ht="29.25" customHeight="1">
      <c r="C1403" s="861"/>
      <c r="D1403" s="480"/>
      <c r="E1403" s="861"/>
      <c r="F1403" s="861"/>
      <c r="G1403" s="861"/>
      <c r="H1403" s="861"/>
      <c r="I1403" s="862"/>
      <c r="J1403" s="863"/>
      <c r="K1403" s="863"/>
      <c r="L1403" s="861"/>
      <c r="M1403" s="861"/>
      <c r="N1403" s="480"/>
      <c r="O1403" s="735"/>
    </row>
    <row r="1404" spans="1:18" s="335" customFormat="1" ht="46.5" customHeight="1">
      <c r="C1404" s="999" t="s">
        <v>696</v>
      </c>
      <c r="D1404" s="999"/>
      <c r="E1404" s="333"/>
      <c r="F1404" s="333"/>
      <c r="G1404" s="333"/>
      <c r="H1404" s="451"/>
      <c r="I1404" s="477"/>
      <c r="J1404" s="612"/>
      <c r="K1404" s="612"/>
      <c r="L1404" s="333"/>
      <c r="M1404" s="54"/>
      <c r="N1404" s="839"/>
      <c r="O1404" s="735"/>
    </row>
    <row r="1405" spans="1:18" s="335" customFormat="1" ht="29.25" customHeight="1">
      <c r="C1405" s="333"/>
      <c r="D1405" s="334"/>
      <c r="E1405" s="333"/>
      <c r="F1405" s="333"/>
      <c r="G1405" s="333"/>
      <c r="H1405" s="451"/>
      <c r="I1405" s="477"/>
      <c r="J1405" s="612"/>
      <c r="K1405" s="612"/>
      <c r="L1405" s="333"/>
      <c r="M1405" s="54"/>
      <c r="N1405" s="735"/>
      <c r="O1405" s="735"/>
    </row>
    <row r="1406" spans="1:18" s="335" customFormat="1" ht="29.25" customHeight="1">
      <c r="C1406" s="333"/>
      <c r="D1406" s="334"/>
      <c r="E1406" s="333"/>
      <c r="F1406" s="333"/>
      <c r="G1406" s="333"/>
      <c r="H1406" s="451"/>
      <c r="I1406" s="477"/>
      <c r="J1406" s="612"/>
      <c r="K1406" s="612"/>
      <c r="L1406" s="333"/>
      <c r="M1406" s="54"/>
    </row>
  </sheetData>
  <mergeCells count="455">
    <mergeCell ref="B185:B191"/>
    <mergeCell ref="C185:C191"/>
    <mergeCell ref="D185:D191"/>
    <mergeCell ref="B192:B198"/>
    <mergeCell ref="C192:C198"/>
    <mergeCell ref="D192:D198"/>
    <mergeCell ref="R1168:R1174"/>
    <mergeCell ref="C964:C970"/>
    <mergeCell ref="D964:D970"/>
    <mergeCell ref="D929:D935"/>
    <mergeCell ref="C936:C942"/>
    <mergeCell ref="D936:D942"/>
    <mergeCell ref="C894:C907"/>
    <mergeCell ref="D894:D907"/>
    <mergeCell ref="D908:D921"/>
    <mergeCell ref="D922:D928"/>
    <mergeCell ref="B703:B716"/>
    <mergeCell ref="B725:B731"/>
    <mergeCell ref="D747:D753"/>
    <mergeCell ref="D689:D702"/>
    <mergeCell ref="C922:C928"/>
    <mergeCell ref="D957:D963"/>
    <mergeCell ref="D732:D739"/>
    <mergeCell ref="C873:C879"/>
    <mergeCell ref="D873:D879"/>
    <mergeCell ref="D782:D788"/>
    <mergeCell ref="D838:D851"/>
    <mergeCell ref="D626:D688"/>
    <mergeCell ref="C626:C688"/>
    <mergeCell ref="D880:D893"/>
    <mergeCell ref="D789:D802"/>
    <mergeCell ref="C789:C802"/>
    <mergeCell ref="D803:D809"/>
    <mergeCell ref="D768:D781"/>
    <mergeCell ref="C782:C788"/>
    <mergeCell ref="D810:D837"/>
    <mergeCell ref="C810:C837"/>
    <mergeCell ref="D852:D872"/>
    <mergeCell ref="C852:C872"/>
    <mergeCell ref="C206:C212"/>
    <mergeCell ref="C584:C590"/>
    <mergeCell ref="C612:C618"/>
    <mergeCell ref="B782:B788"/>
    <mergeCell ref="D740:D746"/>
    <mergeCell ref="B732:B739"/>
    <mergeCell ref="C732:C739"/>
    <mergeCell ref="C768:C781"/>
    <mergeCell ref="C740:C746"/>
    <mergeCell ref="B619:B625"/>
    <mergeCell ref="C725:C731"/>
    <mergeCell ref="C717:C723"/>
    <mergeCell ref="B740:B746"/>
    <mergeCell ref="B717:B723"/>
    <mergeCell ref="B577:B583"/>
    <mergeCell ref="B542:B548"/>
    <mergeCell ref="C563:C576"/>
    <mergeCell ref="D612:D618"/>
    <mergeCell ref="D598:D604"/>
    <mergeCell ref="B591:B597"/>
    <mergeCell ref="C591:C597"/>
    <mergeCell ref="B584:B590"/>
    <mergeCell ref="B612:B618"/>
    <mergeCell ref="B346:B352"/>
    <mergeCell ref="B164:B170"/>
    <mergeCell ref="C164:C170"/>
    <mergeCell ref="D164:D170"/>
    <mergeCell ref="C199:C205"/>
    <mergeCell ref="B262:B268"/>
    <mergeCell ref="B269:B303"/>
    <mergeCell ref="C178:C184"/>
    <mergeCell ref="B332:B338"/>
    <mergeCell ref="C332:C338"/>
    <mergeCell ref="D332:D338"/>
    <mergeCell ref="B234:B240"/>
    <mergeCell ref="D234:D240"/>
    <mergeCell ref="B227:B233"/>
    <mergeCell ref="D227:D233"/>
    <mergeCell ref="C213:C233"/>
    <mergeCell ref="D171:D177"/>
    <mergeCell ref="C171:C177"/>
    <mergeCell ref="B178:B184"/>
    <mergeCell ref="B206:B212"/>
    <mergeCell ref="B213:B219"/>
    <mergeCell ref="C248:C261"/>
    <mergeCell ref="D262:D268"/>
    <mergeCell ref="D269:D303"/>
    <mergeCell ref="B248:B261"/>
    <mergeCell ref="B1287:B1293"/>
    <mergeCell ref="B1280:B1286"/>
    <mergeCell ref="C1273:C1279"/>
    <mergeCell ref="D1146:D1152"/>
    <mergeCell ref="D1153:D1159"/>
    <mergeCell ref="C943:C949"/>
    <mergeCell ref="D943:D949"/>
    <mergeCell ref="D950:D956"/>
    <mergeCell ref="C957:C963"/>
    <mergeCell ref="B1006:B1012"/>
    <mergeCell ref="C985:C991"/>
    <mergeCell ref="D985:D991"/>
    <mergeCell ref="C992:C998"/>
    <mergeCell ref="D992:D998"/>
    <mergeCell ref="C971:C977"/>
    <mergeCell ref="D971:D977"/>
    <mergeCell ref="C978:C984"/>
    <mergeCell ref="D978:D984"/>
    <mergeCell ref="C1146:C1152"/>
    <mergeCell ref="C1083:C1124"/>
    <mergeCell ref="B1083:B1124"/>
    <mergeCell ref="C999:C1005"/>
    <mergeCell ref="C1161:C1167"/>
    <mergeCell ref="D1161:D1167"/>
    <mergeCell ref="R1259:R1265"/>
    <mergeCell ref="D1238:D1244"/>
    <mergeCell ref="D1231:D1237"/>
    <mergeCell ref="B1392:B1398"/>
    <mergeCell ref="R1266:R1272"/>
    <mergeCell ref="R1280:R1286"/>
    <mergeCell ref="C1259:C1265"/>
    <mergeCell ref="R1343:R1349"/>
    <mergeCell ref="B1357:B1363"/>
    <mergeCell ref="C1301:C1307"/>
    <mergeCell ref="C1308:C1314"/>
    <mergeCell ref="C1315:C1321"/>
    <mergeCell ref="C1322:C1328"/>
    <mergeCell ref="C1329:C1335"/>
    <mergeCell ref="C1336:C1342"/>
    <mergeCell ref="D1301:D1341"/>
    <mergeCell ref="B1301:B1307"/>
    <mergeCell ref="B1308:B1314"/>
    <mergeCell ref="B1315:B1321"/>
    <mergeCell ref="B1322:B1328"/>
    <mergeCell ref="B1329:B1335"/>
    <mergeCell ref="B1336:B1342"/>
    <mergeCell ref="B1266:B1272"/>
    <mergeCell ref="B1273:B1279"/>
    <mergeCell ref="B10:B16"/>
    <mergeCell ref="C10:C16"/>
    <mergeCell ref="B66:B72"/>
    <mergeCell ref="R1006:R1012"/>
    <mergeCell ref="B1385:B1391"/>
    <mergeCell ref="B1371:B1377"/>
    <mergeCell ref="C1371:C1377"/>
    <mergeCell ref="D1371:D1377"/>
    <mergeCell ref="R1357:R1363"/>
    <mergeCell ref="D1357:D1363"/>
    <mergeCell ref="B1350:B1356"/>
    <mergeCell ref="C1357:C1363"/>
    <mergeCell ref="R1294:R1300"/>
    <mergeCell ref="B1294:B1300"/>
    <mergeCell ref="B1343:B1349"/>
    <mergeCell ref="D1294:D1300"/>
    <mergeCell ref="C1294:C1300"/>
    <mergeCell ref="B1378:B1384"/>
    <mergeCell ref="B1364:B1370"/>
    <mergeCell ref="C1364:C1370"/>
    <mergeCell ref="D1364:D1370"/>
    <mergeCell ref="D1006:D1012"/>
    <mergeCell ref="C1006:C1012"/>
    <mergeCell ref="D1041:D1082"/>
    <mergeCell ref="P1:R1"/>
    <mergeCell ref="P2:R2"/>
    <mergeCell ref="N8:O8"/>
    <mergeCell ref="H7:O7"/>
    <mergeCell ref="H8:I8"/>
    <mergeCell ref="R7:R9"/>
    <mergeCell ref="B3:R3"/>
    <mergeCell ref="P7:Q8"/>
    <mergeCell ref="J8:K8"/>
    <mergeCell ref="L8:M8"/>
    <mergeCell ref="B7:B9"/>
    <mergeCell ref="D7:D9"/>
    <mergeCell ref="E7:E9"/>
    <mergeCell ref="F7:G8"/>
    <mergeCell ref="C7:C9"/>
    <mergeCell ref="F4:I4"/>
    <mergeCell ref="B1259:B1265"/>
    <mergeCell ref="C1266:C1272"/>
    <mergeCell ref="R1175:R1181"/>
    <mergeCell ref="R1203:R1209"/>
    <mergeCell ref="R1217:R1223"/>
    <mergeCell ref="C1210:C1216"/>
    <mergeCell ref="C1196:C1202"/>
    <mergeCell ref="C1217:C1223"/>
    <mergeCell ref="C17:C23"/>
    <mergeCell ref="D38:D44"/>
    <mergeCell ref="B73:B79"/>
    <mergeCell ref="B24:B37"/>
    <mergeCell ref="D416:D422"/>
    <mergeCell ref="D437:D443"/>
    <mergeCell ref="C444:C464"/>
    <mergeCell ref="D409:D415"/>
    <mergeCell ref="D402:D408"/>
    <mergeCell ref="D444:D464"/>
    <mergeCell ref="B171:B177"/>
    <mergeCell ref="B150:B156"/>
    <mergeCell ref="B199:B205"/>
    <mergeCell ref="B241:B247"/>
    <mergeCell ref="D59:D65"/>
    <mergeCell ref="D66:D72"/>
    <mergeCell ref="B17:B23"/>
    <mergeCell ref="B59:B65"/>
    <mergeCell ref="C59:C65"/>
    <mergeCell ref="B115:B121"/>
    <mergeCell ref="B45:B51"/>
    <mergeCell ref="D129:D142"/>
    <mergeCell ref="D143:D149"/>
    <mergeCell ref="B52:B58"/>
    <mergeCell ref="D248:D261"/>
    <mergeCell ref="C38:C44"/>
    <mergeCell ref="B38:B44"/>
    <mergeCell ref="B143:B149"/>
    <mergeCell ref="C143:C149"/>
    <mergeCell ref="C122:C128"/>
    <mergeCell ref="C80:C114"/>
    <mergeCell ref="B129:B142"/>
    <mergeCell ref="C129:C142"/>
    <mergeCell ref="B80:B114"/>
    <mergeCell ref="C115:C121"/>
    <mergeCell ref="B122:B128"/>
    <mergeCell ref="B157:B163"/>
    <mergeCell ref="C157:C163"/>
    <mergeCell ref="D157:D163"/>
    <mergeCell ref="B220:B226"/>
    <mergeCell ref="C1402:D1402"/>
    <mergeCell ref="D1245:D1251"/>
    <mergeCell ref="D1252:D1258"/>
    <mergeCell ref="C1399:K1399"/>
    <mergeCell ref="C1401:E1401"/>
    <mergeCell ref="F1401:N1401"/>
    <mergeCell ref="D1259:D1265"/>
    <mergeCell ref="D1266:D1272"/>
    <mergeCell ref="D1273:D1279"/>
    <mergeCell ref="C1280:C1286"/>
    <mergeCell ref="D1287:D1293"/>
    <mergeCell ref="C1378:C1384"/>
    <mergeCell ref="D1378:D1384"/>
    <mergeCell ref="D1385:D1391"/>
    <mergeCell ref="C1350:C1356"/>
    <mergeCell ref="D1343:D1349"/>
    <mergeCell ref="D1350:D1356"/>
    <mergeCell ref="C1385:C1391"/>
    <mergeCell ref="D1392:D1398"/>
    <mergeCell ref="C1343:C1349"/>
    <mergeCell ref="C1392:C1398"/>
    <mergeCell ref="C1287:C1293"/>
    <mergeCell ref="D1280:D1286"/>
    <mergeCell ref="C262:C268"/>
    <mergeCell ref="C269:C303"/>
    <mergeCell ref="B388:B394"/>
    <mergeCell ref="B318:B324"/>
    <mergeCell ref="C318:C324"/>
    <mergeCell ref="D318:D324"/>
    <mergeCell ref="C304:C317"/>
    <mergeCell ref="B367:B373"/>
    <mergeCell ref="D360:D373"/>
    <mergeCell ref="C360:C373"/>
    <mergeCell ref="B311:B317"/>
    <mergeCell ref="B304:B310"/>
    <mergeCell ref="D346:D352"/>
    <mergeCell ref="D353:D359"/>
    <mergeCell ref="C374:C380"/>
    <mergeCell ref="B325:B331"/>
    <mergeCell ref="D325:D331"/>
    <mergeCell ref="B339:B345"/>
    <mergeCell ref="C339:C345"/>
    <mergeCell ref="B423:B429"/>
    <mergeCell ref="B360:B366"/>
    <mergeCell ref="C409:C415"/>
    <mergeCell ref="C381:C387"/>
    <mergeCell ref="C402:C408"/>
    <mergeCell ref="D423:D429"/>
    <mergeCell ref="B395:B401"/>
    <mergeCell ref="B353:B359"/>
    <mergeCell ref="B409:B415"/>
    <mergeCell ref="C388:C394"/>
    <mergeCell ref="D388:D394"/>
    <mergeCell ref="B381:B387"/>
    <mergeCell ref="B374:B380"/>
    <mergeCell ref="C353:C359"/>
    <mergeCell ref="B416:B422"/>
    <mergeCell ref="D381:D387"/>
    <mergeCell ref="D374:D380"/>
    <mergeCell ref="R10:R16"/>
    <mergeCell ref="R17:R23"/>
    <mergeCell ref="R59:R65"/>
    <mergeCell ref="R73:R79"/>
    <mergeCell ref="R115:R121"/>
    <mergeCell ref="R122:R128"/>
    <mergeCell ref="D80:D114"/>
    <mergeCell ref="D45:D51"/>
    <mergeCell ref="D10:D16"/>
    <mergeCell ref="D17:D23"/>
    <mergeCell ref="D73:D79"/>
    <mergeCell ref="D122:D128"/>
    <mergeCell ref="D115:D121"/>
    <mergeCell ref="D24:D37"/>
    <mergeCell ref="D52:D58"/>
    <mergeCell ref="R171:R177"/>
    <mergeCell ref="C325:C331"/>
    <mergeCell ref="C430:C436"/>
    <mergeCell ref="C24:C37"/>
    <mergeCell ref="C66:C72"/>
    <mergeCell ref="C73:C79"/>
    <mergeCell ref="C45:C51"/>
    <mergeCell ref="C395:C401"/>
    <mergeCell ref="D395:D401"/>
    <mergeCell ref="C423:C429"/>
    <mergeCell ref="C416:C422"/>
    <mergeCell ref="R402:R408"/>
    <mergeCell ref="R416:R422"/>
    <mergeCell ref="R423:R429"/>
    <mergeCell ref="R199:R205"/>
    <mergeCell ref="R241:R247"/>
    <mergeCell ref="D311:D317"/>
    <mergeCell ref="D220:D226"/>
    <mergeCell ref="C241:C247"/>
    <mergeCell ref="C52:C58"/>
    <mergeCell ref="D339:D345"/>
    <mergeCell ref="D430:D436"/>
    <mergeCell ref="C346:C352"/>
    <mergeCell ref="D199:D205"/>
    <mergeCell ref="D206:D212"/>
    <mergeCell ref="D213:D219"/>
    <mergeCell ref="C150:C156"/>
    <mergeCell ref="D150:D156"/>
    <mergeCell ref="C500:C506"/>
    <mergeCell ref="D584:D590"/>
    <mergeCell ref="B402:B408"/>
    <mergeCell ref="D178:D184"/>
    <mergeCell ref="R747:R753"/>
    <mergeCell ref="C747:C753"/>
    <mergeCell ref="D500:D506"/>
    <mergeCell ref="C507:C513"/>
    <mergeCell ref="D507:D513"/>
    <mergeCell ref="R619:R625"/>
    <mergeCell ref="R740:R746"/>
    <mergeCell ref="D703:D716"/>
    <mergeCell ref="D725:D731"/>
    <mergeCell ref="D304:D310"/>
    <mergeCell ref="C437:C443"/>
    <mergeCell ref="D472:D478"/>
    <mergeCell ref="R535:R541"/>
    <mergeCell ref="D535:D541"/>
    <mergeCell ref="D514:D520"/>
    <mergeCell ref="D241:D247"/>
    <mergeCell ref="R346:R352"/>
    <mergeCell ref="R353:R359"/>
    <mergeCell ref="B444:B464"/>
    <mergeCell ref="R437:R443"/>
    <mergeCell ref="C1404:D1404"/>
    <mergeCell ref="C1153:C1159"/>
    <mergeCell ref="R717:R723"/>
    <mergeCell ref="R465:R471"/>
    <mergeCell ref="R472:R478"/>
    <mergeCell ref="R514:R520"/>
    <mergeCell ref="D717:D723"/>
    <mergeCell ref="D563:D576"/>
    <mergeCell ref="D542:D548"/>
    <mergeCell ref="D528:D534"/>
    <mergeCell ref="C528:C534"/>
    <mergeCell ref="C577:C583"/>
    <mergeCell ref="C703:C716"/>
    <mergeCell ref="D549:D562"/>
    <mergeCell ref="D605:D611"/>
    <mergeCell ref="C605:C611"/>
    <mergeCell ref="C689:C702"/>
    <mergeCell ref="C465:C471"/>
    <mergeCell ref="C1224:C1258"/>
    <mergeCell ref="D1224:D1230"/>
    <mergeCell ref="D1189:D1195"/>
    <mergeCell ref="D619:D625"/>
    <mergeCell ref="D591:D597"/>
    <mergeCell ref="C619:C625"/>
    <mergeCell ref="B430:B436"/>
    <mergeCell ref="C472:C478"/>
    <mergeCell ref="B437:B443"/>
    <mergeCell ref="B472:B478"/>
    <mergeCell ref="D465:D471"/>
    <mergeCell ref="B465:B471"/>
    <mergeCell ref="B535:B541"/>
    <mergeCell ref="D999:D1005"/>
    <mergeCell ref="C1175:C1181"/>
    <mergeCell ref="D1175:D1181"/>
    <mergeCell ref="D754:D767"/>
    <mergeCell ref="C598:C604"/>
    <mergeCell ref="B598:B604"/>
    <mergeCell ref="B689:B702"/>
    <mergeCell ref="B626:B681"/>
    <mergeCell ref="B605:B611"/>
    <mergeCell ref="C880:C893"/>
    <mergeCell ref="C754:C767"/>
    <mergeCell ref="C803:C809"/>
    <mergeCell ref="B812:B837"/>
    <mergeCell ref="R528:R534"/>
    <mergeCell ref="D577:D583"/>
    <mergeCell ref="B486:B492"/>
    <mergeCell ref="D479:D492"/>
    <mergeCell ref="C479:C492"/>
    <mergeCell ref="B479:B485"/>
    <mergeCell ref="C549:C562"/>
    <mergeCell ref="B528:B534"/>
    <mergeCell ref="B493:B499"/>
    <mergeCell ref="C493:C499"/>
    <mergeCell ref="D493:D499"/>
    <mergeCell ref="B514:B520"/>
    <mergeCell ref="C535:C541"/>
    <mergeCell ref="C514:C520"/>
    <mergeCell ref="B507:B513"/>
    <mergeCell ref="B500:B506"/>
    <mergeCell ref="B521:B527"/>
    <mergeCell ref="C521:C527"/>
    <mergeCell ref="D521:D527"/>
    <mergeCell ref="B549:B562"/>
    <mergeCell ref="B563:B576"/>
    <mergeCell ref="C542:C548"/>
    <mergeCell ref="R577:R583"/>
    <mergeCell ref="B1217:B1223"/>
    <mergeCell ref="B1182:B1188"/>
    <mergeCell ref="D1013:D1040"/>
    <mergeCell ref="D1182:D1188"/>
    <mergeCell ref="D1217:D1223"/>
    <mergeCell ref="D1203:D1209"/>
    <mergeCell ref="D1210:D1216"/>
    <mergeCell ref="D1196:D1202"/>
    <mergeCell ref="C1013:C1082"/>
    <mergeCell ref="C1125:C1131"/>
    <mergeCell ref="D1125:D1131"/>
    <mergeCell ref="C1132:C1145"/>
    <mergeCell ref="D1132:D1145"/>
    <mergeCell ref="B1132:B1145"/>
    <mergeCell ref="B1013:B1082"/>
    <mergeCell ref="D1083:D1124"/>
    <mergeCell ref="B1189:B1195"/>
    <mergeCell ref="B1210:B1216"/>
    <mergeCell ref="C1182:C1188"/>
    <mergeCell ref="C1189:C1195"/>
    <mergeCell ref="C1203:C1209"/>
    <mergeCell ref="B1168:B1174"/>
    <mergeCell ref="C1168:C1174"/>
    <mergeCell ref="D1168:D1174"/>
    <mergeCell ref="B1196:B1202"/>
    <mergeCell ref="B1175:B1181"/>
    <mergeCell ref="B1203:B1209"/>
    <mergeCell ref="B747:B753"/>
    <mergeCell ref="B768:B781"/>
    <mergeCell ref="B789:B802"/>
    <mergeCell ref="B754:B767"/>
    <mergeCell ref="B852:B872"/>
    <mergeCell ref="C838:C851"/>
    <mergeCell ref="B838:B851"/>
    <mergeCell ref="C908:C921"/>
    <mergeCell ref="B803:B809"/>
    <mergeCell ref="C950:C956"/>
    <mergeCell ref="B880:B893"/>
    <mergeCell ref="C929:C935"/>
  </mergeCells>
  <phoneticPr fontId="1" type="noConversion"/>
  <pageMargins left="0.59055118110236227" right="0.39370078740157483" top="0.19685039370078741" bottom="0.19685039370078741" header="0.31496062992125984" footer="0.31496062992125984"/>
  <pageSetup paperSize="9" scale="44" orientation="landscape" r:id="rId1"/>
  <rowBreaks count="2" manualBreakCount="2">
    <brk id="87" min="1" max="17" man="1"/>
    <brk id="203" min="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P23"/>
  <sheetViews>
    <sheetView view="pageBreakPreview" zoomScale="70" zoomScaleSheetLayoutView="70" workbookViewId="0">
      <selection activeCell="M13" sqref="M13"/>
    </sheetView>
  </sheetViews>
  <sheetFormatPr defaultRowHeight="12.75"/>
  <cols>
    <col min="1" max="1" width="5.85546875" style="2" customWidth="1"/>
    <col min="2" max="2" width="18.85546875" style="2" customWidth="1"/>
    <col min="3" max="3" width="10.7109375" style="2" customWidth="1"/>
    <col min="4" max="4" width="11.5703125" style="2" customWidth="1"/>
    <col min="5" max="5" width="12.5703125" style="2" customWidth="1"/>
    <col min="6" max="6" width="8.7109375" style="2" customWidth="1"/>
    <col min="7" max="7" width="9.140625" style="2"/>
    <col min="8" max="8" width="9.5703125" style="2" customWidth="1"/>
    <col min="9" max="16384" width="9.140625" style="2"/>
  </cols>
  <sheetData>
    <row r="1" spans="1:16" ht="18" customHeight="1">
      <c r="K1" s="1182" t="s">
        <v>35</v>
      </c>
      <c r="L1" s="1182"/>
      <c r="M1" s="1182"/>
      <c r="N1" s="1182"/>
      <c r="O1" s="1184"/>
      <c r="P1" s="1184"/>
    </row>
    <row r="2" spans="1:16" ht="60.75" customHeight="1">
      <c r="K2" s="1183" t="s">
        <v>71</v>
      </c>
      <c r="L2" s="1183"/>
      <c r="M2" s="1183"/>
      <c r="N2" s="1183"/>
      <c r="O2" s="1183"/>
      <c r="P2" s="1183"/>
    </row>
    <row r="3" spans="1:16" ht="6.75" customHeight="1">
      <c r="O3" s="4"/>
      <c r="P3" s="4"/>
    </row>
    <row r="4" spans="1:16" ht="39.75" customHeight="1">
      <c r="A4" s="1185" t="s">
        <v>72</v>
      </c>
      <c r="B4" s="1185"/>
      <c r="C4" s="1185"/>
      <c r="D4" s="1185"/>
      <c r="E4" s="1185"/>
      <c r="F4" s="1185"/>
      <c r="G4" s="1185"/>
      <c r="H4" s="1185"/>
      <c r="I4" s="1185"/>
      <c r="J4" s="1185"/>
      <c r="K4" s="1185"/>
      <c r="L4" s="1185"/>
      <c r="M4" s="1185"/>
      <c r="N4" s="1185"/>
      <c r="O4" s="1185"/>
      <c r="P4" s="1185"/>
    </row>
    <row r="5" spans="1:16" ht="18.600000000000001" customHeight="1">
      <c r="A5" s="1186" t="s">
        <v>52</v>
      </c>
      <c r="B5" s="1186"/>
      <c r="C5" s="1186"/>
      <c r="D5" s="1186"/>
      <c r="E5" s="1186"/>
      <c r="F5" s="1186"/>
      <c r="G5" s="1186"/>
      <c r="H5" s="1186"/>
      <c r="I5" s="1186"/>
      <c r="J5" s="1186"/>
      <c r="K5" s="1186"/>
      <c r="L5" s="1186"/>
      <c r="M5" s="1186"/>
      <c r="N5" s="1186"/>
      <c r="O5" s="1186"/>
      <c r="P5" s="1186"/>
    </row>
    <row r="6" spans="1:16" s="15" customFormat="1" ht="13.5" customHeight="1">
      <c r="F6" s="1187" t="s">
        <v>59</v>
      </c>
      <c r="G6" s="1188"/>
    </row>
    <row r="7" spans="1:16" ht="18.75" customHeight="1">
      <c r="O7" s="2" t="s">
        <v>8</v>
      </c>
    </row>
    <row r="8" spans="1:16" customFormat="1" ht="34.15" customHeight="1">
      <c r="A8" s="1174" t="s">
        <v>36</v>
      </c>
      <c r="B8" s="1174" t="s">
        <v>37</v>
      </c>
      <c r="C8" s="1174" t="s">
        <v>38</v>
      </c>
      <c r="D8" s="1174" t="s">
        <v>62</v>
      </c>
      <c r="E8" s="1174" t="s">
        <v>53</v>
      </c>
      <c r="F8" s="1174" t="s">
        <v>54</v>
      </c>
      <c r="G8" s="1176"/>
      <c r="H8" s="1174" t="s">
        <v>39</v>
      </c>
      <c r="I8" s="1174"/>
      <c r="J8" s="1174"/>
      <c r="K8" s="1174"/>
      <c r="L8" s="1174"/>
      <c r="M8" s="1174"/>
      <c r="N8" s="1177" t="s">
        <v>60</v>
      </c>
      <c r="O8" s="1178"/>
      <c r="P8" s="1179"/>
    </row>
    <row r="9" spans="1:16" customFormat="1" ht="61.9" customHeight="1">
      <c r="A9" s="1174"/>
      <c r="B9" s="1174"/>
      <c r="C9" s="1174"/>
      <c r="D9" s="1174"/>
      <c r="E9" s="1174"/>
      <c r="F9" s="1176"/>
      <c r="G9" s="1176"/>
      <c r="H9" s="1174"/>
      <c r="I9" s="1174"/>
      <c r="J9" s="1174"/>
      <c r="K9" s="1174"/>
      <c r="L9" s="1174"/>
      <c r="M9" s="1174"/>
      <c r="N9" s="1180" t="s">
        <v>61</v>
      </c>
      <c r="O9" s="1181"/>
      <c r="P9" s="17"/>
    </row>
    <row r="10" spans="1:16" customFormat="1" ht="88.9" customHeight="1">
      <c r="A10" s="1175"/>
      <c r="B10" s="1175"/>
      <c r="C10" s="1175"/>
      <c r="D10" s="1175"/>
      <c r="E10" s="1175"/>
      <c r="F10" s="9" t="s">
        <v>40</v>
      </c>
      <c r="G10" s="8" t="s">
        <v>41</v>
      </c>
      <c r="H10" s="9" t="s">
        <v>42</v>
      </c>
      <c r="I10" s="9" t="s">
        <v>55</v>
      </c>
      <c r="J10" s="9" t="s">
        <v>67</v>
      </c>
      <c r="K10" s="9" t="s">
        <v>43</v>
      </c>
      <c r="L10" s="9" t="s">
        <v>73</v>
      </c>
      <c r="M10" s="9" t="s">
        <v>44</v>
      </c>
      <c r="N10" s="9" t="s">
        <v>45</v>
      </c>
      <c r="O10" s="9" t="s">
        <v>67</v>
      </c>
      <c r="P10" s="9" t="s">
        <v>74</v>
      </c>
    </row>
    <row r="11" spans="1:16" ht="15" customHeight="1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7</v>
      </c>
      <c r="G11" s="10">
        <v>8</v>
      </c>
      <c r="H11" s="10">
        <v>9</v>
      </c>
      <c r="I11" s="10">
        <v>10</v>
      </c>
      <c r="J11" s="10">
        <v>11</v>
      </c>
      <c r="K11" s="10">
        <v>12</v>
      </c>
      <c r="L11" s="10">
        <v>13</v>
      </c>
      <c r="M11" s="10">
        <v>14</v>
      </c>
      <c r="N11" s="10">
        <v>15</v>
      </c>
      <c r="O11" s="10">
        <v>16</v>
      </c>
      <c r="P11" s="10">
        <v>17</v>
      </c>
    </row>
    <row r="12" spans="1:16" ht="19.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</row>
    <row r="13" spans="1:16" ht="18.7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18.7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</row>
    <row r="15" spans="1:16" ht="19.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18.7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19.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0.2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19.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39.75" customHeight="1">
      <c r="A20" s="11"/>
      <c r="B20" s="16" t="s">
        <v>15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ht="36" customHeight="1">
      <c r="A21" s="12"/>
      <c r="B21" s="13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15">
      <c r="A22" s="1173" t="s">
        <v>9</v>
      </c>
      <c r="B22" s="1173"/>
      <c r="C22" s="14"/>
      <c r="D22" s="14"/>
      <c r="G22" s="1173" t="s">
        <v>50</v>
      </c>
      <c r="H22" s="1173"/>
      <c r="I22" s="14"/>
      <c r="J22" s="14"/>
      <c r="K22" s="14"/>
      <c r="L22" s="14"/>
      <c r="M22" s="14"/>
      <c r="N22" s="14"/>
      <c r="O22" s="1173" t="s">
        <v>56</v>
      </c>
      <c r="P22" s="1173"/>
    </row>
    <row r="23" spans="1:16" s="3" customFormat="1" ht="15.75">
      <c r="A23" s="14"/>
      <c r="B23" s="6"/>
      <c r="C23" s="6"/>
      <c r="D23" s="6"/>
      <c r="G23" s="1171" t="s">
        <v>48</v>
      </c>
      <c r="H23" s="1172"/>
      <c r="I23" s="6"/>
      <c r="J23" s="6"/>
      <c r="K23" s="6"/>
      <c r="L23" s="6"/>
      <c r="M23" s="6"/>
      <c r="O23" s="1171" t="s">
        <v>49</v>
      </c>
      <c r="P23" s="1172"/>
    </row>
  </sheetData>
  <mergeCells count="20">
    <mergeCell ref="K1:N1"/>
    <mergeCell ref="K2:P2"/>
    <mergeCell ref="G22:H22"/>
    <mergeCell ref="A8:A10"/>
    <mergeCell ref="B8:B10"/>
    <mergeCell ref="C8:C10"/>
    <mergeCell ref="A22:B22"/>
    <mergeCell ref="O1:P1"/>
    <mergeCell ref="A4:P4"/>
    <mergeCell ref="A5:P5"/>
    <mergeCell ref="F6:G6"/>
    <mergeCell ref="G23:H23"/>
    <mergeCell ref="O22:P22"/>
    <mergeCell ref="O23:P23"/>
    <mergeCell ref="D8:D10"/>
    <mergeCell ref="E8:E10"/>
    <mergeCell ref="F8:G9"/>
    <mergeCell ref="N8:P8"/>
    <mergeCell ref="N9:O9"/>
    <mergeCell ref="H8:M9"/>
  </mergeCells>
  <phoneticPr fontId="1" type="noConversion"/>
  <pageMargins left="0.78740157480314965" right="0.78740157480314965" top="0.78740157480314965" bottom="0.59055118110236227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4" sqref="B14:J31"/>
    </sheetView>
  </sheetViews>
  <sheetFormatPr defaultRowHeight="12.75"/>
  <cols>
    <col min="1" max="1" width="3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10 показатели </vt:lpstr>
      <vt:lpstr>11 средства по кодам</vt:lpstr>
      <vt:lpstr>12 средства бюджет</vt:lpstr>
      <vt:lpstr>13 КАИП</vt:lpstr>
      <vt:lpstr>Лист1</vt:lpstr>
      <vt:lpstr>'10 показатели '!Область_печати</vt:lpstr>
      <vt:lpstr>'11 средства по кодам'!Область_печати</vt:lpstr>
      <vt:lpstr>'12 средства бюджет'!Область_печати</vt:lpstr>
      <vt:lpstr>'13 КАИП'!Область_печати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User7</cp:lastModifiedBy>
  <cp:lastPrinted>2020-03-11T02:35:09Z</cp:lastPrinted>
  <dcterms:created xsi:type="dcterms:W3CDTF">2007-07-17T01:27:34Z</dcterms:created>
  <dcterms:modified xsi:type="dcterms:W3CDTF">2020-03-11T02:37:06Z</dcterms:modified>
</cp:coreProperties>
</file>