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" yWindow="15" windowWidth="8475" windowHeight="1203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F10" i="2"/>
  <c r="F32"/>
  <c r="F13" l="1"/>
  <c r="F63" l="1"/>
  <c r="F110"/>
  <c r="F111"/>
  <c r="F112"/>
  <c r="F113"/>
  <c r="F105"/>
  <c r="F221"/>
  <c r="F216"/>
  <c r="F209"/>
  <c r="F249"/>
  <c r="F248"/>
  <c r="F24" l="1"/>
  <c r="F9"/>
  <c r="F15"/>
  <c r="F175"/>
  <c r="F125"/>
  <c r="F204"/>
  <c r="F136"/>
  <c r="F137"/>
  <c r="F138"/>
  <c r="F135"/>
  <c r="F126"/>
  <c r="F120"/>
  <c r="F119"/>
  <c r="F115"/>
  <c r="F92"/>
  <c r="F93"/>
  <c r="F91"/>
  <c r="F77"/>
  <c r="F78"/>
  <c r="F79"/>
  <c r="F76"/>
  <c r="F12"/>
  <c r="F22"/>
  <c r="F20"/>
  <c r="F95" l="1"/>
  <c r="E96" s="1"/>
  <c r="F81"/>
  <c r="F122"/>
  <c r="E123" s="1"/>
  <c r="F215" l="1"/>
  <c r="F176"/>
  <c r="F170"/>
  <c r="F172"/>
  <c r="F173"/>
  <c r="F196"/>
  <c r="F197"/>
  <c r="F190"/>
  <c r="F177" l="1"/>
  <c r="E178" s="1"/>
  <c r="F205"/>
  <c r="E206" s="1"/>
  <c r="F188"/>
  <c r="F193" s="1"/>
  <c r="F184" l="1"/>
  <c r="F180"/>
  <c r="F185" s="1"/>
  <c r="E186" l="1"/>
  <c r="F49"/>
  <c r="F48"/>
  <c r="F47"/>
  <c r="F57"/>
  <c r="F55"/>
  <c r="F54"/>
  <c r="F53"/>
  <c r="F41"/>
  <c r="F42"/>
  <c r="F38"/>
  <c r="F39"/>
  <c r="F40"/>
  <c r="F37"/>
  <c r="F43"/>
  <c r="F33"/>
  <c r="F29"/>
  <c r="F30"/>
  <c r="F31"/>
  <c r="F28"/>
  <c r="F23"/>
  <c r="F21"/>
  <c r="F19"/>
  <c r="F11"/>
  <c r="F14"/>
  <c r="F16" s="1"/>
  <c r="F44" l="1"/>
  <c r="E45" s="1"/>
  <c r="F25"/>
  <c r="E26" s="1"/>
  <c r="F50"/>
  <c r="E51" s="1"/>
  <c r="F58"/>
  <c r="E59" s="1"/>
  <c r="E17"/>
  <c r="F34"/>
  <c r="E35" s="1"/>
  <c r="F109" l="1"/>
  <c r="F116" s="1"/>
  <c r="F103"/>
  <c r="F104"/>
  <c r="F98"/>
  <c r="F100" s="1"/>
  <c r="F99"/>
  <c r="F80"/>
  <c r="F87"/>
  <c r="F86"/>
  <c r="F84"/>
  <c r="F85"/>
  <c r="F257"/>
  <c r="F253"/>
  <c r="F252"/>
  <c r="F250"/>
  <c r="F67"/>
  <c r="F66"/>
  <c r="F68" s="1"/>
  <c r="F72"/>
  <c r="E74" s="1"/>
  <c r="F226"/>
  <c r="F228"/>
  <c r="F227"/>
  <c r="F217"/>
  <c r="F218"/>
  <c r="F222"/>
  <c r="E224" s="1"/>
  <c r="F159"/>
  <c r="F208"/>
  <c r="F212" s="1"/>
  <c r="E69" l="1"/>
  <c r="E101"/>
  <c r="F258"/>
  <c r="E259" s="1"/>
  <c r="E117"/>
  <c r="E219"/>
  <c r="F229"/>
  <c r="E230" s="1"/>
  <c r="F106"/>
  <c r="E107" s="1"/>
  <c r="E82"/>
  <c r="F88"/>
  <c r="E89" s="1"/>
  <c r="F140"/>
  <c r="F139"/>
  <c r="F166"/>
  <c r="F165"/>
  <c r="F163"/>
  <c r="F164"/>
  <c r="F167" l="1"/>
  <c r="E168" s="1"/>
  <c r="E141"/>
  <c r="F157"/>
  <c r="F155"/>
  <c r="F152"/>
  <c r="F154"/>
  <c r="F153"/>
  <c r="F150"/>
  <c r="F149"/>
  <c r="F147"/>
  <c r="F146"/>
  <c r="F144"/>
  <c r="F143"/>
  <c r="E64"/>
  <c r="F160" l="1"/>
  <c r="E161" s="1"/>
  <c r="F237"/>
  <c r="F238"/>
  <c r="F239"/>
  <c r="F240"/>
  <c r="F241"/>
  <c r="F242"/>
  <c r="F243"/>
  <c r="F244"/>
  <c r="F236"/>
  <c r="F233"/>
  <c r="F232"/>
  <c r="F245" l="1"/>
  <c r="E246" s="1"/>
  <c r="F131"/>
  <c r="F132" l="1"/>
  <c r="E133" s="1"/>
  <c r="F211"/>
  <c r="E213" s="1"/>
</calcChain>
</file>

<file path=xl/comments1.xml><?xml version="1.0" encoding="utf-8"?>
<comments xmlns="http://schemas.openxmlformats.org/spreadsheetml/2006/main">
  <authors>
    <author>User7</author>
  </authors>
  <commentList>
    <comment ref="F119" authorId="0">
      <text>
        <r>
          <rPr>
            <b/>
            <sz val="8"/>
            <color indexed="81"/>
            <rFont val="Tahoma"/>
            <family val="2"/>
            <charset val="204"/>
          </rPr>
          <t>User7:</t>
        </r>
        <r>
          <rPr>
            <sz val="8"/>
            <color indexed="81"/>
            <rFont val="Tahoma"/>
            <family val="2"/>
            <charset val="204"/>
          </rPr>
          <t xml:space="preserve">
*
</t>
        </r>
      </text>
    </comment>
    <comment ref="F145" authorId="0">
      <text>
        <r>
          <rPr>
            <b/>
            <sz val="8"/>
            <color indexed="81"/>
            <rFont val="Tahoma"/>
            <family val="2"/>
            <charset val="204"/>
          </rPr>
          <t>User7:</t>
        </r>
        <r>
          <rPr>
            <sz val="8"/>
            <color indexed="81"/>
            <rFont val="Tahoma"/>
            <family val="2"/>
            <charset val="204"/>
          </rPr>
          <t xml:space="preserve">
*</t>
        </r>
      </text>
    </comment>
    <comment ref="F171" authorId="0">
      <text>
        <r>
          <rPr>
            <b/>
            <sz val="8"/>
            <color indexed="81"/>
            <rFont val="Tahoma"/>
            <family val="2"/>
            <charset val="204"/>
          </rPr>
          <t>User7:</t>
        </r>
        <r>
          <rPr>
            <sz val="8"/>
            <color indexed="81"/>
            <rFont val="Tahoma"/>
            <family val="2"/>
            <charset val="204"/>
          </rPr>
          <t xml:space="preserve">
*
</t>
        </r>
      </text>
    </comment>
    <comment ref="F174" authorId="0">
      <text>
        <r>
          <rPr>
            <b/>
            <sz val="8"/>
            <color indexed="81"/>
            <rFont val="Tahoma"/>
            <family val="2"/>
            <charset val="204"/>
          </rPr>
          <t>Use</t>
        </r>
      </text>
    </comment>
    <comment ref="F181" authorId="0">
      <text>
        <r>
          <rPr>
            <b/>
            <sz val="8"/>
            <color indexed="81"/>
            <rFont val="Tahoma"/>
            <family val="2"/>
            <charset val="204"/>
          </rPr>
          <t>User7:</t>
        </r>
        <r>
          <rPr>
            <sz val="8"/>
            <color indexed="81"/>
            <rFont val="Tahoma"/>
            <family val="2"/>
            <charset val="204"/>
          </rPr>
          <t xml:space="preserve">
*</t>
        </r>
      </text>
    </comment>
    <comment ref="F183" authorId="0">
      <text>
        <r>
          <rPr>
            <b/>
            <sz val="8"/>
            <color indexed="81"/>
            <rFont val="Tahoma"/>
            <family val="2"/>
            <charset val="204"/>
          </rPr>
          <t>User7:</t>
        </r>
        <r>
          <rPr>
            <sz val="8"/>
            <color indexed="81"/>
            <rFont val="Tahoma"/>
            <family val="2"/>
            <charset val="204"/>
          </rPr>
          <t xml:space="preserve">
*</t>
        </r>
      </text>
    </comment>
    <comment ref="F189" authorId="0">
      <text>
        <r>
          <rPr>
            <b/>
            <sz val="8"/>
            <color indexed="81"/>
            <rFont val="Tahoma"/>
            <family val="2"/>
            <charset val="204"/>
          </rPr>
          <t>User7:</t>
        </r>
        <r>
          <rPr>
            <sz val="8"/>
            <color indexed="81"/>
            <rFont val="Tahoma"/>
            <family val="2"/>
            <charset val="204"/>
          </rPr>
          <t xml:space="preserve">
отношение показателей</t>
        </r>
      </text>
    </comment>
    <comment ref="F191" authorId="0">
      <text>
        <r>
          <rPr>
            <b/>
            <sz val="8"/>
            <color indexed="81"/>
            <rFont val="Tahoma"/>
            <family val="2"/>
            <charset val="204"/>
          </rPr>
          <t>User7:</t>
        </r>
        <r>
          <rPr>
            <sz val="8"/>
            <color indexed="81"/>
            <rFont val="Tahoma"/>
            <family val="2"/>
            <charset val="204"/>
          </rPr>
          <t xml:space="preserve">
отношение факта к плану</t>
        </r>
      </text>
    </comment>
    <comment ref="F198" authorId="0">
      <text>
        <r>
          <rPr>
            <b/>
            <sz val="8"/>
            <color indexed="81"/>
            <rFont val="Tahoma"/>
            <family val="2"/>
            <charset val="204"/>
          </rPr>
          <t>User7:</t>
        </r>
        <r>
          <rPr>
            <sz val="8"/>
            <color indexed="81"/>
            <rFont val="Tahoma"/>
            <family val="2"/>
            <charset val="204"/>
          </rPr>
          <t xml:space="preserve">
*</t>
        </r>
      </text>
    </comment>
    <comment ref="F199" authorId="0">
      <text>
        <r>
          <rPr>
            <b/>
            <sz val="8"/>
            <color indexed="81"/>
            <rFont val="Tahoma"/>
            <family val="2"/>
            <charset val="204"/>
          </rPr>
          <t>User7:</t>
        </r>
        <r>
          <rPr>
            <sz val="8"/>
            <color indexed="81"/>
            <rFont val="Tahoma"/>
            <family val="2"/>
            <charset val="204"/>
          </rPr>
          <t xml:space="preserve">
*
</t>
        </r>
      </text>
    </comment>
    <comment ref="F234" authorId="0">
      <text>
        <r>
          <rPr>
            <b/>
            <sz val="8"/>
            <color indexed="81"/>
            <rFont val="Tahoma"/>
            <family val="2"/>
            <charset val="204"/>
          </rPr>
          <t>User7:</t>
        </r>
        <r>
          <rPr>
            <sz val="8"/>
            <color indexed="81"/>
            <rFont val="Tahoma"/>
            <family val="2"/>
            <charset val="204"/>
          </rPr>
          <t xml:space="preserve">
*
</t>
        </r>
      </text>
    </comment>
    <comment ref="F235" authorId="0">
      <text>
        <r>
          <rPr>
            <b/>
            <sz val="8"/>
            <color indexed="81"/>
            <rFont val="Tahoma"/>
            <family val="2"/>
            <charset val="204"/>
          </rPr>
          <t>User7:</t>
        </r>
        <r>
          <rPr>
            <sz val="8"/>
            <color indexed="81"/>
            <rFont val="Tahoma"/>
            <family val="2"/>
            <charset val="204"/>
          </rPr>
          <t xml:space="preserve">
*
</t>
        </r>
      </text>
    </comment>
  </commentList>
</comments>
</file>

<file path=xl/sharedStrings.xml><?xml version="1.0" encoding="utf-8"?>
<sst xmlns="http://schemas.openxmlformats.org/spreadsheetml/2006/main" count="532" uniqueCount="220">
  <si>
    <t>№ п/п</t>
  </si>
  <si>
    <t>Цель, задачи, показатели результативности</t>
  </si>
  <si>
    <t>план</t>
  </si>
  <si>
    <t>факт</t>
  </si>
  <si>
    <t>Ед. измере-ния</t>
  </si>
  <si>
    <t>%</t>
  </si>
  <si>
    <t>чел</t>
  </si>
  <si>
    <t>чел.</t>
  </si>
  <si>
    <t>ед</t>
  </si>
  <si>
    <t>шт</t>
  </si>
  <si>
    <t>2.1.</t>
  </si>
  <si>
    <t>3.1.</t>
  </si>
  <si>
    <t>руб</t>
  </si>
  <si>
    <t>показатель - количество несовершенолетних граждан, проживающих в Березовском районе, принявших участие в профильных палаточных лагерях</t>
  </si>
  <si>
    <t>показатель - доля исполнительных бюджетных ассигнований, предусмотренных в программном виде</t>
  </si>
  <si>
    <t>показатель - единовременная пропускная способность</t>
  </si>
  <si>
    <t>показатель - численность лиц, систематически занимающихся физической культурой и спортом</t>
  </si>
  <si>
    <t>показатель - количество участников официальных физкультурных мероприятий и спортивных соревнований на территории Березовского района и Красноярского края, согласно календарным планам официальных физкультурных мероприятий и спортивных соревнований, проводимых на территории Березовского района Красноярского края</t>
  </si>
  <si>
    <t>8.1.</t>
  </si>
  <si>
    <t>8.2.</t>
  </si>
  <si>
    <t>5.1.</t>
  </si>
  <si>
    <t>5.2.</t>
  </si>
  <si>
    <t>4.2.</t>
  </si>
  <si>
    <t>показатель - оборот малых и средних предприятий</t>
  </si>
  <si>
    <t>показатель - количество субъектов малого и среднего предпринимательства получивших муниципальную поддержку</t>
  </si>
  <si>
    <t>показатель - количество созданных рабочих мест (включая вновь зарегистрированных индивидуальных предпринимателей) в секторе малого и среднего предпринимательства</t>
  </si>
  <si>
    <t>показатель - объем привлеченных инвестиций</t>
  </si>
  <si>
    <t>показатель - удельный вес численности населения в возрасте 5-18 лет, охваченного образованием, в общей численности населения в возрасте 5-18 лет</t>
  </si>
  <si>
    <t>показатель - отношение среднего балла ЕГЭ (в расчете на 1 предмет) в 10% школ Красноярского края с лучшими показателями ЕГЭ к среднему баллу ЕГЭ (в расчете на 1 предмет) в 10% школ Красноярского края с худшими результатами ЕГЭ</t>
  </si>
  <si>
    <t>показатель - доля государственных (муниципальных) общеобразовательных организаций, соответствующих современным требованиям обучения, в общем количестве государственных (муниципальных) общеобразовательных организаций</t>
  </si>
  <si>
    <t>показатель - количество мест в дошкольных образовательных учреждениях муниципальной формы собственности, включая количество дошкольных мест в начальных школах-детских садах, филиалах дошкольных и общеобразовательных учреждений, в группах дошкольного образования при школах</t>
  </si>
  <si>
    <t>показатель - доля детей в возрасте от 1 до 6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от 1 до 6 лет</t>
  </si>
  <si>
    <t>показатель - удельный вес численности детей дошкольного возраста, посещающих негосударственные организации дошкольного образования, расположенных на территории Берёзовского района, предоставляющих услуги дошкольного образования, в общей численности детей, посещающих образовательные организации дошкольного образования, расположенные на территории Берёзовского района</t>
  </si>
  <si>
    <t>показатель - численность детей от 1 до 6 лет, состоящих на учете для определения в муниципальные дошкольные образовательные учреждения, на конец отчетного периода</t>
  </si>
  <si>
    <t>показатель - доля дневных общеобразовательных учреждений муниципальной формы собственности, здания которых находятся в аварийном состоянии или требуют капитального ремонта, в общем количестве дневных общеобразовательных учреждений муниципальной формы собственности</t>
  </si>
  <si>
    <t>показатель - доля дневных общеобразовательных учреждений муниципальной формы собственности, соответствующих современным требованиям обучения, в общей количестве дневных общеобразовательных учреждений муниципальной формы собственности</t>
  </si>
  <si>
    <t>показатель - доля общеобразовательных учреждений (с числом обучающихся более 50), в которых действуют управляющие советы</t>
  </si>
  <si>
    <t>показатель - доля выпускников государственных (муниципальных) общеобразовательных организаций, не сдавших единый государственный экзамен, в общей численности выпускников государственных (муниципальных) общеобразовательных организаций</t>
  </si>
  <si>
    <t>показатель - доля обучающихся в муниципальных общеобразовательных организациях, занимающихся во вторую (третью) смену, в общей численности обучающихся в муниципальных общеобразовательных организаций</t>
  </si>
  <si>
    <t>показатель - доля детей первой и второй групп здоровья в общей численности обучающихся в муниципальных общеобразовательных учреждениях</t>
  </si>
  <si>
    <t>показатель - доля выпускников дневных общеобразовательных учреждений муниципальной формы собственности, сдавших единый государственный экзамен по русскому языку и математике, в общей численности выпускников общеобразовательных учреждений муниципальной формы собственности, сдававших единый государственном экзамене по данным предметам</t>
  </si>
  <si>
    <t>показатель - охват детей в возрасте 5–18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5–18 лет)</t>
  </si>
  <si>
    <t>показатель - удельный вес муниципальных образований Красноярского края, в которых оценка деятельности организаций дополнительного образования детей,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организаций дополнительного образования детей, не менее чем 80 %  муниципальных образований Красноярского края</t>
  </si>
  <si>
    <t>показатель - доля оздоровленных детей школьного возраста</t>
  </si>
  <si>
    <t>показатель - своевременное доведение Главным распорядителем лимитов бюджетных обязательств до подведомственных учреждений, предусмотренных законом о бюджете за отчетный год в первоначальной редакции</t>
  </si>
  <si>
    <t>показатель - соблюдение сроков предоставления годовой бюджетной отчетности</t>
  </si>
  <si>
    <t>балл</t>
  </si>
  <si>
    <t>показатель - своевременность утверждения планов финансово-хозяйственной деятельности подведомственных Главному распорядителю учреждений на текущий финансовый год и плановый период в соответствии со  сроками, утвержденными органами исполнительной власти Березовского района, осуществляющими функции и полномочия учредителя</t>
  </si>
  <si>
    <t>показатель - минимальный размер бюджетной обеспеченности поселений Березовского района после выравнивания</t>
  </si>
  <si>
    <t>показатель - количество муниципальных образований района, достигших суммарной оценки качества управления муниципальными финансами от 50 до 100 баллов (В соответствии с постановлением администрации Березовского района от 02.07.2013 № 1359 «Об утверждении порядка проведения мониторинга и оценки качества финансового менеджмента главных распорядителей бюджетных средств администрации Березовского района и методики оценки качества финансового менеджмента главных распорядителей бюджетных средств»)</t>
  </si>
  <si>
    <t>показатель - отсутствие в местных бюджетах просроченной кредиторской задолженности по выплате заработной платы с начислениями работникам бюджетной сферы и по исполнению обязательств перед гражданами</t>
  </si>
  <si>
    <t>показатель - отношение муниципального долга Березовского района к доходам районного бюджета за исключением безвозмездных поступлений</t>
  </si>
  <si>
    <t>показатель - отношение годовой суммы платежей на погашение и обслуживание муниципального долга Березовского района к доходам районного бюджета</t>
  </si>
  <si>
    <t>показатель - обеспечение исполнения расходных обязательств района (за исключением безвозмездных поступлений)</t>
  </si>
  <si>
    <t>показатель - соотношение количества фактически проведенных контрольных мероприятий к количеству запланированных</t>
  </si>
  <si>
    <t>показатель - соотношение количества вступивших в законную силу решений суда о признании предписания Финансового управления администрации Березовского района об устранении выявленных нарушений, в том числе о возмещении бюджетных средств, недействительными, к общему количеству предписаний, вынесенных по результатам контрольных мероприятий</t>
  </si>
  <si>
    <t>показатель - соотношение поступившей суммы администрируемых доходов районного бюджета в части денежных взысканий, налагаемых в возмещение ущерба, причиненного в результате незаконного или нецелевого использования бюджетных средств к плановому значению</t>
  </si>
  <si>
    <t>показатель - доля полученных заключений районного Совета депутатов, осуществляющего проведение внешней проверки проектов решений, касающихся принятия районного бюджета, а также утверждения отчета об его исполнении, подготавливаемых Финансовым управлением  (100% ежегодно)</t>
  </si>
  <si>
    <t>показатель - доля рассмотренных на постоянной комиссии районного Совета по финансам, бюджету, собственности, экономической и налоговой политики проектов решений, касающихся принятия районного бюджета, внесение в него изменений, а также утверждения отчета об его исполнении  (100% ежегодно)</t>
  </si>
  <si>
    <t>показатель - размещение на официальном сайте администрации Березовского района решения о районном бюджете на очередной финансовый год и плановый период  и  отчета об его исполнении</t>
  </si>
  <si>
    <t>9.1.</t>
  </si>
  <si>
    <t>9.2.</t>
  </si>
  <si>
    <t>9.3.</t>
  </si>
  <si>
    <t xml:space="preserve">показатель - доведение уровня возмещения населением затрат на предоставление жилищно-коммунальных услуг по установленным для населения тарифам </t>
  </si>
  <si>
    <t>8 (39175) 2-10-53</t>
  </si>
  <si>
    <t>показатель - доля библиотек, подключенных к сети Интернет, в общем количестве общедоступных библиотек</t>
  </si>
  <si>
    <t>показатель - соблюдение сроков представления главным распорядителем  годовой бюджетной отчетности</t>
  </si>
  <si>
    <t>показатель - своевременность утверждения муниципальных заданий подведомственным главному распорядителю учреждениям на текущий финансовый год и плановый период</t>
  </si>
  <si>
    <t>показатель - своевременность и качество  подготовленных  законопроектов (изменений в законопроекты),  проектов нормативных правовых актов, обусловленных изменениями федерального и регионального законодательства</t>
  </si>
  <si>
    <t>тыс.руб.</t>
  </si>
  <si>
    <t>эффективная</t>
  </si>
  <si>
    <t>подпрограмма 1 - Сохранение культурного наследия</t>
  </si>
  <si>
    <t>Расчет оценки степени достижения целей и решения задач муниципальной подпрограммы (Сдц)</t>
  </si>
  <si>
    <t>Расчет оценки степени достижения целей и решения задач муниципальной программы (Сдц)</t>
  </si>
  <si>
    <t>Объем финансовых ресурсов, на отчетный период, направленный на реализацию муниципальной подпрограммы (Уф)</t>
  </si>
  <si>
    <t>Расчет эффективности реализации подпрограммы (Эмп)</t>
  </si>
  <si>
    <t>Расчет эффективности реализации программы (Эмп)</t>
  </si>
  <si>
    <t>Объем финансовых ресурсов, на отчетный период, направленный на реализацию муниципальной программы (Уф)</t>
  </si>
  <si>
    <t>высокоэффективная</t>
  </si>
  <si>
    <t>уровень эффективности удовлетворительный</t>
  </si>
  <si>
    <t>подпрограмма 3 - Обеспечение реализации муниципальной программы и прочие мероприятия</t>
  </si>
  <si>
    <t xml:space="preserve">показатель - количество спортивных сооружений в Березовском районе </t>
  </si>
  <si>
    <t xml:space="preserve">показатель - доля граждан Березовского района, систематически занимающихся физической культурой и спортом от общей численности населения </t>
  </si>
  <si>
    <t>млн. руб.</t>
  </si>
  <si>
    <t>подпрограмма 1 - Развитие дошкольного, общего и дополнительного образования детей</t>
  </si>
  <si>
    <t>подпрограмма 1 - Создание условий для эффективного и ответственного управления муниципальными финансами, повышения устойчивости бюджетов муниципальных образований Березовского района</t>
  </si>
  <si>
    <t xml:space="preserve">показатель - доля расходов на обслуживание муниципального долга Березовском районе в объеме расходов районного бюджета, за исключением объема расходов, которые осуществляются за счет  субвенций, предоставляемых из бюджетов бюджетной  системы Российской Федерации
</t>
  </si>
  <si>
    <t xml:space="preserve">показатель - просроченная задолженность по долговым обязательствам Березовского района
</t>
  </si>
  <si>
    <t>Степень достижения показателя (индикатора) муниципальной программы (подпрограммы (СДП)</t>
  </si>
  <si>
    <t>показатель - доля лиц с ограниченными возможностями здоровья и инвалидов, систематически занимающихся физической культурой и спортом  в общей численности данной категории насел</t>
  </si>
  <si>
    <t xml:space="preserve">показатель - количество участников официальных физкультурных мероприятий и спортивных соревнований, проводимых на территории Березовского района и Красноярского края, согласно календарному плану официальных физкультурных и спортивных мероприятий Березовского района и Красноярского края  </t>
  </si>
  <si>
    <t>показатель - увеличение неналоговых доходов в районный бюджет от использования муниципального имущества</t>
  </si>
  <si>
    <t>показатель - оформление прав муниципальной собственности на объекты недвижимости, прошедших государственную регистрацию, для проведения торгов</t>
  </si>
  <si>
    <t>показатель - количество сформированных земельных участков</t>
  </si>
  <si>
    <t>щт</t>
  </si>
  <si>
    <t>показатель - количество публикаций</t>
  </si>
  <si>
    <t>показатель - доля исполненных бюджетных ассигнований, предусмотренных в муниципальной программе</t>
  </si>
  <si>
    <t>муниципальная программа: Профилактика терроризма и экстремизма на территории Березовского района Красноярского края</t>
  </si>
  <si>
    <t>показатель - количество воспитательных пропагандистских мероприятий</t>
  </si>
  <si>
    <t>показатель - количество размещенных публикаций на сайте администрации района и на информационных стендах на территории Березовского района материалов по разъяснению поведения и действия населения при угрозе или возникновении террактов</t>
  </si>
  <si>
    <t>показатель - количество совершенных актов экстремистской направленности против соблюдения прав человека на территории Березовского района</t>
  </si>
  <si>
    <t>муниципальная программа: Развитие культуры в Березовском районе</t>
  </si>
  <si>
    <t xml:space="preserve">муниципальная программа: Молодежная политика Березовского района </t>
  </si>
  <si>
    <t>муниципальная программа: Развитие сельского хозяйства и регулирование рынков сельскохозяйственной продукции, сырья и продовольствия в Березовском районе</t>
  </si>
  <si>
    <t>муниципальная программа: "Развитие физической культуры, спорта в Березовском районе</t>
  </si>
  <si>
    <t xml:space="preserve">муниципальная программа: "Развитие земельно-имущественных отношений в Березовском районе </t>
  </si>
  <si>
    <t>муниципальная программа: "Управление муниципальными финансами "</t>
  </si>
  <si>
    <t xml:space="preserve">муниципальная программа: Реформирование, модернизация жилищно-коммунального хозяйства, развитие транспортной инфраструктуры и повышение энергетической эффективности Березовского района Красноярского края </t>
  </si>
  <si>
    <t>показатель - увеличение рейсов</t>
  </si>
  <si>
    <t xml:space="preserve">подпрограмма 2 - Обеспечение жильем молодых семей в Березовском районе </t>
  </si>
  <si>
    <t>целевой показатель - индекс производства - сельское хозяйство</t>
  </si>
  <si>
    <t>показатель - оценка стоимости земельных участков, находящихся в муниципальной собственности, подлежащих реализации</t>
  </si>
  <si>
    <t>показатель - количество рейсов</t>
  </si>
  <si>
    <t>ОТДЕЛ ЭКОНОМИЧЕСКОГО РАЗВИТИЯ АДМИНИСТРАЦИИ БЕРЕЗОВСКОГО РАЙОНА</t>
  </si>
  <si>
    <t>Оценка эффективности муниципальных программ Березовского района (сводная)</t>
  </si>
  <si>
    <t xml:space="preserve">показатель - доля специалистов, повысивших квалификацию, прошедших переподготовку, обученных на семинарах и других мероприятиях </t>
  </si>
  <si>
    <t xml:space="preserve"> показатель - удельный вес молодых граждан, проживающих в Березовском районе, вовлеченных в реализацию социально-экономических проектов Березовского района</t>
  </si>
  <si>
    <t xml:space="preserve"> показатель - доля молодых семей, улучшивших жилищные условия за счет полученных социальных выплат, к общему количеству молодых семей, состоящий на учете в рамках подпрограммы «Обеспечение молодых семей в Березовском районе»</t>
  </si>
  <si>
    <t>ед.</t>
  </si>
  <si>
    <t>подпрограмма 1 - Развитие массовой физической культуры</t>
  </si>
  <si>
    <t>подпрограмма 2  - Развитие адаптивной физической культуры и спорта</t>
  </si>
  <si>
    <t>показатель - количество объектов недвижимости, прошедших инвентаризацию на конец отчетного года от общего числа муниципальных объектов недвижимости Березовского района</t>
  </si>
  <si>
    <t>подпрограмма 2 - Развитие земельных отношений в Березовском районе</t>
  </si>
  <si>
    <t>подпрограмма 3 - Обеспечение реализации муниципальной программы</t>
  </si>
  <si>
    <t xml:space="preserve">муниципальная программа: Поддержка субъектов малого и среднего предпринимательства в Березовском районе </t>
  </si>
  <si>
    <t>тыс. руб.</t>
  </si>
  <si>
    <t xml:space="preserve">муниципальная программа: Развитие образования Березовского района </t>
  </si>
  <si>
    <t>показатель - удельный вес численности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</t>
  </si>
  <si>
    <t>подпрограмма 2 - Обеспечение реализации муниципальной программы и прочие мероприятия</t>
  </si>
  <si>
    <t>показатель - отсутствие в местных бюджетах просроченной кредиторский задолженности по бюджетным кредитам</t>
  </si>
  <si>
    <t>подпрограмма 2 - Управление муниципальным долгом Березовского района</t>
  </si>
  <si>
    <t xml:space="preserve">подпрограмма 1 - Модернизация, реконструкция и капитальный ремонт объектов коммунальной инфраструктуры Березовского района Красноярского края </t>
  </si>
  <si>
    <t xml:space="preserve">показатель - доведение уровня фактической оплаты населением за жилищно-коммунальные услуги от начисленных платежей </t>
  </si>
  <si>
    <t>показатель - доведение доли исполненных бюджетных ассигнований, предусмотренных в муниципальной программе</t>
  </si>
  <si>
    <t>показатель - доведение доли устраненных недостатков от общего числа выявленных при обследовании жилищного фонда</t>
  </si>
  <si>
    <t xml:space="preserve">Разработка и изготовление наглядно-агитационной продукции (памяток, 
брошюр, календарей, информационных щитов и т.п.) антитеррористической направленности
</t>
  </si>
  <si>
    <t>Информирование населения городского округа о порядке действий при  угрозе возникновения террористических актов, посредством размещения информации в СМИ</t>
  </si>
  <si>
    <t>Проведение в учебных заведениях мероприятий, направленных на исключение случаев национальной вражды и поддержание здорового межнационального климата отношений, воспитания толерантности, распространение  информационно-пропагандистских материалов профилактического характера антитеррористической направленности</t>
  </si>
  <si>
    <t>Распространение среди читателей библиотек информационно-пропагандистских материалов профилактического характера антитеррористической направленности</t>
  </si>
  <si>
    <t xml:space="preserve">Организация размещения в местах массового пребывания людей средств наглядной агитации (плакаты, листовки), предупреждающих о необходимости бдительности в связи с возможностью террористических актов     </t>
  </si>
  <si>
    <t>Размещение памяток толерантного поведения к людям других национальностей и религиозных конфессий на официальном сайте Администрации  района в сети Интернет</t>
  </si>
  <si>
    <t xml:space="preserve">Создание в библиотечной сети  условий для хранения, обновления и доступного пользования информативно-воспитательной литературой, способствующей:
-  укреплению межнациональных отношений, чувства уважения к традициям граждан различных  национальностей;
- негативному восприятию проявлений социальной, расовой, национальной или религиозной розни
</t>
  </si>
  <si>
    <t>Проверка объектов муниципальной собственности на предмет наличия свастики и иных элементов экстремистской направленности</t>
  </si>
  <si>
    <t>муниципальная программа: Профилактика правонарушений на территории Березовского района</t>
  </si>
  <si>
    <t>показатель - общее количество зарегистрированных преступлений</t>
  </si>
  <si>
    <t>показатель - количество заседаний межведомственной комиссии по профилактике правонарушений</t>
  </si>
  <si>
    <t>показатель - приобретение технических средств, для контроля в местах массового скопления людей</t>
  </si>
  <si>
    <t>показатель - количество трудоустроенных подростков в трудовых отрядах</t>
  </si>
  <si>
    <t xml:space="preserve">показатель - количество несовершеннолетних в возрасте с14 до 16 лет прошедших профессиональную ориентацию </t>
  </si>
  <si>
    <t>показатель - количество публикаций по профилактике среди несовершеннолетних детей</t>
  </si>
  <si>
    <t>показатель - количество публикаций по профилактике среди лиц освобожденных из мест лишения свободы</t>
  </si>
  <si>
    <t>показатель - количество публикаций в СМИ о вреде наркомании и алкоголизма</t>
  </si>
  <si>
    <r>
      <t xml:space="preserve">* </t>
    </r>
    <r>
      <rPr>
        <b/>
        <i/>
        <sz val="11"/>
        <rFont val="Times New Roman"/>
        <family val="1"/>
        <charset val="204"/>
      </rPr>
      <t>для целевых показателей (индикаторов), желаемой тенденцией развития которых является снижение значений</t>
    </r>
  </si>
  <si>
    <t>Заместитель главы района по финасово-экномическим вопросам - руководитель финансового управления  _________ Е.В. Мамедова</t>
  </si>
  <si>
    <t>Согласовано:</t>
  </si>
  <si>
    <t>Емельянова Анна Александровна</t>
  </si>
  <si>
    <t>показатель - доля лиц с ограниченными возможностями здоровья и инвалидов, систематически занимающихся физической культурой и спортом в общей численности данной категории населения</t>
  </si>
  <si>
    <t>показатель - создание спортивного клуба по адаптивной физической культуре и спорта</t>
  </si>
  <si>
    <t>показатель - количество участников официальных физкультурных мероприятий и спортивных соревнований среди лиц с ограниченными возможностями здоровья и инвалидов на территории Березовского района и Красноярского края, согласно календарным планам официальных физкультурных мероприятий и спортивных соревнований, проводимых на территории Березовского района</t>
  </si>
  <si>
    <t>показатель - количество, привлекаемых к участию в творческих мероприятиях, в общем числе детей</t>
  </si>
  <si>
    <t>показатель - количество отчетов по оценке коэффициентов К1, К2, К3 для расчета арендной платы за земельные участки</t>
  </si>
  <si>
    <t>показатель - актуализация генерального плана и ПЗЗ Бархатовского с/с</t>
  </si>
  <si>
    <t>показатель - внесение изменений в генеральный план п.Березовка</t>
  </si>
  <si>
    <t>Количество проведенных консультаций</t>
  </si>
  <si>
    <t>за 2020 год</t>
  </si>
  <si>
    <t xml:space="preserve">Число участников клубных формирований муниципальных учреждений культурно-досугового типа
(дети до 14 лет)
</t>
  </si>
  <si>
    <t>Число посетителей муниципальных учреждений культурно-досугового типа на платной основе</t>
  </si>
  <si>
    <t>Количество детей, привлекаемых к участию в творческих мероприятиях</t>
  </si>
  <si>
    <t>Увеличение посещаемости музейных учреждений</t>
  </si>
  <si>
    <t>Количество экспонатов основного фонда</t>
  </si>
  <si>
    <t>шт.</t>
  </si>
  <si>
    <t>экз.</t>
  </si>
  <si>
    <t>Начальник отдела экономического развития администрации района  ______ О.А.Парилова</t>
  </si>
  <si>
    <t>показатель - количество земельных участков обеспеченных транспортной инфраструктурой</t>
  </si>
  <si>
    <t>8.3.</t>
  </si>
  <si>
    <t>7.2.</t>
  </si>
  <si>
    <t>7.1.</t>
  </si>
  <si>
    <t>5.3.</t>
  </si>
  <si>
    <t xml:space="preserve">эффективная </t>
  </si>
  <si>
    <t>кол-во</t>
  </si>
  <si>
    <t>1.1.</t>
  </si>
  <si>
    <t>1.2.</t>
  </si>
  <si>
    <t>1.3.</t>
  </si>
  <si>
    <t>2.2..</t>
  </si>
  <si>
    <t>подпрограмма 1 - Обеспечение реализации муниципальной программы и прочие мероприятия</t>
  </si>
  <si>
    <t>4.1.</t>
  </si>
  <si>
    <t>Количество экземпляров новых поступлений в библиотечные фонды общедоступных библиотек на 1 тыс. человек населения</t>
  </si>
  <si>
    <t xml:space="preserve"> Доля экспонируемых предметов из числа предметов основного фонда</t>
  </si>
  <si>
    <t xml:space="preserve">Среднее число книговыдач в расчёте на 1 тыс. человек населения </t>
  </si>
  <si>
    <t>Число посетителей библиотек</t>
  </si>
  <si>
    <t>Количество посетителей культурно-досуговых учреждений</t>
  </si>
  <si>
    <t xml:space="preserve">Количество посетителей  муниципальных культурно-досуговых учреждений на платной основе </t>
  </si>
  <si>
    <t xml:space="preserve">число участников клубных формирований </t>
  </si>
  <si>
    <t>подпрограмма 3- Поддержка любительского  народного творчества и организация досуга населения</t>
  </si>
  <si>
    <t>подпрограмма 4 - Обеспечение условий реализации муниципальной программы</t>
  </si>
  <si>
    <t>подпрограмма 3 - Развитие транспортной системы Березовского района</t>
  </si>
  <si>
    <t>подпрограмма 4 - Обеспечение реализации муниципальной программы и прочие мероприятия</t>
  </si>
  <si>
    <t>Удельный вес населения, участвующего в платных культурно-досуговых мероприятиях, проводимых муниципальными учреждениями</t>
  </si>
  <si>
    <t>Процент экспонируемых предметов от чиста основного фонда музея</t>
  </si>
  <si>
    <t>Удельный вес населения, участвующего в платных культурно-досуговых мероприятиях, проводимых государственными учреждениями культуры</t>
  </si>
  <si>
    <t xml:space="preserve">Число клубных формирований  культурно-досуговых учреждений </t>
  </si>
  <si>
    <t>подпрограмма 1 - Патриотическое воспитание и вовлечение молодежи Березовского района в социальную практику</t>
  </si>
  <si>
    <t>показатель - количество созданных рабочих мест для несовершенолетних граждан</t>
  </si>
  <si>
    <t>показатель - количество молодых граждан, проживающих в Березовском районе, вовлеченных в добровольческую деятельность</t>
  </si>
  <si>
    <t>показатель - количество молодых граждан, вовлеченных в изучение истории Отечества</t>
  </si>
  <si>
    <t>показатель -  количество молодых семей, получивших социальные выплаты на приобретение жилья или строительство индивидуального жилого дома</t>
  </si>
  <si>
    <t>подпрограмма 1 - Развитие имущественных отношений в Березовском районе</t>
  </si>
  <si>
    <t>показатель - количество незаконных установленных рекламных конструкций (демонтаж)</t>
  </si>
  <si>
    <t xml:space="preserve">показатель - количество сохраненнных рабочих мест </t>
  </si>
  <si>
    <t>показатель - отношение численности детей в возрасте 3-7 лет, которым предоставлена возможность получать услуги дошкольного образования, к численности детей в возрасте 3-7 лет, скоректированной на численности детей в возрасте 5-7 лет, обучающих в школе, проживающих на территории Березовского района</t>
  </si>
  <si>
    <t>показатель - доля дошкольных образовательных учреждений муниципальной формы собственности, здания которых находятся в аварийном состоянии или требуют капитального ремонта, в общем числе дошкольных образовательных учреждениях</t>
  </si>
  <si>
    <t xml:space="preserve"> минимальный размер бюджетной обеспеченности поселений Березовского района после выравнивания </t>
  </si>
  <si>
    <t xml:space="preserve"> количество муниципальных образований района, не получающих дотации на выравнивание бюджетной обеспеченности</t>
  </si>
  <si>
    <t>отношение муниципального долга Березовского района к доходам районного бюджета за исключением безвозмездных поступлений</t>
  </si>
  <si>
    <t>доля расходов обслуживания муниципального долга Березовского района в объеме расходов районного бюджета, за исключением объема расходов, которые осуществляются за счет субвенций, предоставляемых из бюджетов системы РФ</t>
  </si>
  <si>
    <t xml:space="preserve"> соотношение количества вступивших в законную силу решений суда о признании предписания Финансового управления администрации Березовского района об устранении выявленных нарушений, в том числе о возмещении бюджетных средств, недействительными, к общему количеству предписаний, вынесенных по результатам контрольных мероприятий</t>
  </si>
  <si>
    <t xml:space="preserve"> доля расходов районного бюджета, формируемых в рамках муниципальных программ Березовского района</t>
  </si>
  <si>
    <t>показатель - доля убыточных организаций  жилищно-коммунального хозяйства</t>
  </si>
  <si>
    <t>показатель - колическтво случаев проявления эктремизма и негативного отношения к лицам других национальностей</t>
  </si>
  <si>
    <t>показатель - количество добровольных народных дружин на базе предприятий и организаций на территории Березовского района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</si>
</sst>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7"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b/>
      <sz val="11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65" fontId="3" fillId="4" borderId="2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2" fontId="15" fillId="4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0"/>
  <sheetViews>
    <sheetView tabSelected="1" view="pageBreakPreview" topLeftCell="B253" zoomScaleSheetLayoutView="100" workbookViewId="0">
      <selection activeCell="B250" sqref="B250"/>
    </sheetView>
  </sheetViews>
  <sheetFormatPr defaultRowHeight="15"/>
  <cols>
    <col min="1" max="1" width="5.5703125" style="2" customWidth="1"/>
    <col min="2" max="2" width="65.42578125" style="1" customWidth="1"/>
    <col min="3" max="3" width="10.28515625" style="1" customWidth="1"/>
    <col min="4" max="4" width="10.140625" style="1" customWidth="1"/>
    <col min="5" max="5" width="11.42578125" style="1" customWidth="1"/>
    <col min="6" max="6" width="23.5703125" style="1" customWidth="1"/>
    <col min="7" max="16384" width="9.140625" style="1"/>
  </cols>
  <sheetData>
    <row r="1" spans="1:6">
      <c r="A1" s="82" t="s">
        <v>113</v>
      </c>
      <c r="B1" s="83"/>
      <c r="C1" s="83"/>
      <c r="D1" s="83"/>
      <c r="E1" s="83"/>
      <c r="F1" s="83"/>
    </row>
    <row r="2" spans="1:6">
      <c r="F2" s="3"/>
    </row>
    <row r="3" spans="1:6">
      <c r="A3" s="91" t="s">
        <v>114</v>
      </c>
      <c r="B3" s="92"/>
      <c r="C3" s="92"/>
      <c r="D3" s="92"/>
      <c r="E3" s="92"/>
      <c r="F3" s="92"/>
    </row>
    <row r="4" spans="1:6">
      <c r="A4" s="82" t="s">
        <v>164</v>
      </c>
      <c r="B4" s="83"/>
      <c r="C4" s="83"/>
      <c r="D4" s="83"/>
      <c r="E4" s="83"/>
      <c r="F4" s="83"/>
    </row>
    <row r="6" spans="1:6" s="4" customFormat="1">
      <c r="A6" s="93" t="s">
        <v>0</v>
      </c>
      <c r="B6" s="70" t="s">
        <v>1</v>
      </c>
      <c r="C6" s="70" t="s">
        <v>4</v>
      </c>
      <c r="D6" s="71">
        <v>2020</v>
      </c>
      <c r="E6" s="71"/>
      <c r="F6" s="70" t="s">
        <v>88</v>
      </c>
    </row>
    <row r="7" spans="1:6" s="4" customFormat="1">
      <c r="A7" s="93"/>
      <c r="B7" s="70"/>
      <c r="C7" s="70"/>
      <c r="D7" s="5" t="s">
        <v>2</v>
      </c>
      <c r="E7" s="5" t="s">
        <v>3</v>
      </c>
      <c r="F7" s="70"/>
    </row>
    <row r="8" spans="1:6" ht="15" customHeight="1">
      <c r="A8" s="14">
        <v>1</v>
      </c>
      <c r="B8" s="79" t="s">
        <v>101</v>
      </c>
      <c r="C8" s="80"/>
      <c r="D8" s="80"/>
      <c r="E8" s="80"/>
      <c r="F8" s="81"/>
    </row>
    <row r="9" spans="1:6" ht="24">
      <c r="A9" s="37"/>
      <c r="B9" s="63" t="s">
        <v>197</v>
      </c>
      <c r="C9" s="22" t="s">
        <v>5</v>
      </c>
      <c r="D9" s="32">
        <v>55</v>
      </c>
      <c r="E9" s="32">
        <v>1.5</v>
      </c>
      <c r="F9" s="23">
        <f>E9/D9</f>
        <v>2.7272727272727271E-2</v>
      </c>
    </row>
    <row r="10" spans="1:6" ht="24">
      <c r="A10" s="37"/>
      <c r="B10" s="64" t="s">
        <v>166</v>
      </c>
      <c r="C10" s="22" t="s">
        <v>7</v>
      </c>
      <c r="D10" s="32">
        <v>22423</v>
      </c>
      <c r="E10" s="32">
        <v>8047</v>
      </c>
      <c r="F10" s="23">
        <f>E10/D10</f>
        <v>0.35887258618382911</v>
      </c>
    </row>
    <row r="11" spans="1:6" s="17" customFormat="1" ht="24">
      <c r="A11" s="37"/>
      <c r="B11" s="63" t="s">
        <v>186</v>
      </c>
      <c r="C11" s="22" t="s">
        <v>171</v>
      </c>
      <c r="D11" s="32">
        <v>132</v>
      </c>
      <c r="E11" s="32">
        <v>132</v>
      </c>
      <c r="F11" s="26">
        <f t="shared" ref="F11:F14" si="0">E11/D11</f>
        <v>1</v>
      </c>
    </row>
    <row r="12" spans="1:6" s="17" customFormat="1">
      <c r="A12" s="37"/>
      <c r="B12" s="63" t="s">
        <v>187</v>
      </c>
      <c r="C12" s="22" t="s">
        <v>5</v>
      </c>
      <c r="D12" s="32">
        <v>7.7</v>
      </c>
      <c r="E12" s="66">
        <v>7.9</v>
      </c>
      <c r="F12" s="26">
        <f t="shared" si="0"/>
        <v>1.025974025974026</v>
      </c>
    </row>
    <row r="13" spans="1:6" s="17" customFormat="1" ht="48">
      <c r="A13" s="37"/>
      <c r="B13" s="63" t="s">
        <v>165</v>
      </c>
      <c r="C13" s="37"/>
      <c r="D13" s="32">
        <v>1204</v>
      </c>
      <c r="E13" s="32">
        <v>1172</v>
      </c>
      <c r="F13" s="26">
        <f>E13/D13</f>
        <v>0.97342192691029905</v>
      </c>
    </row>
    <row r="14" spans="1:6" ht="15" customHeight="1">
      <c r="A14" s="37"/>
      <c r="B14" s="65" t="s">
        <v>167</v>
      </c>
      <c r="C14" s="22" t="s">
        <v>7</v>
      </c>
      <c r="D14" s="32">
        <v>1204</v>
      </c>
      <c r="E14" s="32">
        <v>1172</v>
      </c>
      <c r="F14" s="26">
        <f t="shared" si="0"/>
        <v>0.97342192691029905</v>
      </c>
    </row>
    <row r="15" spans="1:6" ht="71.25" customHeight="1">
      <c r="A15" s="37"/>
      <c r="B15" s="22" t="s">
        <v>77</v>
      </c>
      <c r="C15" s="22" t="s">
        <v>69</v>
      </c>
      <c r="D15" s="23">
        <v>60774.375500000002</v>
      </c>
      <c r="E15" s="23">
        <v>60757.207799999996</v>
      </c>
      <c r="F15" s="26">
        <f>E15/D15</f>
        <v>0.99971751745931137</v>
      </c>
    </row>
    <row r="16" spans="1:6" ht="30" customHeight="1">
      <c r="A16" s="37"/>
      <c r="B16" s="22" t="s">
        <v>73</v>
      </c>
      <c r="C16" s="22" t="s">
        <v>46</v>
      </c>
      <c r="D16" s="22"/>
      <c r="E16" s="22"/>
      <c r="F16" s="26">
        <f>(F9+F10+F11+F14+F12+F13)/6</f>
        <v>0.72649386554186346</v>
      </c>
    </row>
    <row r="17" spans="1:6" ht="56.25" customHeight="1">
      <c r="A17" s="37"/>
      <c r="B17" s="28" t="s">
        <v>76</v>
      </c>
      <c r="C17" s="28" t="s">
        <v>46</v>
      </c>
      <c r="D17" s="22"/>
      <c r="E17" s="55">
        <f>F16*F15</f>
        <v>0.72628864370893054</v>
      </c>
      <c r="F17" s="67" t="s">
        <v>79</v>
      </c>
    </row>
    <row r="18" spans="1:6" ht="32.25" customHeight="1">
      <c r="A18" s="60" t="s">
        <v>180</v>
      </c>
      <c r="B18" s="76" t="s">
        <v>71</v>
      </c>
      <c r="C18" s="87"/>
      <c r="D18" s="87"/>
      <c r="E18" s="87"/>
      <c r="F18" s="88"/>
    </row>
    <row r="19" spans="1:6">
      <c r="A19" s="56"/>
      <c r="B19" s="61" t="s">
        <v>188</v>
      </c>
      <c r="C19" s="22" t="s">
        <v>6</v>
      </c>
      <c r="D19" s="32">
        <v>6400</v>
      </c>
      <c r="E19" s="32">
        <v>4050</v>
      </c>
      <c r="F19" s="26">
        <f t="shared" ref="F19:F24" si="1">E19/D19</f>
        <v>0.6328125</v>
      </c>
    </row>
    <row r="20" spans="1:6">
      <c r="A20" s="56"/>
      <c r="B20" s="61" t="s">
        <v>189</v>
      </c>
      <c r="C20" s="22" t="s">
        <v>7</v>
      </c>
      <c r="D20" s="32">
        <v>12670</v>
      </c>
      <c r="E20" s="66">
        <v>9380</v>
      </c>
      <c r="F20" s="26">
        <f t="shared" si="1"/>
        <v>0.74033149171270718</v>
      </c>
    </row>
    <row r="21" spans="1:6">
      <c r="A21" s="56"/>
      <c r="B21" s="61" t="s">
        <v>198</v>
      </c>
      <c r="C21" s="22" t="s">
        <v>5</v>
      </c>
      <c r="D21" s="32">
        <v>7.7</v>
      </c>
      <c r="E21" s="66">
        <v>7.9</v>
      </c>
      <c r="F21" s="23">
        <f t="shared" si="1"/>
        <v>1.025974025974026</v>
      </c>
    </row>
    <row r="22" spans="1:6" ht="15" customHeight="1">
      <c r="A22" s="56"/>
      <c r="B22" s="68" t="s">
        <v>169</v>
      </c>
      <c r="C22" s="22" t="s">
        <v>170</v>
      </c>
      <c r="D22" s="32">
        <v>3180</v>
      </c>
      <c r="E22" s="32">
        <v>3230</v>
      </c>
      <c r="F22" s="23">
        <f t="shared" si="1"/>
        <v>1.0157232704402517</v>
      </c>
    </row>
    <row r="23" spans="1:6" ht="30" customHeight="1">
      <c r="A23" s="56"/>
      <c r="B23" s="61" t="s">
        <v>168</v>
      </c>
      <c r="C23" s="22" t="s">
        <v>5</v>
      </c>
      <c r="D23" s="32">
        <v>1.6E-2</v>
      </c>
      <c r="E23" s="32">
        <v>1.6E-2</v>
      </c>
      <c r="F23" s="23">
        <f t="shared" si="1"/>
        <v>1</v>
      </c>
    </row>
    <row r="24" spans="1:6" s="17" customFormat="1" ht="30" customHeight="1">
      <c r="A24" s="56"/>
      <c r="B24" s="61" t="s">
        <v>77</v>
      </c>
      <c r="C24" s="22" t="s">
        <v>69</v>
      </c>
      <c r="D24" s="62">
        <v>1684.83</v>
      </c>
      <c r="E24" s="62">
        <v>1683.93</v>
      </c>
      <c r="F24" s="23">
        <f t="shared" si="1"/>
        <v>0.99946582147753782</v>
      </c>
    </row>
    <row r="25" spans="1:6" ht="45" customHeight="1">
      <c r="A25" s="56"/>
      <c r="B25" s="22" t="s">
        <v>72</v>
      </c>
      <c r="C25" s="22" t="s">
        <v>46</v>
      </c>
      <c r="D25" s="22"/>
      <c r="E25" s="22"/>
      <c r="F25" s="26">
        <f>(F19+F20+F21+F22)/4</f>
        <v>0.85371032203174635</v>
      </c>
    </row>
    <row r="26" spans="1:6" ht="47.25" customHeight="1">
      <c r="A26" s="56"/>
      <c r="B26" s="28" t="s">
        <v>75</v>
      </c>
      <c r="C26" s="28" t="s">
        <v>46</v>
      </c>
      <c r="D26" s="22"/>
      <c r="E26" s="59">
        <f>F25*F24</f>
        <v>0.85325428831331274</v>
      </c>
      <c r="F26" s="67" t="s">
        <v>70</v>
      </c>
    </row>
    <row r="27" spans="1:6">
      <c r="A27" s="7" t="s">
        <v>181</v>
      </c>
      <c r="B27" s="76" t="s">
        <v>193</v>
      </c>
      <c r="C27" s="87"/>
      <c r="D27" s="87"/>
      <c r="E27" s="87"/>
      <c r="F27" s="88"/>
    </row>
    <row r="28" spans="1:6" s="17" customFormat="1">
      <c r="A28" s="56"/>
      <c r="B28" s="32" t="s">
        <v>190</v>
      </c>
      <c r="C28" s="61" t="s">
        <v>6</v>
      </c>
      <c r="D28" s="32">
        <v>132000</v>
      </c>
      <c r="E28" s="32">
        <v>125865</v>
      </c>
      <c r="F28" s="23">
        <f>E28/D28</f>
        <v>0.95352272727272724</v>
      </c>
    </row>
    <row r="29" spans="1:6" s="17" customFormat="1" ht="24">
      <c r="A29" s="56"/>
      <c r="B29" s="32" t="s">
        <v>191</v>
      </c>
      <c r="C29" s="61" t="s">
        <v>7</v>
      </c>
      <c r="D29" s="32">
        <v>22423</v>
      </c>
      <c r="E29" s="32">
        <v>8047</v>
      </c>
      <c r="F29" s="23">
        <f t="shared" ref="F29:F31" si="2">E29/D29</f>
        <v>0.35887258618382911</v>
      </c>
    </row>
    <row r="30" spans="1:6" ht="24">
      <c r="A30" s="56"/>
      <c r="B30" s="69" t="s">
        <v>199</v>
      </c>
      <c r="C30" s="69" t="s">
        <v>5</v>
      </c>
      <c r="D30" s="45">
        <v>55</v>
      </c>
      <c r="E30" s="45">
        <v>1.5</v>
      </c>
      <c r="F30" s="23">
        <f t="shared" si="2"/>
        <v>2.7272727272727271E-2</v>
      </c>
    </row>
    <row r="31" spans="1:6">
      <c r="A31" s="56"/>
      <c r="B31" s="61" t="s">
        <v>200</v>
      </c>
      <c r="C31" s="61" t="s">
        <v>170</v>
      </c>
      <c r="D31" s="32">
        <v>159</v>
      </c>
      <c r="E31" s="32">
        <v>159</v>
      </c>
      <c r="F31" s="23">
        <f t="shared" si="2"/>
        <v>1</v>
      </c>
    </row>
    <row r="32" spans="1:6" s="17" customFormat="1">
      <c r="A32" s="56"/>
      <c r="B32" s="61" t="s">
        <v>192</v>
      </c>
      <c r="C32" s="61" t="s">
        <v>6</v>
      </c>
      <c r="D32" s="32">
        <v>1910</v>
      </c>
      <c r="E32" s="32">
        <v>1904</v>
      </c>
      <c r="F32" s="23">
        <f>E32/D32</f>
        <v>0.99685863874345548</v>
      </c>
    </row>
    <row r="33" spans="1:6" ht="30">
      <c r="A33" s="56"/>
      <c r="B33" s="22" t="s">
        <v>74</v>
      </c>
      <c r="C33" s="22" t="s">
        <v>69</v>
      </c>
      <c r="D33" s="22">
        <v>41618.910000000003</v>
      </c>
      <c r="E33" s="22">
        <v>41602.65</v>
      </c>
      <c r="F33" s="23">
        <f>E33/D33</f>
        <v>0.99960931220928173</v>
      </c>
    </row>
    <row r="34" spans="1:6" ht="30">
      <c r="A34" s="56"/>
      <c r="B34" s="22" t="s">
        <v>72</v>
      </c>
      <c r="C34" s="22" t="s">
        <v>46</v>
      </c>
      <c r="D34" s="22"/>
      <c r="E34" s="22"/>
      <c r="F34" s="23">
        <f>(F28+F29+F30+F31)/4</f>
        <v>0.5849170101823209</v>
      </c>
    </row>
    <row r="35" spans="1:6" ht="42.75">
      <c r="A35" s="56"/>
      <c r="B35" s="28" t="s">
        <v>75</v>
      </c>
      <c r="C35" s="28" t="s">
        <v>46</v>
      </c>
      <c r="D35" s="22"/>
      <c r="E35" s="36">
        <f>F34*F33</f>
        <v>0.58468849024785918</v>
      </c>
      <c r="F35" s="67" t="s">
        <v>79</v>
      </c>
    </row>
    <row r="36" spans="1:6">
      <c r="A36" s="8" t="s">
        <v>182</v>
      </c>
      <c r="B36" s="76" t="s">
        <v>194</v>
      </c>
      <c r="C36" s="87"/>
      <c r="D36" s="87"/>
      <c r="E36" s="87"/>
      <c r="F36" s="88"/>
    </row>
    <row r="37" spans="1:6" ht="30">
      <c r="A37" s="56"/>
      <c r="B37" s="22" t="s">
        <v>159</v>
      </c>
      <c r="C37" s="22" t="s">
        <v>6</v>
      </c>
      <c r="D37" s="32">
        <v>1204</v>
      </c>
      <c r="E37" s="32">
        <v>1172</v>
      </c>
      <c r="F37" s="26">
        <f>E37/D37</f>
        <v>0.97342192691029905</v>
      </c>
    </row>
    <row r="38" spans="1:6" ht="45">
      <c r="A38" s="56"/>
      <c r="B38" s="38" t="s">
        <v>115</v>
      </c>
      <c r="C38" s="22" t="s">
        <v>5</v>
      </c>
      <c r="D38" s="32">
        <v>23</v>
      </c>
      <c r="E38" s="32">
        <v>34.700000000000003</v>
      </c>
      <c r="F38" s="26">
        <f t="shared" ref="F38:F42" si="3">E38/D38</f>
        <v>1.5086956521739132</v>
      </c>
    </row>
    <row r="39" spans="1:6" s="17" customFormat="1" ht="30">
      <c r="A39" s="56"/>
      <c r="B39" s="38" t="s">
        <v>65</v>
      </c>
      <c r="C39" s="22" t="s">
        <v>5</v>
      </c>
      <c r="D39" s="32">
        <v>100</v>
      </c>
      <c r="E39" s="32">
        <v>100</v>
      </c>
      <c r="F39" s="22">
        <f t="shared" si="3"/>
        <v>1</v>
      </c>
    </row>
    <row r="40" spans="1:6" ht="60">
      <c r="A40" s="56"/>
      <c r="B40" s="38" t="s">
        <v>68</v>
      </c>
      <c r="C40" s="22" t="s">
        <v>5</v>
      </c>
      <c r="D40" s="32">
        <v>100</v>
      </c>
      <c r="E40" s="32">
        <v>100</v>
      </c>
      <c r="F40" s="22">
        <f t="shared" si="3"/>
        <v>1</v>
      </c>
    </row>
    <row r="41" spans="1:6" ht="45">
      <c r="A41" s="56"/>
      <c r="B41" s="38" t="s">
        <v>67</v>
      </c>
      <c r="C41" s="22" t="s">
        <v>5</v>
      </c>
      <c r="D41" s="22">
        <v>100</v>
      </c>
      <c r="E41" s="22">
        <v>100</v>
      </c>
      <c r="F41" s="22">
        <f>E41/D41</f>
        <v>1</v>
      </c>
    </row>
    <row r="42" spans="1:6" ht="30">
      <c r="A42" s="56"/>
      <c r="B42" s="38" t="s">
        <v>66</v>
      </c>
      <c r="C42" s="22" t="s">
        <v>5</v>
      </c>
      <c r="D42" s="22">
        <v>100</v>
      </c>
      <c r="E42" s="22">
        <v>100</v>
      </c>
      <c r="F42" s="22">
        <f t="shared" si="3"/>
        <v>1</v>
      </c>
    </row>
    <row r="43" spans="1:6" ht="53.25" customHeight="1">
      <c r="A43" s="56"/>
      <c r="B43" s="22" t="s">
        <v>74</v>
      </c>
      <c r="C43" s="22" t="s">
        <v>69</v>
      </c>
      <c r="D43" s="22">
        <v>60774.38</v>
      </c>
      <c r="E43" s="22">
        <v>60757.21</v>
      </c>
      <c r="F43" s="23">
        <f>E43/D43</f>
        <v>0.99971747963533319</v>
      </c>
    </row>
    <row r="44" spans="1:6" ht="30">
      <c r="A44" s="28"/>
      <c r="B44" s="22" t="s">
        <v>72</v>
      </c>
      <c r="C44" s="22" t="s">
        <v>46</v>
      </c>
      <c r="D44" s="22"/>
      <c r="E44" s="22"/>
      <c r="F44" s="23">
        <f>(F38+F39+F40+F41+F42)/5</f>
        <v>1.1017391304347828</v>
      </c>
    </row>
    <row r="45" spans="1:6">
      <c r="A45" s="28"/>
      <c r="B45" s="28" t="s">
        <v>75</v>
      </c>
      <c r="C45" s="28" t="s">
        <v>46</v>
      </c>
      <c r="D45" s="22"/>
      <c r="E45" s="36">
        <f>F44*F43</f>
        <v>1.1014278666938846</v>
      </c>
      <c r="F45" s="28" t="s">
        <v>70</v>
      </c>
    </row>
    <row r="46" spans="1:6">
      <c r="A46" s="14">
        <v>2</v>
      </c>
      <c r="B46" s="89" t="s">
        <v>102</v>
      </c>
      <c r="C46" s="89"/>
      <c r="D46" s="89"/>
      <c r="E46" s="89"/>
      <c r="F46" s="89"/>
    </row>
    <row r="47" spans="1:6" ht="45">
      <c r="A47" s="29"/>
      <c r="B47" s="24" t="s">
        <v>116</v>
      </c>
      <c r="C47" s="24" t="s">
        <v>5</v>
      </c>
      <c r="D47" s="24">
        <v>17.440000000000001</v>
      </c>
      <c r="E47" s="24">
        <v>17.440000000000001</v>
      </c>
      <c r="F47" s="48">
        <f>E47/D47</f>
        <v>1</v>
      </c>
    </row>
    <row r="48" spans="1:6" ht="60">
      <c r="A48" s="29"/>
      <c r="B48" s="24" t="s">
        <v>117</v>
      </c>
      <c r="C48" s="24" t="s">
        <v>5</v>
      </c>
      <c r="D48" s="24">
        <v>5</v>
      </c>
      <c r="E48" s="24">
        <v>5</v>
      </c>
      <c r="F48" s="24">
        <f>E48/D48</f>
        <v>1</v>
      </c>
    </row>
    <row r="49" spans="1:6" ht="30">
      <c r="A49" s="29"/>
      <c r="B49" s="24" t="s">
        <v>77</v>
      </c>
      <c r="C49" s="24" t="s">
        <v>69</v>
      </c>
      <c r="D49" s="24">
        <v>5645.74</v>
      </c>
      <c r="E49" s="24">
        <v>5645.74</v>
      </c>
      <c r="F49" s="49">
        <f>E49/D49</f>
        <v>1</v>
      </c>
    </row>
    <row r="50" spans="1:6" ht="30">
      <c r="A50" s="29"/>
      <c r="B50" s="24" t="s">
        <v>73</v>
      </c>
      <c r="C50" s="24" t="s">
        <v>46</v>
      </c>
      <c r="D50" s="24"/>
      <c r="E50" s="24"/>
      <c r="F50" s="48">
        <f>(F47+F48)/2</f>
        <v>1</v>
      </c>
    </row>
    <row r="51" spans="1:6">
      <c r="A51" s="29"/>
      <c r="B51" s="29" t="s">
        <v>76</v>
      </c>
      <c r="C51" s="29" t="s">
        <v>46</v>
      </c>
      <c r="D51" s="24"/>
      <c r="E51" s="52">
        <f>F49*F50</f>
        <v>1</v>
      </c>
      <c r="F51" s="29" t="s">
        <v>70</v>
      </c>
    </row>
    <row r="52" spans="1:6">
      <c r="A52" s="15" t="s">
        <v>10</v>
      </c>
      <c r="B52" s="90" t="s">
        <v>201</v>
      </c>
      <c r="C52" s="77"/>
      <c r="D52" s="77"/>
      <c r="E52" s="77"/>
      <c r="F52" s="78"/>
    </row>
    <row r="53" spans="1:6" ht="30">
      <c r="A53" s="29"/>
      <c r="B53" s="24" t="s">
        <v>202</v>
      </c>
      <c r="C53" s="24" t="s">
        <v>8</v>
      </c>
      <c r="D53" s="32">
        <v>223</v>
      </c>
      <c r="E53" s="32">
        <v>223</v>
      </c>
      <c r="F53" s="48">
        <f>E53/D53</f>
        <v>1</v>
      </c>
    </row>
    <row r="54" spans="1:6" ht="45">
      <c r="A54" s="29"/>
      <c r="B54" s="24" t="s">
        <v>13</v>
      </c>
      <c r="C54" s="24" t="s">
        <v>6</v>
      </c>
      <c r="D54" s="32">
        <v>61</v>
      </c>
      <c r="E54" s="32">
        <v>61</v>
      </c>
      <c r="F54" s="49">
        <f>E54/D54</f>
        <v>1</v>
      </c>
    </row>
    <row r="55" spans="1:6" ht="37.5" customHeight="1">
      <c r="A55" s="29"/>
      <c r="B55" s="24" t="s">
        <v>203</v>
      </c>
      <c r="C55" s="24" t="s">
        <v>6</v>
      </c>
      <c r="D55" s="32">
        <v>43</v>
      </c>
      <c r="E55" s="32">
        <v>43</v>
      </c>
      <c r="F55" s="48">
        <f>E55/D55</f>
        <v>1</v>
      </c>
    </row>
    <row r="56" spans="1:6" ht="42.75" customHeight="1">
      <c r="A56" s="29"/>
      <c r="B56" s="24" t="s">
        <v>204</v>
      </c>
      <c r="C56" s="24" t="s">
        <v>6</v>
      </c>
      <c r="D56" s="32">
        <v>1000</v>
      </c>
      <c r="E56" s="32">
        <v>1000</v>
      </c>
      <c r="F56" s="24">
        <v>1</v>
      </c>
    </row>
    <row r="57" spans="1:6" ht="52.5" customHeight="1">
      <c r="A57" s="29"/>
      <c r="B57" s="24" t="s">
        <v>74</v>
      </c>
      <c r="C57" s="24" t="s">
        <v>69</v>
      </c>
      <c r="D57" s="24">
        <v>4356.9399999999996</v>
      </c>
      <c r="E57" s="24">
        <v>4356.9399999999996</v>
      </c>
      <c r="F57" s="49">
        <f>E57/D57</f>
        <v>1</v>
      </c>
    </row>
    <row r="58" spans="1:6" ht="30">
      <c r="A58" s="29"/>
      <c r="B58" s="24" t="s">
        <v>72</v>
      </c>
      <c r="C58" s="24" t="s">
        <v>46</v>
      </c>
      <c r="D58" s="24"/>
      <c r="E58" s="24"/>
      <c r="F58" s="50">
        <f>(F53+F54+F55+F56)/4</f>
        <v>1</v>
      </c>
    </row>
    <row r="59" spans="1:6" s="11" customFormat="1">
      <c r="A59" s="29"/>
      <c r="B59" s="29" t="s">
        <v>75</v>
      </c>
      <c r="C59" s="29" t="s">
        <v>46</v>
      </c>
      <c r="D59" s="24"/>
      <c r="E59" s="46">
        <f>F58*F57</f>
        <v>1</v>
      </c>
      <c r="F59" s="29" t="s">
        <v>70</v>
      </c>
    </row>
    <row r="60" spans="1:6">
      <c r="A60" s="15" t="s">
        <v>183</v>
      </c>
      <c r="B60" s="90" t="s">
        <v>109</v>
      </c>
      <c r="C60" s="77"/>
      <c r="D60" s="77"/>
      <c r="E60" s="77"/>
      <c r="F60" s="78"/>
    </row>
    <row r="61" spans="1:6" ht="45">
      <c r="A61" s="28"/>
      <c r="B61" s="22" t="s">
        <v>205</v>
      </c>
      <c r="C61" s="22" t="s">
        <v>179</v>
      </c>
      <c r="D61" s="24">
        <v>1</v>
      </c>
      <c r="E61" s="24">
        <v>1</v>
      </c>
      <c r="F61" s="22">
        <v>1</v>
      </c>
    </row>
    <row r="62" spans="1:6" ht="30">
      <c r="A62" s="28"/>
      <c r="B62" s="22" t="s">
        <v>74</v>
      </c>
      <c r="C62" s="22" t="s">
        <v>69</v>
      </c>
      <c r="D62" s="24">
        <v>1288.8</v>
      </c>
      <c r="E62" s="24">
        <v>1288.8</v>
      </c>
      <c r="F62" s="22">
        <v>1</v>
      </c>
    </row>
    <row r="63" spans="1:6" ht="30">
      <c r="A63" s="28"/>
      <c r="B63" s="22" t="s">
        <v>72</v>
      </c>
      <c r="C63" s="22" t="s">
        <v>46</v>
      </c>
      <c r="D63" s="24"/>
      <c r="E63" s="24"/>
      <c r="F63" s="22">
        <f>(F61)/1</f>
        <v>1</v>
      </c>
    </row>
    <row r="64" spans="1:6">
      <c r="A64" s="28"/>
      <c r="B64" s="28" t="s">
        <v>75</v>
      </c>
      <c r="C64" s="28" t="s">
        <v>46</v>
      </c>
      <c r="D64" s="24"/>
      <c r="E64" s="29">
        <f>F63*F62</f>
        <v>1</v>
      </c>
      <c r="F64" s="28" t="s">
        <v>70</v>
      </c>
    </row>
    <row r="65" spans="1:6">
      <c r="A65" s="6">
        <v>3</v>
      </c>
      <c r="B65" s="79" t="s">
        <v>103</v>
      </c>
      <c r="C65" s="80"/>
      <c r="D65" s="80"/>
      <c r="E65" s="80"/>
      <c r="F65" s="81"/>
    </row>
    <row r="66" spans="1:6">
      <c r="A66" s="22"/>
      <c r="B66" s="22" t="s">
        <v>110</v>
      </c>
      <c r="C66" s="22" t="s">
        <v>5</v>
      </c>
      <c r="D66" s="32">
        <v>102.4</v>
      </c>
      <c r="E66" s="32">
        <v>102.4</v>
      </c>
      <c r="F66" s="27">
        <f>E66/D66</f>
        <v>1</v>
      </c>
    </row>
    <row r="67" spans="1:6" ht="30">
      <c r="A67" s="28"/>
      <c r="B67" s="22" t="s">
        <v>77</v>
      </c>
      <c r="C67" s="22" t="s">
        <v>69</v>
      </c>
      <c r="D67" s="24">
        <v>3488.6</v>
      </c>
      <c r="E67" s="24">
        <v>3488.6</v>
      </c>
      <c r="F67" s="27">
        <f>E67/D67</f>
        <v>1</v>
      </c>
    </row>
    <row r="68" spans="1:6" ht="30">
      <c r="A68" s="28"/>
      <c r="B68" s="22" t="s">
        <v>73</v>
      </c>
      <c r="C68" s="22" t="s">
        <v>46</v>
      </c>
      <c r="D68" s="24"/>
      <c r="E68" s="24"/>
      <c r="F68" s="27">
        <f>F66</f>
        <v>1</v>
      </c>
    </row>
    <row r="69" spans="1:6">
      <c r="A69" s="28"/>
      <c r="B69" s="28" t="s">
        <v>76</v>
      </c>
      <c r="C69" s="28" t="s">
        <v>46</v>
      </c>
      <c r="D69" s="24"/>
      <c r="E69" s="51">
        <f>F68*F67</f>
        <v>1</v>
      </c>
      <c r="F69" s="28" t="s">
        <v>70</v>
      </c>
    </row>
    <row r="70" spans="1:6">
      <c r="A70" s="7" t="s">
        <v>11</v>
      </c>
      <c r="B70" s="76" t="s">
        <v>184</v>
      </c>
      <c r="C70" s="77"/>
      <c r="D70" s="77"/>
      <c r="E70" s="77"/>
      <c r="F70" s="78"/>
    </row>
    <row r="71" spans="1:6" ht="30">
      <c r="A71" s="28"/>
      <c r="B71" s="22" t="s">
        <v>14</v>
      </c>
      <c r="C71" s="22" t="s">
        <v>5</v>
      </c>
      <c r="D71" s="32">
        <v>100</v>
      </c>
      <c r="E71" s="32">
        <v>100</v>
      </c>
      <c r="F71" s="22">
        <v>1</v>
      </c>
    </row>
    <row r="72" spans="1:6" ht="30">
      <c r="A72" s="28"/>
      <c r="B72" s="22" t="s">
        <v>74</v>
      </c>
      <c r="C72" s="22" t="s">
        <v>69</v>
      </c>
      <c r="D72" s="24">
        <v>3488.6</v>
      </c>
      <c r="E72" s="24">
        <v>3488.6</v>
      </c>
      <c r="F72" s="22">
        <f>E72/D72</f>
        <v>1</v>
      </c>
    </row>
    <row r="73" spans="1:6" ht="30">
      <c r="A73" s="28"/>
      <c r="B73" s="22" t="s">
        <v>72</v>
      </c>
      <c r="C73" s="22" t="s">
        <v>46</v>
      </c>
      <c r="D73" s="24"/>
      <c r="E73" s="24"/>
      <c r="F73" s="22">
        <v>1</v>
      </c>
    </row>
    <row r="74" spans="1:6">
      <c r="A74" s="28"/>
      <c r="B74" s="28" t="s">
        <v>75</v>
      </c>
      <c r="C74" s="28" t="s">
        <v>46</v>
      </c>
      <c r="D74" s="24"/>
      <c r="E74" s="29">
        <f>F73*F72</f>
        <v>1</v>
      </c>
      <c r="F74" s="28" t="s">
        <v>70</v>
      </c>
    </row>
    <row r="75" spans="1:6">
      <c r="A75" s="6">
        <v>4</v>
      </c>
      <c r="B75" s="79" t="s">
        <v>104</v>
      </c>
      <c r="C75" s="80"/>
      <c r="D75" s="80"/>
      <c r="E75" s="80"/>
      <c r="F75" s="81"/>
    </row>
    <row r="76" spans="1:6" ht="18" customHeight="1">
      <c r="A76" s="31"/>
      <c r="B76" s="47" t="s">
        <v>81</v>
      </c>
      <c r="C76" s="22" t="s">
        <v>8</v>
      </c>
      <c r="D76" s="32">
        <v>82</v>
      </c>
      <c r="E76" s="32">
        <v>82</v>
      </c>
      <c r="F76" s="23">
        <f>E76/D76</f>
        <v>1</v>
      </c>
    </row>
    <row r="77" spans="1:6" ht="45">
      <c r="A77" s="31"/>
      <c r="B77" s="47" t="s">
        <v>82</v>
      </c>
      <c r="C77" s="22" t="s">
        <v>5</v>
      </c>
      <c r="D77" s="32">
        <v>36.9</v>
      </c>
      <c r="E77" s="32">
        <v>33.4</v>
      </c>
      <c r="F77" s="23">
        <f t="shared" ref="F77:F79" si="4">E77/D77</f>
        <v>0.90514905149051494</v>
      </c>
    </row>
    <row r="78" spans="1:6" ht="45">
      <c r="A78" s="31"/>
      <c r="B78" s="47" t="s">
        <v>89</v>
      </c>
      <c r="C78" s="22" t="s">
        <v>6</v>
      </c>
      <c r="D78" s="32">
        <v>10</v>
      </c>
      <c r="E78" s="32">
        <v>8.8000000000000007</v>
      </c>
      <c r="F78" s="23">
        <f t="shared" si="4"/>
        <v>0.88000000000000012</v>
      </c>
    </row>
    <row r="79" spans="1:6" ht="75">
      <c r="A79" s="31"/>
      <c r="B79" s="47" t="s">
        <v>90</v>
      </c>
      <c r="C79" s="22" t="s">
        <v>6</v>
      </c>
      <c r="D79" s="32">
        <v>4100</v>
      </c>
      <c r="E79" s="32">
        <v>2500</v>
      </c>
      <c r="F79" s="23">
        <f t="shared" si="4"/>
        <v>0.6097560975609756</v>
      </c>
    </row>
    <row r="80" spans="1:6" ht="30">
      <c r="A80" s="31"/>
      <c r="B80" s="22" t="s">
        <v>77</v>
      </c>
      <c r="C80" s="22" t="s">
        <v>69</v>
      </c>
      <c r="D80" s="24">
        <v>7187.39</v>
      </c>
      <c r="E80" s="24">
        <v>6886.85</v>
      </c>
      <c r="F80" s="23">
        <f>E80/D80</f>
        <v>0.95818509918064831</v>
      </c>
    </row>
    <row r="81" spans="1:6" ht="30">
      <c r="A81" s="31"/>
      <c r="B81" s="22" t="s">
        <v>73</v>
      </c>
      <c r="C81" s="22" t="s">
        <v>46</v>
      </c>
      <c r="D81" s="24"/>
      <c r="E81" s="24"/>
      <c r="F81" s="26">
        <f>(F76+F77+F78+F79)/4</f>
        <v>0.84872628726287269</v>
      </c>
    </row>
    <row r="82" spans="1:6" ht="33" customHeight="1">
      <c r="A82" s="31"/>
      <c r="B82" s="28" t="s">
        <v>76</v>
      </c>
      <c r="C82" s="28" t="s">
        <v>46</v>
      </c>
      <c r="D82" s="24"/>
      <c r="E82" s="52">
        <f>F81*F80</f>
        <v>0.81323688173819908</v>
      </c>
      <c r="F82" s="28" t="s">
        <v>70</v>
      </c>
    </row>
    <row r="83" spans="1:6" ht="22.5" customHeight="1">
      <c r="A83" s="8" t="s">
        <v>185</v>
      </c>
      <c r="B83" s="76" t="s">
        <v>119</v>
      </c>
      <c r="C83" s="77"/>
      <c r="D83" s="77"/>
      <c r="E83" s="77"/>
      <c r="F83" s="78"/>
    </row>
    <row r="84" spans="1:6" ht="33" customHeight="1">
      <c r="A84" s="30"/>
      <c r="B84" s="41" t="s">
        <v>15</v>
      </c>
      <c r="C84" s="41" t="s">
        <v>6</v>
      </c>
      <c r="D84" s="45">
        <v>1800</v>
      </c>
      <c r="E84" s="45">
        <v>2142</v>
      </c>
      <c r="F84" s="44">
        <f>E84/D84</f>
        <v>1.19</v>
      </c>
    </row>
    <row r="85" spans="1:6" ht="33" customHeight="1">
      <c r="A85" s="28"/>
      <c r="B85" s="22" t="s">
        <v>16</v>
      </c>
      <c r="C85" s="22" t="s">
        <v>6</v>
      </c>
      <c r="D85" s="32">
        <v>15150</v>
      </c>
      <c r="E85" s="32">
        <v>15876</v>
      </c>
      <c r="F85" s="44">
        <f>E85/D85</f>
        <v>1.047920792079208</v>
      </c>
    </row>
    <row r="86" spans="1:6" ht="22.5" customHeight="1">
      <c r="A86" s="28"/>
      <c r="B86" s="22" t="s">
        <v>17</v>
      </c>
      <c r="C86" s="22" t="s">
        <v>6</v>
      </c>
      <c r="D86" s="32">
        <v>3000</v>
      </c>
      <c r="E86" s="32">
        <v>2500</v>
      </c>
      <c r="F86" s="44">
        <f>E86/D86</f>
        <v>0.83333333333333337</v>
      </c>
    </row>
    <row r="87" spans="1:6" s="17" customFormat="1" ht="15" customHeight="1">
      <c r="A87" s="28"/>
      <c r="B87" s="22" t="s">
        <v>74</v>
      </c>
      <c r="C87" s="22" t="s">
        <v>69</v>
      </c>
      <c r="D87" s="24">
        <v>7187.39</v>
      </c>
      <c r="E87" s="24">
        <v>6886.85</v>
      </c>
      <c r="F87" s="26">
        <f>E87/D87</f>
        <v>0.95818509918064831</v>
      </c>
    </row>
    <row r="88" spans="1:6" s="17" customFormat="1" ht="30">
      <c r="A88" s="28"/>
      <c r="B88" s="22" t="s">
        <v>72</v>
      </c>
      <c r="C88" s="22" t="s">
        <v>46</v>
      </c>
      <c r="D88" s="24"/>
      <c r="E88" s="24"/>
      <c r="F88" s="26">
        <f>(F84+F85+F86)/3</f>
        <v>1.0237513751375138</v>
      </c>
    </row>
    <row r="89" spans="1:6" s="17" customFormat="1">
      <c r="A89" s="28"/>
      <c r="B89" s="28" t="s">
        <v>75</v>
      </c>
      <c r="C89" s="28" t="s">
        <v>46</v>
      </c>
      <c r="D89" s="24"/>
      <c r="E89" s="46">
        <f>F88*F87</f>
        <v>0.98094331292246373</v>
      </c>
      <c r="F89" s="28" t="s">
        <v>178</v>
      </c>
    </row>
    <row r="90" spans="1:6" s="17" customFormat="1">
      <c r="A90" s="7" t="s">
        <v>22</v>
      </c>
      <c r="B90" s="76" t="s">
        <v>120</v>
      </c>
      <c r="C90" s="77"/>
      <c r="D90" s="77"/>
      <c r="E90" s="77"/>
      <c r="F90" s="78"/>
    </row>
    <row r="91" spans="1:6" s="17" customFormat="1" ht="38.25">
      <c r="A91" s="28"/>
      <c r="B91" s="43" t="s">
        <v>156</v>
      </c>
      <c r="C91" s="22" t="s">
        <v>5</v>
      </c>
      <c r="D91" s="43">
        <v>8.8000000000000007</v>
      </c>
      <c r="E91" s="43">
        <v>8.8000000000000007</v>
      </c>
      <c r="F91" s="44">
        <f>E91/D91</f>
        <v>1</v>
      </c>
    </row>
    <row r="92" spans="1:6" ht="25.5">
      <c r="A92" s="28"/>
      <c r="B92" s="43" t="s">
        <v>157</v>
      </c>
      <c r="C92" s="22" t="s">
        <v>9</v>
      </c>
      <c r="D92" s="32">
        <v>1</v>
      </c>
      <c r="E92" s="32">
        <v>0</v>
      </c>
      <c r="F92" s="44">
        <f t="shared" ref="F92:F93" si="5">E92/D92</f>
        <v>0</v>
      </c>
    </row>
    <row r="93" spans="1:6" ht="76.5">
      <c r="A93" s="28"/>
      <c r="B93" s="43" t="s">
        <v>158</v>
      </c>
      <c r="C93" s="22" t="s">
        <v>6</v>
      </c>
      <c r="D93" s="32">
        <v>16</v>
      </c>
      <c r="E93" s="32">
        <v>0</v>
      </c>
      <c r="F93" s="44">
        <f t="shared" si="5"/>
        <v>0</v>
      </c>
    </row>
    <row r="94" spans="1:6" s="17" customFormat="1" ht="30">
      <c r="A94" s="28"/>
      <c r="B94" s="22" t="s">
        <v>77</v>
      </c>
      <c r="C94" s="22"/>
      <c r="D94" s="32">
        <v>0</v>
      </c>
      <c r="E94" s="32">
        <v>0</v>
      </c>
      <c r="F94" s="44">
        <v>1</v>
      </c>
    </row>
    <row r="95" spans="1:6" ht="30">
      <c r="A95" s="28"/>
      <c r="B95" s="22" t="s">
        <v>73</v>
      </c>
      <c r="C95" s="22" t="s">
        <v>46</v>
      </c>
      <c r="D95" s="24"/>
      <c r="E95" s="24"/>
      <c r="F95" s="44">
        <f>(F91+F92+F93)/3</f>
        <v>0.33333333333333331</v>
      </c>
    </row>
    <row r="96" spans="1:6" ht="42.75">
      <c r="A96" s="28"/>
      <c r="B96" s="28" t="s">
        <v>76</v>
      </c>
      <c r="C96" s="28" t="s">
        <v>46</v>
      </c>
      <c r="D96" s="24"/>
      <c r="E96" s="42">
        <f>F95*F94</f>
        <v>0.33333333333333331</v>
      </c>
      <c r="F96" s="28" t="s">
        <v>79</v>
      </c>
    </row>
    <row r="97" spans="1:6">
      <c r="A97" s="6">
        <v>5</v>
      </c>
      <c r="B97" s="79" t="s">
        <v>105</v>
      </c>
      <c r="C97" s="84"/>
      <c r="D97" s="84"/>
      <c r="E97" s="84"/>
      <c r="F97" s="85"/>
    </row>
    <row r="98" spans="1:6" ht="30">
      <c r="A98" s="28"/>
      <c r="B98" s="22" t="s">
        <v>91</v>
      </c>
      <c r="C98" s="22" t="s">
        <v>5</v>
      </c>
      <c r="D98" s="32">
        <v>5.3</v>
      </c>
      <c r="E98" s="32">
        <v>5.3</v>
      </c>
      <c r="F98" s="40">
        <f>E98/D98</f>
        <v>1</v>
      </c>
    </row>
    <row r="99" spans="1:6" ht="30">
      <c r="A99" s="28"/>
      <c r="B99" s="22" t="s">
        <v>77</v>
      </c>
      <c r="C99" s="22" t="s">
        <v>69</v>
      </c>
      <c r="D99" s="24">
        <v>16095.06</v>
      </c>
      <c r="E99" s="24">
        <v>15197.57</v>
      </c>
      <c r="F99" s="40">
        <f>E99/D99</f>
        <v>0.94423816997264998</v>
      </c>
    </row>
    <row r="100" spans="1:6" ht="30">
      <c r="A100" s="28"/>
      <c r="B100" s="22" t="s">
        <v>73</v>
      </c>
      <c r="C100" s="22" t="s">
        <v>46</v>
      </c>
      <c r="D100" s="24"/>
      <c r="E100" s="24"/>
      <c r="F100" s="40">
        <f>F98</f>
        <v>1</v>
      </c>
    </row>
    <row r="101" spans="1:6">
      <c r="A101" s="28"/>
      <c r="B101" s="28" t="s">
        <v>76</v>
      </c>
      <c r="C101" s="28" t="s">
        <v>46</v>
      </c>
      <c r="D101" s="29"/>
      <c r="E101" s="51">
        <f>F100*F99</f>
        <v>0.94423816997264998</v>
      </c>
      <c r="F101" s="28" t="s">
        <v>70</v>
      </c>
    </row>
    <row r="102" spans="1:6">
      <c r="A102" s="7" t="s">
        <v>20</v>
      </c>
      <c r="B102" s="76" t="s">
        <v>206</v>
      </c>
      <c r="C102" s="77"/>
      <c r="D102" s="77"/>
      <c r="E102" s="77"/>
      <c r="F102" s="78"/>
    </row>
    <row r="103" spans="1:6" ht="45">
      <c r="A103" s="28"/>
      <c r="B103" s="22" t="s">
        <v>121</v>
      </c>
      <c r="C103" s="22" t="s">
        <v>9</v>
      </c>
      <c r="D103" s="32">
        <v>15</v>
      </c>
      <c r="E103" s="32">
        <v>15</v>
      </c>
      <c r="F103" s="26">
        <f>E103/D103</f>
        <v>1</v>
      </c>
    </row>
    <row r="104" spans="1:6" ht="45">
      <c r="A104" s="28"/>
      <c r="B104" s="22" t="s">
        <v>92</v>
      </c>
      <c r="C104" s="22" t="s">
        <v>9</v>
      </c>
      <c r="D104" s="32">
        <v>15</v>
      </c>
      <c r="E104" s="32">
        <v>13</v>
      </c>
      <c r="F104" s="26">
        <f>E104/D104</f>
        <v>0.8666666666666667</v>
      </c>
    </row>
    <row r="105" spans="1:6" ht="30">
      <c r="A105" s="28"/>
      <c r="B105" s="22" t="s">
        <v>77</v>
      </c>
      <c r="C105" s="22" t="s">
        <v>69</v>
      </c>
      <c r="D105" s="24">
        <v>6070.88</v>
      </c>
      <c r="E105" s="24">
        <v>5183.25</v>
      </c>
      <c r="F105" s="40">
        <f>E105/D105</f>
        <v>0.85378890704477772</v>
      </c>
    </row>
    <row r="106" spans="1:6" ht="30">
      <c r="A106" s="28"/>
      <c r="B106" s="22" t="s">
        <v>73</v>
      </c>
      <c r="C106" s="22" t="s">
        <v>46</v>
      </c>
      <c r="D106" s="24"/>
      <c r="E106" s="24"/>
      <c r="F106" s="40">
        <f>(F103+F104)/2</f>
        <v>0.93333333333333335</v>
      </c>
    </row>
    <row r="107" spans="1:6">
      <c r="A107" s="28"/>
      <c r="B107" s="28" t="s">
        <v>76</v>
      </c>
      <c r="C107" s="28" t="s">
        <v>46</v>
      </c>
      <c r="D107" s="29"/>
      <c r="E107" s="42">
        <f>F106*F105</f>
        <v>0.79686964657512593</v>
      </c>
      <c r="F107" s="28" t="s">
        <v>70</v>
      </c>
    </row>
    <row r="108" spans="1:6">
      <c r="A108" s="7" t="s">
        <v>21</v>
      </c>
      <c r="B108" s="76" t="s">
        <v>122</v>
      </c>
      <c r="C108" s="77"/>
      <c r="D108" s="77"/>
      <c r="E108" s="77"/>
      <c r="F108" s="78"/>
    </row>
    <row r="109" spans="1:6">
      <c r="A109" s="28"/>
      <c r="B109" s="22" t="s">
        <v>93</v>
      </c>
      <c r="C109" s="22" t="s">
        <v>9</v>
      </c>
      <c r="D109" s="32">
        <v>25</v>
      </c>
      <c r="E109" s="32">
        <v>22</v>
      </c>
      <c r="F109" s="26">
        <f>E109/D109</f>
        <v>0.88</v>
      </c>
    </row>
    <row r="110" spans="1:6" ht="30">
      <c r="A110" s="28"/>
      <c r="B110" s="22" t="s">
        <v>207</v>
      </c>
      <c r="C110" s="22" t="s">
        <v>94</v>
      </c>
      <c r="D110" s="32">
        <v>50</v>
      </c>
      <c r="E110" s="32">
        <v>22</v>
      </c>
      <c r="F110" s="26">
        <f t="shared" ref="F110:F113" si="6">E110/D110</f>
        <v>0.44</v>
      </c>
    </row>
    <row r="111" spans="1:6" ht="30">
      <c r="A111" s="28"/>
      <c r="B111" s="22" t="s">
        <v>111</v>
      </c>
      <c r="C111" s="22" t="s">
        <v>94</v>
      </c>
      <c r="D111" s="32">
        <v>25</v>
      </c>
      <c r="E111" s="32">
        <v>51</v>
      </c>
      <c r="F111" s="26">
        <f t="shared" si="6"/>
        <v>2.04</v>
      </c>
    </row>
    <row r="112" spans="1:6" ht="24">
      <c r="A112" s="28"/>
      <c r="B112" s="32" t="s">
        <v>160</v>
      </c>
      <c r="C112" s="22"/>
      <c r="D112" s="32">
        <v>2</v>
      </c>
      <c r="E112" s="32">
        <v>0</v>
      </c>
      <c r="F112" s="26">
        <f t="shared" si="6"/>
        <v>0</v>
      </c>
    </row>
    <row r="113" spans="1:6">
      <c r="A113" s="28"/>
      <c r="B113" s="32" t="s">
        <v>161</v>
      </c>
      <c r="C113" s="22"/>
      <c r="D113" s="32">
        <v>3</v>
      </c>
      <c r="E113" s="32">
        <v>0</v>
      </c>
      <c r="F113" s="26">
        <f t="shared" si="6"/>
        <v>0</v>
      </c>
    </row>
    <row r="114" spans="1:6">
      <c r="A114" s="28"/>
      <c r="B114" s="32" t="s">
        <v>162</v>
      </c>
      <c r="C114" s="22"/>
      <c r="D114" s="32">
        <v>0</v>
      </c>
      <c r="E114" s="32">
        <v>0</v>
      </c>
      <c r="F114" s="26">
        <v>1</v>
      </c>
    </row>
    <row r="115" spans="1:6" s="13" customFormat="1" ht="30">
      <c r="A115" s="28"/>
      <c r="B115" s="22" t="s">
        <v>77</v>
      </c>
      <c r="C115" s="22" t="s">
        <v>69</v>
      </c>
      <c r="D115" s="22">
        <v>651.84</v>
      </c>
      <c r="E115" s="22">
        <v>651.84</v>
      </c>
      <c r="F115" s="41">
        <f>E115/D115</f>
        <v>1</v>
      </c>
    </row>
    <row r="116" spans="1:6" ht="30">
      <c r="A116" s="28"/>
      <c r="B116" s="22" t="s">
        <v>73</v>
      </c>
      <c r="C116" s="22" t="s">
        <v>46</v>
      </c>
      <c r="D116" s="22"/>
      <c r="E116" s="22"/>
      <c r="F116" s="40">
        <f>(F109+F110+F111+F112+F113+F1446+F114)/6</f>
        <v>0.72666666666666668</v>
      </c>
    </row>
    <row r="117" spans="1:6" ht="42.75">
      <c r="A117" s="28"/>
      <c r="B117" s="28" t="s">
        <v>76</v>
      </c>
      <c r="C117" s="28" t="s">
        <v>46</v>
      </c>
      <c r="D117" s="28"/>
      <c r="E117" s="36">
        <f>F116*F115</f>
        <v>0.72666666666666668</v>
      </c>
      <c r="F117" s="28" t="s">
        <v>79</v>
      </c>
    </row>
    <row r="118" spans="1:6">
      <c r="A118" s="7" t="s">
        <v>177</v>
      </c>
      <c r="B118" s="76" t="s">
        <v>123</v>
      </c>
      <c r="C118" s="77"/>
      <c r="D118" s="77"/>
      <c r="E118" s="77"/>
      <c r="F118" s="78"/>
    </row>
    <row r="119" spans="1:6">
      <c r="A119" s="28"/>
      <c r="B119" s="38" t="s">
        <v>95</v>
      </c>
      <c r="C119" s="22" t="s">
        <v>9</v>
      </c>
      <c r="D119" s="43">
        <v>24</v>
      </c>
      <c r="E119" s="43">
        <v>30</v>
      </c>
      <c r="F119" s="23">
        <f>E119/D119</f>
        <v>1.25</v>
      </c>
    </row>
    <row r="120" spans="1:6" ht="30">
      <c r="A120" s="28"/>
      <c r="B120" s="38" t="s">
        <v>96</v>
      </c>
      <c r="C120" s="22" t="s">
        <v>5</v>
      </c>
      <c r="D120" s="32">
        <v>98</v>
      </c>
      <c r="E120" s="32">
        <v>94.42</v>
      </c>
      <c r="F120" s="23">
        <f>E120/D120</f>
        <v>0.96346938775510205</v>
      </c>
    </row>
    <row r="121" spans="1:6" ht="30">
      <c r="A121" s="28"/>
      <c r="B121" s="22" t="s">
        <v>77</v>
      </c>
      <c r="C121" s="22" t="s">
        <v>69</v>
      </c>
      <c r="D121" s="22">
        <v>9372.34</v>
      </c>
      <c r="E121" s="22">
        <v>9362.48</v>
      </c>
      <c r="F121" s="22">
        <v>0.99</v>
      </c>
    </row>
    <row r="122" spans="1:6" ht="30">
      <c r="A122" s="28"/>
      <c r="B122" s="22" t="s">
        <v>73</v>
      </c>
      <c r="C122" s="22" t="s">
        <v>46</v>
      </c>
      <c r="D122" s="22"/>
      <c r="E122" s="22"/>
      <c r="F122" s="23">
        <f>(F120+F119)/2</f>
        <v>1.1067346938775511</v>
      </c>
    </row>
    <row r="123" spans="1:6">
      <c r="A123" s="28"/>
      <c r="B123" s="28" t="s">
        <v>76</v>
      </c>
      <c r="C123" s="28" t="s">
        <v>46</v>
      </c>
      <c r="D123" s="22"/>
      <c r="E123" s="36">
        <f>F122*F121</f>
        <v>1.0956673469387757</v>
      </c>
      <c r="F123" s="28" t="s">
        <v>78</v>
      </c>
    </row>
    <row r="124" spans="1:6">
      <c r="A124" s="6">
        <v>6</v>
      </c>
      <c r="B124" s="79" t="s">
        <v>124</v>
      </c>
      <c r="C124" s="80"/>
      <c r="D124" s="80"/>
      <c r="E124" s="80"/>
      <c r="F124" s="81"/>
    </row>
    <row r="125" spans="1:6">
      <c r="A125" s="28"/>
      <c r="B125" s="38" t="s">
        <v>163</v>
      </c>
      <c r="C125" s="22" t="s">
        <v>9</v>
      </c>
      <c r="D125" s="39">
        <v>6</v>
      </c>
      <c r="E125" s="39">
        <v>6</v>
      </c>
      <c r="F125" s="34">
        <f>E125/D125</f>
        <v>1</v>
      </c>
    </row>
    <row r="126" spans="1:6">
      <c r="A126" s="28"/>
      <c r="B126" s="22" t="s">
        <v>23</v>
      </c>
      <c r="C126" s="22" t="s">
        <v>83</v>
      </c>
      <c r="D126" s="32">
        <v>6889.9</v>
      </c>
      <c r="E126" s="32">
        <v>6180.4</v>
      </c>
      <c r="F126" s="34">
        <f>E126/D126</f>
        <v>0.89702317885600658</v>
      </c>
    </row>
    <row r="127" spans="1:6" ht="30">
      <c r="A127" s="28"/>
      <c r="B127" s="22" t="s">
        <v>24</v>
      </c>
      <c r="C127" s="22" t="s">
        <v>8</v>
      </c>
      <c r="D127" s="32">
        <v>0</v>
      </c>
      <c r="E127" s="32">
        <v>0</v>
      </c>
      <c r="F127" s="34">
        <v>1</v>
      </c>
    </row>
    <row r="128" spans="1:6" ht="45">
      <c r="A128" s="28"/>
      <c r="B128" s="22" t="s">
        <v>25</v>
      </c>
      <c r="C128" s="22" t="s">
        <v>8</v>
      </c>
      <c r="D128" s="32">
        <v>0</v>
      </c>
      <c r="E128" s="32">
        <v>0</v>
      </c>
      <c r="F128" s="34">
        <v>1</v>
      </c>
    </row>
    <row r="129" spans="1:6">
      <c r="A129" s="28"/>
      <c r="B129" s="22" t="s">
        <v>208</v>
      </c>
      <c r="C129" s="22" t="s">
        <v>8</v>
      </c>
      <c r="D129" s="32">
        <v>0</v>
      </c>
      <c r="E129" s="32">
        <v>0</v>
      </c>
      <c r="F129" s="34">
        <v>1</v>
      </c>
    </row>
    <row r="130" spans="1:6">
      <c r="A130" s="28"/>
      <c r="B130" s="22" t="s">
        <v>26</v>
      </c>
      <c r="C130" s="22" t="s">
        <v>125</v>
      </c>
      <c r="D130" s="32">
        <v>0</v>
      </c>
      <c r="E130" s="32">
        <v>0</v>
      </c>
      <c r="F130" s="34">
        <v>1</v>
      </c>
    </row>
    <row r="131" spans="1:6" ht="30">
      <c r="A131" s="28"/>
      <c r="B131" s="22" t="s">
        <v>77</v>
      </c>
      <c r="C131" s="22" t="s">
        <v>69</v>
      </c>
      <c r="D131" s="22">
        <v>18.5</v>
      </c>
      <c r="E131" s="22">
        <v>18.5</v>
      </c>
      <c r="F131" s="23">
        <f t="shared" ref="F131" si="7">E131/D131</f>
        <v>1</v>
      </c>
    </row>
    <row r="132" spans="1:6" ht="30">
      <c r="A132" s="28"/>
      <c r="B132" s="22" t="s">
        <v>73</v>
      </c>
      <c r="C132" s="22" t="s">
        <v>46</v>
      </c>
      <c r="D132" s="22"/>
      <c r="E132" s="22"/>
      <c r="F132" s="23">
        <f>(F127+F126+F128+F129+F130+F125)/6</f>
        <v>0.9828371964760011</v>
      </c>
    </row>
    <row r="133" spans="1:6">
      <c r="A133" s="28"/>
      <c r="B133" s="28" t="s">
        <v>76</v>
      </c>
      <c r="C133" s="28" t="s">
        <v>46</v>
      </c>
      <c r="D133" s="22"/>
      <c r="E133" s="53">
        <f>F132</f>
        <v>0.9828371964760011</v>
      </c>
      <c r="F133" s="28" t="s">
        <v>70</v>
      </c>
    </row>
    <row r="134" spans="1:6" s="17" customFormat="1">
      <c r="A134" s="6">
        <v>7</v>
      </c>
      <c r="B134" s="79" t="s">
        <v>126</v>
      </c>
      <c r="C134" s="80"/>
      <c r="D134" s="80"/>
      <c r="E134" s="80"/>
      <c r="F134" s="81"/>
    </row>
    <row r="135" spans="1:6" s="17" customFormat="1" ht="45">
      <c r="A135" s="28"/>
      <c r="B135" s="22" t="s">
        <v>27</v>
      </c>
      <c r="C135" s="22" t="s">
        <v>5</v>
      </c>
      <c r="D135" s="32">
        <v>76.599999999999994</v>
      </c>
      <c r="E135" s="32">
        <v>76.599999999999994</v>
      </c>
      <c r="F135" s="22">
        <f>E135/D135</f>
        <v>1</v>
      </c>
    </row>
    <row r="136" spans="1:6" s="17" customFormat="1" ht="90">
      <c r="A136" s="28"/>
      <c r="B136" s="22" t="s">
        <v>209</v>
      </c>
      <c r="C136" s="22" t="s">
        <v>5</v>
      </c>
      <c r="D136" s="32">
        <v>97.34</v>
      </c>
      <c r="E136" s="32">
        <v>97.34</v>
      </c>
      <c r="F136" s="34">
        <f t="shared" ref="F136:F138" si="8">E136/D136</f>
        <v>1</v>
      </c>
    </row>
    <row r="137" spans="1:6" ht="60">
      <c r="A137" s="28"/>
      <c r="B137" s="22" t="s">
        <v>28</v>
      </c>
      <c r="C137" s="22" t="s">
        <v>5</v>
      </c>
      <c r="D137" s="32">
        <v>1.74</v>
      </c>
      <c r="E137" s="32">
        <v>1.74</v>
      </c>
      <c r="F137" s="23">
        <f t="shared" si="8"/>
        <v>1</v>
      </c>
    </row>
    <row r="138" spans="1:6" ht="60">
      <c r="A138" s="28"/>
      <c r="B138" s="22" t="s">
        <v>29</v>
      </c>
      <c r="C138" s="22" t="s">
        <v>5</v>
      </c>
      <c r="D138" s="32">
        <v>100</v>
      </c>
      <c r="E138" s="32">
        <v>58.33</v>
      </c>
      <c r="F138" s="23">
        <f t="shared" si="8"/>
        <v>0.58329999999999993</v>
      </c>
    </row>
    <row r="139" spans="1:6" ht="30">
      <c r="A139" s="28"/>
      <c r="B139" s="22" t="s">
        <v>77</v>
      </c>
      <c r="C139" s="22" t="s">
        <v>69</v>
      </c>
      <c r="D139" s="22">
        <v>657580.99</v>
      </c>
      <c r="E139" s="22">
        <v>642869.61</v>
      </c>
      <c r="F139" s="34">
        <f>E139/D139</f>
        <v>0.97762803331647408</v>
      </c>
    </row>
    <row r="140" spans="1:6" ht="30">
      <c r="A140" s="28"/>
      <c r="B140" s="22" t="s">
        <v>73</v>
      </c>
      <c r="C140" s="22" t="s">
        <v>46</v>
      </c>
      <c r="D140" s="22"/>
      <c r="E140" s="22"/>
      <c r="F140" s="26">
        <f>(F137+F138+F136+F135)/4</f>
        <v>0.89582499999999998</v>
      </c>
    </row>
    <row r="141" spans="1:6">
      <c r="A141" s="28"/>
      <c r="B141" s="28" t="s">
        <v>76</v>
      </c>
      <c r="C141" s="28" t="s">
        <v>46</v>
      </c>
      <c r="D141" s="22"/>
      <c r="E141" s="36">
        <f>F140*F139</f>
        <v>0.87578363294573036</v>
      </c>
      <c r="F141" s="28" t="s">
        <v>70</v>
      </c>
    </row>
    <row r="142" spans="1:6">
      <c r="A142" s="7" t="s">
        <v>176</v>
      </c>
      <c r="B142" s="76" t="s">
        <v>84</v>
      </c>
      <c r="C142" s="77"/>
      <c r="D142" s="77"/>
      <c r="E142" s="77"/>
      <c r="F142" s="78"/>
    </row>
    <row r="143" spans="1:6" ht="75">
      <c r="A143" s="28"/>
      <c r="B143" s="22" t="s">
        <v>30</v>
      </c>
      <c r="C143" s="22" t="s">
        <v>5</v>
      </c>
      <c r="D143" s="32">
        <v>1893</v>
      </c>
      <c r="E143" s="32">
        <v>1893</v>
      </c>
      <c r="F143" s="23">
        <f>E143/D143</f>
        <v>1</v>
      </c>
    </row>
    <row r="144" spans="1:6" ht="60">
      <c r="A144" s="28"/>
      <c r="B144" s="22" t="s">
        <v>210</v>
      </c>
      <c r="C144" s="22" t="s">
        <v>5</v>
      </c>
      <c r="D144" s="32">
        <v>22.22</v>
      </c>
      <c r="E144" s="32">
        <v>22.22</v>
      </c>
      <c r="F144" s="26">
        <f>D144/E144</f>
        <v>1</v>
      </c>
    </row>
    <row r="145" spans="1:6" ht="105">
      <c r="A145" s="28"/>
      <c r="B145" s="22" t="s">
        <v>32</v>
      </c>
      <c r="C145" s="22" t="s">
        <v>5</v>
      </c>
      <c r="D145" s="32">
        <v>0</v>
      </c>
      <c r="E145" s="32">
        <v>0</v>
      </c>
      <c r="F145" s="22">
        <v>1</v>
      </c>
    </row>
    <row r="146" spans="1:6" ht="60">
      <c r="A146" s="28"/>
      <c r="B146" s="22" t="s">
        <v>31</v>
      </c>
      <c r="C146" s="22" t="s">
        <v>5</v>
      </c>
      <c r="D146" s="32">
        <v>67.599999999999994</v>
      </c>
      <c r="E146" s="32">
        <v>67.599999999999994</v>
      </c>
      <c r="F146" s="23">
        <f>E146/D146</f>
        <v>1</v>
      </c>
    </row>
    <row r="147" spans="1:6" s="17" customFormat="1" ht="45">
      <c r="A147" s="28"/>
      <c r="B147" s="22" t="s">
        <v>33</v>
      </c>
      <c r="C147" s="22" t="s">
        <v>5</v>
      </c>
      <c r="D147" s="32">
        <v>23.4</v>
      </c>
      <c r="E147" s="32">
        <v>23.4</v>
      </c>
      <c r="F147" s="23">
        <f>D147/E147</f>
        <v>1</v>
      </c>
    </row>
    <row r="148" spans="1:6" ht="75">
      <c r="A148" s="28"/>
      <c r="B148" s="22" t="s">
        <v>34</v>
      </c>
      <c r="C148" s="22" t="s">
        <v>5</v>
      </c>
      <c r="D148" s="32">
        <v>0</v>
      </c>
      <c r="E148" s="32">
        <v>0</v>
      </c>
      <c r="F148" s="34">
        <v>1</v>
      </c>
    </row>
    <row r="149" spans="1:6" ht="51" customHeight="1">
      <c r="A149" s="28"/>
      <c r="B149" s="22" t="s">
        <v>35</v>
      </c>
      <c r="C149" s="22" t="s">
        <v>5</v>
      </c>
      <c r="D149" s="32">
        <v>58.33</v>
      </c>
      <c r="E149" s="32">
        <v>58.33</v>
      </c>
      <c r="F149" s="23">
        <f>E149/D149</f>
        <v>1</v>
      </c>
    </row>
    <row r="150" spans="1:6" ht="30">
      <c r="A150" s="28"/>
      <c r="B150" s="22" t="s">
        <v>36</v>
      </c>
      <c r="C150" s="22" t="s">
        <v>5</v>
      </c>
      <c r="D150" s="32">
        <v>100</v>
      </c>
      <c r="E150" s="32">
        <v>100</v>
      </c>
      <c r="F150" s="22">
        <f>E150/D150</f>
        <v>1</v>
      </c>
    </row>
    <row r="151" spans="1:6" ht="75">
      <c r="A151" s="28"/>
      <c r="B151" s="22" t="s">
        <v>37</v>
      </c>
      <c r="C151" s="22" t="s">
        <v>5</v>
      </c>
      <c r="D151" s="32">
        <v>0</v>
      </c>
      <c r="E151" s="32">
        <v>0</v>
      </c>
      <c r="F151" s="23">
        <v>1</v>
      </c>
    </row>
    <row r="152" spans="1:6" ht="60">
      <c r="A152" s="28"/>
      <c r="B152" s="22" t="s">
        <v>38</v>
      </c>
      <c r="C152" s="22" t="s">
        <v>5</v>
      </c>
      <c r="D152" s="32">
        <v>18.5</v>
      </c>
      <c r="E152" s="32">
        <v>18.5</v>
      </c>
      <c r="F152" s="23">
        <f>D152/E152</f>
        <v>1</v>
      </c>
    </row>
    <row r="153" spans="1:6" ht="45">
      <c r="A153" s="28"/>
      <c r="B153" s="22" t="s">
        <v>39</v>
      </c>
      <c r="C153" s="22" t="s">
        <v>5</v>
      </c>
      <c r="D153" s="32">
        <v>87.7</v>
      </c>
      <c r="E153" s="32">
        <v>87.7</v>
      </c>
      <c r="F153" s="26">
        <f>E153/D153</f>
        <v>1</v>
      </c>
    </row>
    <row r="154" spans="1:6" ht="90">
      <c r="A154" s="28"/>
      <c r="B154" s="22" t="s">
        <v>40</v>
      </c>
      <c r="C154" s="22" t="s">
        <v>5</v>
      </c>
      <c r="D154" s="32">
        <v>100</v>
      </c>
      <c r="E154" s="32">
        <v>100</v>
      </c>
      <c r="F154" s="34">
        <f>E154/D154</f>
        <v>1</v>
      </c>
    </row>
    <row r="155" spans="1:6" ht="60">
      <c r="A155" s="28"/>
      <c r="B155" s="22" t="s">
        <v>41</v>
      </c>
      <c r="C155" s="22" t="s">
        <v>5</v>
      </c>
      <c r="D155" s="32">
        <v>24.82</v>
      </c>
      <c r="E155" s="32">
        <v>24.82</v>
      </c>
      <c r="F155" s="23">
        <f>E155/D155</f>
        <v>1</v>
      </c>
    </row>
    <row r="156" spans="1:6" ht="105">
      <c r="A156" s="28"/>
      <c r="B156" s="22" t="s">
        <v>42</v>
      </c>
      <c r="C156" s="22" t="s">
        <v>5</v>
      </c>
      <c r="D156" s="32">
        <v>100</v>
      </c>
      <c r="E156" s="32">
        <v>100</v>
      </c>
      <c r="F156" s="22">
        <v>1</v>
      </c>
    </row>
    <row r="157" spans="1:6" ht="60">
      <c r="A157" s="28"/>
      <c r="B157" s="22" t="s">
        <v>127</v>
      </c>
      <c r="C157" s="22" t="s">
        <v>5</v>
      </c>
      <c r="D157" s="32">
        <v>42.9</v>
      </c>
      <c r="E157" s="32">
        <v>42.9</v>
      </c>
      <c r="F157" s="22">
        <f>E157/D157</f>
        <v>1</v>
      </c>
    </row>
    <row r="158" spans="1:6">
      <c r="A158" s="28"/>
      <c r="B158" s="22" t="s">
        <v>43</v>
      </c>
      <c r="C158" s="22" t="s">
        <v>5</v>
      </c>
      <c r="D158" s="32">
        <v>0</v>
      </c>
      <c r="E158" s="32">
        <v>0</v>
      </c>
      <c r="F158" s="26">
        <v>1</v>
      </c>
    </row>
    <row r="159" spans="1:6" ht="30">
      <c r="A159" s="28"/>
      <c r="B159" s="22" t="s">
        <v>74</v>
      </c>
      <c r="C159" s="22" t="s">
        <v>69</v>
      </c>
      <c r="D159" s="22">
        <v>639423.25</v>
      </c>
      <c r="E159" s="22">
        <v>627625.01</v>
      </c>
      <c r="F159" s="23">
        <f>E159/D159</f>
        <v>0.98154862213721505</v>
      </c>
    </row>
    <row r="160" spans="1:6" ht="30">
      <c r="A160" s="28"/>
      <c r="B160" s="22" t="s">
        <v>72</v>
      </c>
      <c r="C160" s="22" t="s">
        <v>46</v>
      </c>
      <c r="D160" s="22"/>
      <c r="E160" s="22"/>
      <c r="F160" s="23">
        <f>(F157+F156+F155+F154+F153+F152+F151+F149+F150+F148+F144+F143+F145+F146+F147)/15</f>
        <v>1</v>
      </c>
    </row>
    <row r="161" spans="1:6">
      <c r="A161" s="28"/>
      <c r="B161" s="28" t="s">
        <v>75</v>
      </c>
      <c r="C161" s="28" t="s">
        <v>46</v>
      </c>
      <c r="D161" s="22"/>
      <c r="E161" s="36">
        <f>F160*F159</f>
        <v>0.98154862213721505</v>
      </c>
      <c r="F161" s="28" t="s">
        <v>70</v>
      </c>
    </row>
    <row r="162" spans="1:6">
      <c r="A162" s="7" t="s">
        <v>175</v>
      </c>
      <c r="B162" s="76" t="s">
        <v>128</v>
      </c>
      <c r="C162" s="77"/>
      <c r="D162" s="77"/>
      <c r="E162" s="77"/>
      <c r="F162" s="78"/>
    </row>
    <row r="163" spans="1:6" ht="60">
      <c r="A163" s="28"/>
      <c r="B163" s="22" t="s">
        <v>44</v>
      </c>
      <c r="C163" s="22" t="s">
        <v>8</v>
      </c>
      <c r="D163" s="32">
        <v>5</v>
      </c>
      <c r="E163" s="32">
        <v>5</v>
      </c>
      <c r="F163" s="22">
        <f>E163/D163</f>
        <v>1</v>
      </c>
    </row>
    <row r="164" spans="1:6" ht="30">
      <c r="A164" s="28"/>
      <c r="B164" s="22" t="s">
        <v>45</v>
      </c>
      <c r="C164" s="22" t="s">
        <v>46</v>
      </c>
      <c r="D164" s="32">
        <v>5</v>
      </c>
      <c r="E164" s="32">
        <v>5</v>
      </c>
      <c r="F164" s="22">
        <f>E164/D164</f>
        <v>1</v>
      </c>
    </row>
    <row r="165" spans="1:6" ht="90">
      <c r="A165" s="28"/>
      <c r="B165" s="22" t="s">
        <v>47</v>
      </c>
      <c r="C165" s="22" t="s">
        <v>46</v>
      </c>
      <c r="D165" s="32">
        <v>5</v>
      </c>
      <c r="E165" s="32">
        <v>5</v>
      </c>
      <c r="F165" s="22">
        <f>E165/D165</f>
        <v>1</v>
      </c>
    </row>
    <row r="166" spans="1:6" ht="30">
      <c r="A166" s="28"/>
      <c r="B166" s="22" t="s">
        <v>74</v>
      </c>
      <c r="C166" s="22" t="s">
        <v>69</v>
      </c>
      <c r="D166" s="22">
        <v>18157.740000000002</v>
      </c>
      <c r="E166" s="22">
        <v>15244.6</v>
      </c>
      <c r="F166" s="23">
        <f>E166/D166</f>
        <v>0.8395648357119333</v>
      </c>
    </row>
    <row r="167" spans="1:6" ht="30">
      <c r="A167" s="28"/>
      <c r="B167" s="22" t="s">
        <v>72</v>
      </c>
      <c r="C167" s="22" t="s">
        <v>46</v>
      </c>
      <c r="D167" s="22"/>
      <c r="E167" s="22"/>
      <c r="F167" s="22">
        <f>(F165+F164+F163)/3</f>
        <v>1</v>
      </c>
    </row>
    <row r="168" spans="1:6">
      <c r="A168" s="28"/>
      <c r="B168" s="28" t="s">
        <v>75</v>
      </c>
      <c r="C168" s="28" t="s">
        <v>46</v>
      </c>
      <c r="D168" s="37"/>
      <c r="E168" s="36">
        <f>F167*F166</f>
        <v>0.8395648357119333</v>
      </c>
      <c r="F168" s="28" t="s">
        <v>70</v>
      </c>
    </row>
    <row r="169" spans="1:6">
      <c r="A169" s="6">
        <v>8</v>
      </c>
      <c r="B169" s="79" t="s">
        <v>106</v>
      </c>
      <c r="C169" s="80"/>
      <c r="D169" s="80"/>
      <c r="E169" s="80"/>
      <c r="F169" s="81"/>
    </row>
    <row r="170" spans="1:6" ht="30">
      <c r="A170" s="28"/>
      <c r="B170" s="22" t="s">
        <v>211</v>
      </c>
      <c r="C170" s="22" t="s">
        <v>12</v>
      </c>
      <c r="D170" s="32">
        <v>3180</v>
      </c>
      <c r="E170" s="32">
        <v>3180</v>
      </c>
      <c r="F170" s="23">
        <f>E170/D170</f>
        <v>1</v>
      </c>
    </row>
    <row r="171" spans="1:6" ht="30">
      <c r="A171" s="28"/>
      <c r="B171" s="22" t="s">
        <v>212</v>
      </c>
      <c r="C171" s="22" t="s">
        <v>118</v>
      </c>
      <c r="D171" s="32">
        <v>0</v>
      </c>
      <c r="E171" s="32">
        <v>0</v>
      </c>
      <c r="F171" s="22">
        <v>1</v>
      </c>
    </row>
    <row r="172" spans="1:6" ht="45" customHeight="1">
      <c r="A172" s="28"/>
      <c r="B172" s="22" t="s">
        <v>213</v>
      </c>
      <c r="C172" s="22" t="s">
        <v>5</v>
      </c>
      <c r="D172" s="32">
        <v>13.2</v>
      </c>
      <c r="E172" s="32">
        <v>5.9</v>
      </c>
      <c r="F172" s="23">
        <f>D172/E172</f>
        <v>2.2372881355932202</v>
      </c>
    </row>
    <row r="173" spans="1:6" ht="72" customHeight="1">
      <c r="A173" s="28"/>
      <c r="B173" s="22" t="s">
        <v>214</v>
      </c>
      <c r="C173" s="22" t="s">
        <v>5</v>
      </c>
      <c r="D173" s="32">
        <v>0.02</v>
      </c>
      <c r="E173" s="32">
        <v>0.02</v>
      </c>
      <c r="F173" s="23">
        <f>D173/E173</f>
        <v>1</v>
      </c>
    </row>
    <row r="174" spans="1:6" ht="90">
      <c r="A174" s="28"/>
      <c r="B174" s="22" t="s">
        <v>215</v>
      </c>
      <c r="C174" s="22" t="s">
        <v>5</v>
      </c>
      <c r="D174" s="32">
        <v>0</v>
      </c>
      <c r="E174" s="32">
        <v>0</v>
      </c>
      <c r="F174" s="22">
        <v>1</v>
      </c>
    </row>
    <row r="175" spans="1:6" ht="30">
      <c r="A175" s="28"/>
      <c r="B175" s="22" t="s">
        <v>216</v>
      </c>
      <c r="C175" s="22" t="s">
        <v>5</v>
      </c>
      <c r="D175" s="32">
        <v>77.8</v>
      </c>
      <c r="E175" s="32">
        <v>77.599999999999994</v>
      </c>
      <c r="F175" s="23">
        <f>E175/D175</f>
        <v>0.99742930591259638</v>
      </c>
    </row>
    <row r="176" spans="1:6" ht="97.5" customHeight="1">
      <c r="A176" s="28"/>
      <c r="B176" s="22" t="s">
        <v>77</v>
      </c>
      <c r="C176" s="22" t="s">
        <v>69</v>
      </c>
      <c r="D176" s="22">
        <v>27593.16</v>
      </c>
      <c r="E176" s="22">
        <v>27563.97</v>
      </c>
      <c r="F176" s="34">
        <f>E176/D176</f>
        <v>0.99894212913635128</v>
      </c>
    </row>
    <row r="177" spans="1:6" ht="30">
      <c r="A177" s="28"/>
      <c r="B177" s="22" t="s">
        <v>73</v>
      </c>
      <c r="C177" s="22" t="s">
        <v>46</v>
      </c>
      <c r="D177" s="22"/>
      <c r="E177" s="22"/>
      <c r="F177" s="23">
        <f>(F170+F171+F172+F173+F174+F175)/6</f>
        <v>1.2057862402509694</v>
      </c>
    </row>
    <row r="178" spans="1:6">
      <c r="A178" s="28"/>
      <c r="B178" s="28" t="s">
        <v>76</v>
      </c>
      <c r="C178" s="28" t="s">
        <v>46</v>
      </c>
      <c r="D178" s="22"/>
      <c r="E178" s="53">
        <f>F177*F176</f>
        <v>1.2045106741196194</v>
      </c>
      <c r="F178" s="28" t="s">
        <v>78</v>
      </c>
    </row>
    <row r="179" spans="1:6">
      <c r="A179" s="7" t="s">
        <v>18</v>
      </c>
      <c r="B179" s="76" t="s">
        <v>85</v>
      </c>
      <c r="C179" s="77"/>
      <c r="D179" s="77"/>
      <c r="E179" s="77"/>
      <c r="F179" s="78"/>
    </row>
    <row r="180" spans="1:6" ht="30">
      <c r="A180" s="28"/>
      <c r="B180" s="22" t="s">
        <v>48</v>
      </c>
      <c r="C180" s="22" t="s">
        <v>12</v>
      </c>
      <c r="D180" s="32">
        <v>3180</v>
      </c>
      <c r="E180" s="32">
        <v>3180</v>
      </c>
      <c r="F180" s="23">
        <f>E180/D180</f>
        <v>1</v>
      </c>
    </row>
    <row r="181" spans="1:6" ht="30">
      <c r="A181" s="28"/>
      <c r="B181" s="22" t="s">
        <v>129</v>
      </c>
      <c r="C181" s="22" t="s">
        <v>12</v>
      </c>
      <c r="D181" s="32">
        <v>0</v>
      </c>
      <c r="E181" s="32">
        <v>0</v>
      </c>
      <c r="F181" s="22">
        <v>1</v>
      </c>
    </row>
    <row r="182" spans="1:6" ht="135">
      <c r="A182" s="28"/>
      <c r="B182" s="22" t="s">
        <v>49</v>
      </c>
      <c r="C182" s="22" t="s">
        <v>8</v>
      </c>
      <c r="D182" s="32">
        <v>6</v>
      </c>
      <c r="E182" s="32">
        <v>6</v>
      </c>
      <c r="F182" s="22">
        <v>1</v>
      </c>
    </row>
    <row r="183" spans="1:6" ht="60">
      <c r="A183" s="28"/>
      <c r="B183" s="22" t="s">
        <v>50</v>
      </c>
      <c r="C183" s="22" t="s">
        <v>12</v>
      </c>
      <c r="D183" s="32">
        <v>0</v>
      </c>
      <c r="E183" s="32">
        <v>0</v>
      </c>
      <c r="F183" s="22">
        <v>1</v>
      </c>
    </row>
    <row r="184" spans="1:6" ht="30">
      <c r="A184" s="28"/>
      <c r="B184" s="22" t="s">
        <v>74</v>
      </c>
      <c r="C184" s="22" t="s">
        <v>69</v>
      </c>
      <c r="D184" s="22">
        <v>21365.1</v>
      </c>
      <c r="E184" s="22">
        <v>21365.1</v>
      </c>
      <c r="F184" s="22">
        <f>E184/D184</f>
        <v>1</v>
      </c>
    </row>
    <row r="185" spans="1:6" ht="30">
      <c r="A185" s="28"/>
      <c r="B185" s="22" t="s">
        <v>72</v>
      </c>
      <c r="C185" s="22" t="s">
        <v>46</v>
      </c>
      <c r="D185" s="22"/>
      <c r="E185" s="22"/>
      <c r="F185" s="34">
        <f>(F180+F181+F182+F183)/4</f>
        <v>1</v>
      </c>
    </row>
    <row r="186" spans="1:6">
      <c r="A186" s="28"/>
      <c r="B186" s="28" t="s">
        <v>75</v>
      </c>
      <c r="C186" s="28" t="s">
        <v>46</v>
      </c>
      <c r="D186" s="22"/>
      <c r="E186" s="59">
        <f>F185*F184</f>
        <v>1</v>
      </c>
      <c r="F186" s="28" t="s">
        <v>70</v>
      </c>
    </row>
    <row r="187" spans="1:6">
      <c r="A187" s="7" t="s">
        <v>19</v>
      </c>
      <c r="B187" s="76" t="s">
        <v>130</v>
      </c>
      <c r="C187" s="77"/>
      <c r="D187" s="77"/>
      <c r="E187" s="77"/>
      <c r="F187" s="78"/>
    </row>
    <row r="188" spans="1:6" ht="45">
      <c r="A188" s="28"/>
      <c r="B188" s="22" t="s">
        <v>51</v>
      </c>
      <c r="C188" s="22" t="s">
        <v>5</v>
      </c>
      <c r="D188" s="32">
        <v>13.5</v>
      </c>
      <c r="E188" s="32">
        <v>5.9</v>
      </c>
      <c r="F188" s="26">
        <f>D188/E188</f>
        <v>2.2881355932203387</v>
      </c>
    </row>
    <row r="189" spans="1:6" ht="45">
      <c r="A189" s="28"/>
      <c r="B189" s="22" t="s">
        <v>52</v>
      </c>
      <c r="C189" s="22" t="s">
        <v>5</v>
      </c>
      <c r="D189" s="32">
        <v>5.0999999999999996</v>
      </c>
      <c r="E189" s="32">
        <v>5.3</v>
      </c>
      <c r="F189" s="23">
        <v>1</v>
      </c>
    </row>
    <row r="190" spans="1:6" ht="90">
      <c r="A190" s="28"/>
      <c r="B190" s="22" t="s">
        <v>86</v>
      </c>
      <c r="C190" s="22" t="s">
        <v>5</v>
      </c>
      <c r="D190" s="32">
        <v>0.02</v>
      </c>
      <c r="E190" s="32">
        <v>0.02</v>
      </c>
      <c r="F190" s="23">
        <f>D190/E190</f>
        <v>1</v>
      </c>
    </row>
    <row r="191" spans="1:6" ht="45">
      <c r="A191" s="28"/>
      <c r="B191" s="22" t="s">
        <v>87</v>
      </c>
      <c r="C191" s="22" t="s">
        <v>12</v>
      </c>
      <c r="D191" s="32">
        <v>0</v>
      </c>
      <c r="E191" s="32">
        <v>0</v>
      </c>
      <c r="F191" s="22">
        <v>1</v>
      </c>
    </row>
    <row r="192" spans="1:6" ht="30">
      <c r="A192" s="28"/>
      <c r="B192" s="22" t="s">
        <v>74</v>
      </c>
      <c r="C192" s="22" t="s">
        <v>69</v>
      </c>
      <c r="D192" s="22">
        <v>176.73</v>
      </c>
      <c r="E192" s="22">
        <v>176.73</v>
      </c>
      <c r="F192" s="22">
        <v>1</v>
      </c>
    </row>
    <row r="193" spans="1:6" ht="30">
      <c r="A193" s="28"/>
      <c r="B193" s="22" t="s">
        <v>72</v>
      </c>
      <c r="C193" s="22" t="s">
        <v>46</v>
      </c>
      <c r="D193" s="22"/>
      <c r="E193" s="22"/>
      <c r="F193" s="26">
        <f>(F188+F189+F190)/3</f>
        <v>1.4293785310734464</v>
      </c>
    </row>
    <row r="194" spans="1:6">
      <c r="A194" s="28"/>
      <c r="B194" s="28" t="s">
        <v>75</v>
      </c>
      <c r="C194" s="28" t="s">
        <v>46</v>
      </c>
      <c r="D194" s="22"/>
      <c r="E194" s="28">
        <v>1</v>
      </c>
      <c r="F194" s="28" t="s">
        <v>70</v>
      </c>
    </row>
    <row r="195" spans="1:6">
      <c r="A195" s="7" t="s">
        <v>174</v>
      </c>
      <c r="B195" s="76" t="s">
        <v>80</v>
      </c>
      <c r="C195" s="77"/>
      <c r="D195" s="77"/>
      <c r="E195" s="77"/>
      <c r="F195" s="78"/>
    </row>
    <row r="196" spans="1:6" s="17" customFormat="1" ht="30">
      <c r="A196" s="28"/>
      <c r="B196" s="22" t="s">
        <v>53</v>
      </c>
      <c r="C196" s="22" t="s">
        <v>5</v>
      </c>
      <c r="D196" s="32">
        <v>77.8</v>
      </c>
      <c r="E196" s="32">
        <v>77.599999999999994</v>
      </c>
      <c r="F196" s="23">
        <f>E196/D196</f>
        <v>0.99742930591259638</v>
      </c>
    </row>
    <row r="197" spans="1:6" s="17" customFormat="1" ht="43.5" customHeight="1">
      <c r="A197" s="28"/>
      <c r="B197" s="22" t="s">
        <v>54</v>
      </c>
      <c r="C197" s="22" t="s">
        <v>5</v>
      </c>
      <c r="D197" s="32">
        <v>100</v>
      </c>
      <c r="E197" s="32">
        <v>97.7</v>
      </c>
      <c r="F197" s="22">
        <f>E197/D197</f>
        <v>0.97699999999999998</v>
      </c>
    </row>
    <row r="198" spans="1:6" ht="90">
      <c r="A198" s="28"/>
      <c r="B198" s="22" t="s">
        <v>55</v>
      </c>
      <c r="C198" s="22" t="s">
        <v>5</v>
      </c>
      <c r="D198" s="32">
        <v>100</v>
      </c>
      <c r="E198" s="32">
        <v>100</v>
      </c>
      <c r="F198" s="22">
        <v>1</v>
      </c>
    </row>
    <row r="199" spans="1:6" ht="75">
      <c r="A199" s="28"/>
      <c r="B199" s="22" t="s">
        <v>56</v>
      </c>
      <c r="C199" s="22" t="s">
        <v>5</v>
      </c>
      <c r="D199" s="32">
        <v>0</v>
      </c>
      <c r="E199" s="32">
        <v>0</v>
      </c>
      <c r="F199" s="22">
        <v>1</v>
      </c>
    </row>
    <row r="200" spans="1:6" ht="75">
      <c r="A200" s="28"/>
      <c r="B200" s="22" t="s">
        <v>57</v>
      </c>
      <c r="C200" s="22" t="s">
        <v>5</v>
      </c>
      <c r="D200" s="32">
        <v>0</v>
      </c>
      <c r="E200" s="32">
        <v>0</v>
      </c>
      <c r="F200" s="22">
        <v>1</v>
      </c>
    </row>
    <row r="201" spans="1:6" ht="35.25" customHeight="1">
      <c r="A201" s="28"/>
      <c r="B201" s="22" t="s">
        <v>58</v>
      </c>
      <c r="C201" s="22" t="s">
        <v>5</v>
      </c>
      <c r="D201" s="32">
        <v>100</v>
      </c>
      <c r="E201" s="32">
        <v>100</v>
      </c>
      <c r="F201" s="22">
        <v>1</v>
      </c>
    </row>
    <row r="202" spans="1:6" ht="45">
      <c r="A202" s="28"/>
      <c r="B202" s="22" t="s">
        <v>59</v>
      </c>
      <c r="C202" s="22" t="s">
        <v>8</v>
      </c>
      <c r="D202" s="32">
        <v>100</v>
      </c>
      <c r="E202" s="32">
        <v>100</v>
      </c>
      <c r="F202" s="22">
        <v>1</v>
      </c>
    </row>
    <row r="203" spans="1:6" ht="45">
      <c r="A203" s="28"/>
      <c r="B203" s="22" t="s">
        <v>59</v>
      </c>
      <c r="C203" s="22"/>
      <c r="D203" s="32">
        <v>2</v>
      </c>
      <c r="E203" s="32">
        <v>2</v>
      </c>
      <c r="F203" s="22"/>
    </row>
    <row r="204" spans="1:6" ht="30">
      <c r="A204" s="28"/>
      <c r="B204" s="22" t="s">
        <v>74</v>
      </c>
      <c r="C204" s="22" t="s">
        <v>69</v>
      </c>
      <c r="D204" s="32">
        <v>6051.33</v>
      </c>
      <c r="E204" s="32">
        <v>6022.1440000000002</v>
      </c>
      <c r="F204" s="34">
        <f>E204/D204</f>
        <v>0.99517692804722269</v>
      </c>
    </row>
    <row r="205" spans="1:6" s="17" customFormat="1" ht="30">
      <c r="A205" s="28"/>
      <c r="B205" s="22" t="s">
        <v>72</v>
      </c>
      <c r="C205" s="22" t="s">
        <v>46</v>
      </c>
      <c r="D205" s="22"/>
      <c r="E205" s="22"/>
      <c r="F205" s="23">
        <f>(F196+F197+F198+F199+F200+F201+F202)/7</f>
        <v>0.9963470437017995</v>
      </c>
    </row>
    <row r="206" spans="1:6">
      <c r="A206" s="28"/>
      <c r="B206" s="28" t="s">
        <v>75</v>
      </c>
      <c r="C206" s="28" t="s">
        <v>46</v>
      </c>
      <c r="D206" s="22"/>
      <c r="E206" s="36">
        <f>F205*F204</f>
        <v>0.99154159022008881</v>
      </c>
      <c r="F206" s="28" t="s">
        <v>70</v>
      </c>
    </row>
    <row r="207" spans="1:6">
      <c r="A207" s="6">
        <v>9</v>
      </c>
      <c r="B207" s="95" t="s">
        <v>107</v>
      </c>
      <c r="C207" s="96"/>
      <c r="D207" s="96"/>
      <c r="E207" s="96"/>
      <c r="F207" s="96"/>
    </row>
    <row r="208" spans="1:6" ht="30">
      <c r="A208" s="28"/>
      <c r="B208" s="22" t="s">
        <v>217</v>
      </c>
      <c r="C208" s="22" t="s">
        <v>5</v>
      </c>
      <c r="D208" s="32">
        <v>14</v>
      </c>
      <c r="E208" s="32">
        <v>14</v>
      </c>
      <c r="F208" s="22">
        <f>E208/D208</f>
        <v>1</v>
      </c>
    </row>
    <row r="209" spans="1:6">
      <c r="A209" s="28"/>
      <c r="B209" s="22" t="s">
        <v>112</v>
      </c>
      <c r="C209" s="22" t="s">
        <v>118</v>
      </c>
      <c r="D209" s="32">
        <v>2408</v>
      </c>
      <c r="E209" s="32">
        <v>2266</v>
      </c>
      <c r="F209" s="23">
        <f>E209/D209</f>
        <v>0.94102990033222589</v>
      </c>
    </row>
    <row r="210" spans="1:6" ht="30">
      <c r="A210" s="28"/>
      <c r="B210" s="22" t="s">
        <v>173</v>
      </c>
      <c r="C210" s="22" t="s">
        <v>118</v>
      </c>
      <c r="D210" s="32">
        <v>0</v>
      </c>
      <c r="E210" s="32">
        <v>0</v>
      </c>
      <c r="F210" s="22">
        <v>1</v>
      </c>
    </row>
    <row r="211" spans="1:6" ht="30">
      <c r="A211" s="28"/>
      <c r="B211" s="22" t="s">
        <v>77</v>
      </c>
      <c r="C211" s="22" t="s">
        <v>69</v>
      </c>
      <c r="D211" s="57">
        <v>94335</v>
      </c>
      <c r="E211" s="57">
        <v>93079.25</v>
      </c>
      <c r="F211" s="23">
        <f>E211/D211</f>
        <v>0.98668839773148886</v>
      </c>
    </row>
    <row r="212" spans="1:6" ht="77.25" customHeight="1">
      <c r="A212" s="28"/>
      <c r="B212" s="22" t="s">
        <v>73</v>
      </c>
      <c r="C212" s="22" t="s">
        <v>46</v>
      </c>
      <c r="D212" s="22"/>
      <c r="E212" s="22"/>
      <c r="F212" s="23">
        <f>(F208+F209+F210)/3</f>
        <v>0.980343300110742</v>
      </c>
    </row>
    <row r="213" spans="1:6" ht="29.25" customHeight="1">
      <c r="A213" s="28"/>
      <c r="B213" s="28" t="s">
        <v>76</v>
      </c>
      <c r="C213" s="28" t="s">
        <v>46</v>
      </c>
      <c r="D213" s="22"/>
      <c r="E213" s="53">
        <f>F212*F211</f>
        <v>0.9672933600130682</v>
      </c>
      <c r="F213" s="28" t="s">
        <v>70</v>
      </c>
    </row>
    <row r="214" spans="1:6">
      <c r="A214" s="7" t="s">
        <v>60</v>
      </c>
      <c r="B214" s="76" t="s">
        <v>131</v>
      </c>
      <c r="C214" s="77"/>
      <c r="D214" s="77"/>
      <c r="E214" s="77"/>
      <c r="F214" s="78"/>
    </row>
    <row r="215" spans="1:6" ht="38.25">
      <c r="A215" s="28"/>
      <c r="B215" s="58" t="s">
        <v>63</v>
      </c>
      <c r="C215" s="22" t="s">
        <v>5</v>
      </c>
      <c r="D215" s="32">
        <v>88.5</v>
      </c>
      <c r="E215" s="32">
        <v>88.5</v>
      </c>
      <c r="F215" s="23">
        <f>E215/D215</f>
        <v>1</v>
      </c>
    </row>
    <row r="216" spans="1:6" ht="25.5">
      <c r="A216" s="28"/>
      <c r="B216" s="58" t="s">
        <v>132</v>
      </c>
      <c r="C216" s="22" t="s">
        <v>5</v>
      </c>
      <c r="D216" s="32">
        <v>90</v>
      </c>
      <c r="E216" s="32">
        <v>95</v>
      </c>
      <c r="F216" s="23">
        <f>E216/D216</f>
        <v>1.0555555555555556</v>
      </c>
    </row>
    <row r="217" spans="1:6" ht="30">
      <c r="A217" s="28"/>
      <c r="B217" s="22" t="s">
        <v>74</v>
      </c>
      <c r="C217" s="22" t="s">
        <v>69</v>
      </c>
      <c r="D217" s="22">
        <v>94335</v>
      </c>
      <c r="E217" s="22">
        <v>93079.25</v>
      </c>
      <c r="F217" s="23">
        <f>E217/D217</f>
        <v>0.98668839773148886</v>
      </c>
    </row>
    <row r="218" spans="1:6" ht="30">
      <c r="A218" s="28"/>
      <c r="B218" s="22" t="s">
        <v>72</v>
      </c>
      <c r="C218" s="22" t="s">
        <v>46</v>
      </c>
      <c r="D218" s="22"/>
      <c r="E218" s="22"/>
      <c r="F218" s="23">
        <f>(F215+F216)/2</f>
        <v>1.0277777777777777</v>
      </c>
    </row>
    <row r="219" spans="1:6">
      <c r="A219" s="28"/>
      <c r="B219" s="28" t="s">
        <v>75</v>
      </c>
      <c r="C219" s="28" t="s">
        <v>46</v>
      </c>
      <c r="D219" s="22"/>
      <c r="E219" s="36">
        <f>F218*F217</f>
        <v>1.0140964087795856</v>
      </c>
      <c r="F219" s="28" t="s">
        <v>78</v>
      </c>
    </row>
    <row r="220" spans="1:6">
      <c r="A220" s="7" t="s">
        <v>61</v>
      </c>
      <c r="B220" s="76" t="s">
        <v>195</v>
      </c>
      <c r="C220" s="77"/>
      <c r="D220" s="77"/>
      <c r="E220" s="77"/>
      <c r="F220" s="78"/>
    </row>
    <row r="221" spans="1:6">
      <c r="A221" s="28"/>
      <c r="B221" s="22" t="s">
        <v>108</v>
      </c>
      <c r="C221" s="22" t="s">
        <v>9</v>
      </c>
      <c r="D221" s="32">
        <v>2408</v>
      </c>
      <c r="E221" s="32">
        <v>2266</v>
      </c>
      <c r="F221" s="23">
        <f>E221/D221</f>
        <v>0.94102990033222589</v>
      </c>
    </row>
    <row r="222" spans="1:6" ht="30">
      <c r="A222" s="28"/>
      <c r="B222" s="22" t="s">
        <v>74</v>
      </c>
      <c r="C222" s="22" t="s">
        <v>69</v>
      </c>
      <c r="D222" s="22">
        <v>2829.74</v>
      </c>
      <c r="E222" s="22">
        <v>2829.74</v>
      </c>
      <c r="F222" s="22">
        <f>E222/D222</f>
        <v>1</v>
      </c>
    </row>
    <row r="223" spans="1:6" ht="30">
      <c r="A223" s="28"/>
      <c r="B223" s="22" t="s">
        <v>72</v>
      </c>
      <c r="C223" s="22" t="s">
        <v>46</v>
      </c>
      <c r="D223" s="22"/>
      <c r="E223" s="22"/>
      <c r="F223" s="22">
        <v>1</v>
      </c>
    </row>
    <row r="224" spans="1:6">
      <c r="A224" s="28"/>
      <c r="B224" s="28" t="s">
        <v>75</v>
      </c>
      <c r="C224" s="28" t="s">
        <v>46</v>
      </c>
      <c r="D224" s="22"/>
      <c r="E224" s="23">
        <f>F223*F222</f>
        <v>1</v>
      </c>
      <c r="F224" s="28" t="s">
        <v>70</v>
      </c>
    </row>
    <row r="225" spans="1:6" s="17" customFormat="1">
      <c r="A225" s="7" t="s">
        <v>62</v>
      </c>
      <c r="B225" s="76" t="s">
        <v>196</v>
      </c>
      <c r="C225" s="77"/>
      <c r="D225" s="77"/>
      <c r="E225" s="77"/>
      <c r="F225" s="78"/>
    </row>
    <row r="226" spans="1:6" ht="30">
      <c r="A226" s="28"/>
      <c r="B226" s="22" t="s">
        <v>133</v>
      </c>
      <c r="C226" s="22" t="s">
        <v>5</v>
      </c>
      <c r="D226" s="32">
        <v>95.6</v>
      </c>
      <c r="E226" s="32">
        <v>95.6</v>
      </c>
      <c r="F226" s="22">
        <f>E226/D226</f>
        <v>1</v>
      </c>
    </row>
    <row r="227" spans="1:6" ht="30">
      <c r="A227" s="28"/>
      <c r="B227" s="22" t="s">
        <v>134</v>
      </c>
      <c r="C227" s="22" t="s">
        <v>5</v>
      </c>
      <c r="D227" s="32">
        <v>84</v>
      </c>
      <c r="E227" s="32">
        <v>84</v>
      </c>
      <c r="F227" s="23">
        <f>E227/D227</f>
        <v>1</v>
      </c>
    </row>
    <row r="228" spans="1:6" ht="30">
      <c r="A228" s="28"/>
      <c r="B228" s="22" t="s">
        <v>74</v>
      </c>
      <c r="C228" s="22" t="s">
        <v>69</v>
      </c>
      <c r="D228" s="22">
        <v>4753.6400000000003</v>
      </c>
      <c r="E228" s="22">
        <v>4752.47</v>
      </c>
      <c r="F228" s="34">
        <f>E228/D228</f>
        <v>0.99975387282166928</v>
      </c>
    </row>
    <row r="229" spans="1:6" ht="39.75" customHeight="1">
      <c r="A229" s="28"/>
      <c r="B229" s="22" t="s">
        <v>72</v>
      </c>
      <c r="C229" s="22" t="s">
        <v>46</v>
      </c>
      <c r="D229" s="22"/>
      <c r="E229" s="22"/>
      <c r="F229" s="34">
        <f>(F226+F227)/2</f>
        <v>1</v>
      </c>
    </row>
    <row r="230" spans="1:6">
      <c r="A230" s="28"/>
      <c r="B230" s="28" t="s">
        <v>75</v>
      </c>
      <c r="C230" s="28" t="s">
        <v>46</v>
      </c>
      <c r="D230" s="22"/>
      <c r="E230" s="35">
        <f>F229*F228</f>
        <v>0.99975387282166928</v>
      </c>
      <c r="F230" s="28" t="s">
        <v>70</v>
      </c>
    </row>
    <row r="231" spans="1:6">
      <c r="A231" s="6">
        <v>10</v>
      </c>
      <c r="B231" s="79" t="s">
        <v>97</v>
      </c>
      <c r="C231" s="84"/>
      <c r="D231" s="84"/>
      <c r="E231" s="84"/>
      <c r="F231" s="85"/>
    </row>
    <row r="232" spans="1:6" ht="30">
      <c r="A232" s="28"/>
      <c r="B232" s="22" t="s">
        <v>98</v>
      </c>
      <c r="C232" s="22" t="s">
        <v>8</v>
      </c>
      <c r="D232" s="32">
        <v>15</v>
      </c>
      <c r="E232" s="32">
        <v>15</v>
      </c>
      <c r="F232" s="22">
        <f>E232/D232</f>
        <v>1</v>
      </c>
    </row>
    <row r="233" spans="1:6" ht="60">
      <c r="A233" s="28"/>
      <c r="B233" s="22" t="s">
        <v>99</v>
      </c>
      <c r="C233" s="22" t="s">
        <v>8</v>
      </c>
      <c r="D233" s="32">
        <v>11</v>
      </c>
      <c r="E233" s="32">
        <v>11</v>
      </c>
      <c r="F233" s="22">
        <f>E233/D233</f>
        <v>1</v>
      </c>
    </row>
    <row r="234" spans="1:6" ht="30">
      <c r="A234" s="28"/>
      <c r="B234" s="22" t="s">
        <v>218</v>
      </c>
      <c r="C234" s="22" t="s">
        <v>8</v>
      </c>
      <c r="D234" s="32">
        <v>0</v>
      </c>
      <c r="E234" s="32">
        <v>0</v>
      </c>
      <c r="F234" s="22">
        <v>1</v>
      </c>
    </row>
    <row r="235" spans="1:6" ht="45">
      <c r="A235" s="28"/>
      <c r="B235" s="22" t="s">
        <v>100</v>
      </c>
      <c r="C235" s="22" t="s">
        <v>8</v>
      </c>
      <c r="D235" s="32">
        <v>0</v>
      </c>
      <c r="E235" s="32">
        <v>0</v>
      </c>
      <c r="F235" s="22">
        <v>1</v>
      </c>
    </row>
    <row r="236" spans="1:6" ht="75">
      <c r="A236" s="28"/>
      <c r="B236" s="22" t="s">
        <v>135</v>
      </c>
      <c r="C236" s="22" t="s">
        <v>118</v>
      </c>
      <c r="D236" s="32">
        <v>600</v>
      </c>
      <c r="E236" s="32">
        <v>600</v>
      </c>
      <c r="F236" s="22">
        <f>E236/D236</f>
        <v>1</v>
      </c>
    </row>
    <row r="237" spans="1:6" ht="63.75" customHeight="1">
      <c r="A237" s="28"/>
      <c r="B237" s="22" t="s">
        <v>136</v>
      </c>
      <c r="C237" s="22" t="s">
        <v>8</v>
      </c>
      <c r="D237" s="32">
        <v>8</v>
      </c>
      <c r="E237" s="32">
        <v>8</v>
      </c>
      <c r="F237" s="22">
        <f t="shared" ref="F237:F244" si="9">E237/D237</f>
        <v>1</v>
      </c>
    </row>
    <row r="238" spans="1:6" ht="75">
      <c r="A238" s="28"/>
      <c r="B238" s="22" t="s">
        <v>137</v>
      </c>
      <c r="C238" s="22" t="s">
        <v>8</v>
      </c>
      <c r="D238" s="32">
        <v>8</v>
      </c>
      <c r="E238" s="32">
        <v>8</v>
      </c>
      <c r="F238" s="22">
        <f t="shared" si="9"/>
        <v>1</v>
      </c>
    </row>
    <row r="239" spans="1:6" ht="45">
      <c r="A239" s="28"/>
      <c r="B239" s="22" t="s">
        <v>138</v>
      </c>
      <c r="C239" s="22" t="s">
        <v>8</v>
      </c>
      <c r="D239" s="32">
        <v>150</v>
      </c>
      <c r="E239" s="32">
        <v>150</v>
      </c>
      <c r="F239" s="22">
        <f t="shared" si="9"/>
        <v>1</v>
      </c>
    </row>
    <row r="240" spans="1:6" ht="60">
      <c r="A240" s="28"/>
      <c r="B240" s="22" t="s">
        <v>139</v>
      </c>
      <c r="C240" s="22" t="s">
        <v>8</v>
      </c>
      <c r="D240" s="32">
        <v>4</v>
      </c>
      <c r="E240" s="32">
        <v>4</v>
      </c>
      <c r="F240" s="22">
        <f t="shared" si="9"/>
        <v>1</v>
      </c>
    </row>
    <row r="241" spans="1:6" ht="45">
      <c r="A241" s="28"/>
      <c r="B241" s="22" t="s">
        <v>140</v>
      </c>
      <c r="C241" s="22" t="s">
        <v>8</v>
      </c>
      <c r="D241" s="22">
        <v>80</v>
      </c>
      <c r="E241" s="22">
        <v>80</v>
      </c>
      <c r="F241" s="22">
        <f t="shared" si="9"/>
        <v>1</v>
      </c>
    </row>
    <row r="242" spans="1:6" ht="120">
      <c r="A242" s="28"/>
      <c r="B242" s="22" t="s">
        <v>141</v>
      </c>
      <c r="C242" s="22" t="s">
        <v>8</v>
      </c>
      <c r="D242" s="22">
        <v>4</v>
      </c>
      <c r="E242" s="22">
        <v>4</v>
      </c>
      <c r="F242" s="22">
        <f t="shared" si="9"/>
        <v>1</v>
      </c>
    </row>
    <row r="243" spans="1:6" ht="30">
      <c r="A243" s="28"/>
      <c r="B243" s="22" t="s">
        <v>142</v>
      </c>
      <c r="C243" s="22" t="s">
        <v>118</v>
      </c>
      <c r="D243" s="22">
        <v>28</v>
      </c>
      <c r="E243" s="22">
        <v>28</v>
      </c>
      <c r="F243" s="22">
        <f t="shared" si="9"/>
        <v>1</v>
      </c>
    </row>
    <row r="244" spans="1:6" ht="30">
      <c r="A244" s="28"/>
      <c r="B244" s="22" t="s">
        <v>74</v>
      </c>
      <c r="C244" s="22" t="s">
        <v>69</v>
      </c>
      <c r="D244" s="22">
        <v>30</v>
      </c>
      <c r="E244" s="22">
        <v>30</v>
      </c>
      <c r="F244" s="22">
        <f t="shared" si="9"/>
        <v>1</v>
      </c>
    </row>
    <row r="245" spans="1:6" ht="30">
      <c r="A245" s="28"/>
      <c r="B245" s="22" t="s">
        <v>72</v>
      </c>
      <c r="C245" s="22" t="s">
        <v>46</v>
      </c>
      <c r="D245" s="22"/>
      <c r="E245" s="22"/>
      <c r="F245" s="22">
        <f>(F244+F243+F242+F241+F236+F232+F233+F234+F235)/9</f>
        <v>1</v>
      </c>
    </row>
    <row r="246" spans="1:6">
      <c r="A246" s="28"/>
      <c r="B246" s="28" t="s">
        <v>75</v>
      </c>
      <c r="C246" s="28" t="s">
        <v>46</v>
      </c>
      <c r="D246" s="22"/>
      <c r="E246" s="54">
        <f>F245*F244</f>
        <v>1</v>
      </c>
      <c r="F246" s="28" t="s">
        <v>70</v>
      </c>
    </row>
    <row r="247" spans="1:6">
      <c r="A247" s="18">
        <v>11</v>
      </c>
      <c r="B247" s="95" t="s">
        <v>143</v>
      </c>
      <c r="C247" s="97"/>
      <c r="D247" s="97"/>
      <c r="E247" s="97"/>
      <c r="F247" s="97"/>
    </row>
    <row r="248" spans="1:6">
      <c r="A248" s="22"/>
      <c r="B248" s="22" t="s">
        <v>144</v>
      </c>
      <c r="C248" s="22" t="s">
        <v>118</v>
      </c>
      <c r="D248" s="32">
        <v>1201</v>
      </c>
      <c r="E248" s="32">
        <v>1011</v>
      </c>
      <c r="F248" s="26">
        <f>D248/E248</f>
        <v>1.1879327398615231</v>
      </c>
    </row>
    <row r="249" spans="1:6" ht="30">
      <c r="A249" s="22"/>
      <c r="B249" s="24" t="s">
        <v>145</v>
      </c>
      <c r="C249" s="25" t="s">
        <v>118</v>
      </c>
      <c r="D249" s="22">
        <v>4</v>
      </c>
      <c r="E249" s="22">
        <v>4</v>
      </c>
      <c r="F249" s="22">
        <f>E249/D249</f>
        <v>1</v>
      </c>
    </row>
    <row r="250" spans="1:6" ht="30">
      <c r="A250" s="22"/>
      <c r="B250" s="24" t="s">
        <v>219</v>
      </c>
      <c r="C250" s="25" t="s">
        <v>118</v>
      </c>
      <c r="D250" s="22">
        <v>1</v>
      </c>
      <c r="E250" s="22">
        <v>1</v>
      </c>
      <c r="F250" s="22">
        <f>E250/D250</f>
        <v>1</v>
      </c>
    </row>
    <row r="251" spans="1:6" ht="30">
      <c r="A251" s="22"/>
      <c r="B251" s="24" t="s">
        <v>146</v>
      </c>
      <c r="C251" s="25" t="s">
        <v>118</v>
      </c>
      <c r="D251" s="22">
        <v>1</v>
      </c>
      <c r="E251" s="22">
        <v>1</v>
      </c>
      <c r="F251" s="22">
        <v>1</v>
      </c>
    </row>
    <row r="252" spans="1:6" ht="30">
      <c r="A252" s="22"/>
      <c r="B252" s="24" t="s">
        <v>147</v>
      </c>
      <c r="C252" s="25" t="s">
        <v>7</v>
      </c>
      <c r="D252" s="33">
        <v>124</v>
      </c>
      <c r="E252" s="33">
        <v>133</v>
      </c>
      <c r="F252" s="26">
        <f>E252/D252</f>
        <v>1.0725806451612903</v>
      </c>
    </row>
    <row r="253" spans="1:6" ht="37.5" customHeight="1">
      <c r="A253" s="22"/>
      <c r="B253" s="24" t="s">
        <v>148</v>
      </c>
      <c r="C253" s="25" t="s">
        <v>7</v>
      </c>
      <c r="D253" s="33">
        <v>375</v>
      </c>
      <c r="E253" s="33">
        <v>531</v>
      </c>
      <c r="F253" s="27">
        <f>E253/D253</f>
        <v>1.4159999999999999</v>
      </c>
    </row>
    <row r="254" spans="1:6" ht="30">
      <c r="A254" s="22"/>
      <c r="B254" s="24" t="s">
        <v>149</v>
      </c>
      <c r="C254" s="25" t="s">
        <v>118</v>
      </c>
      <c r="D254" s="33">
        <v>1</v>
      </c>
      <c r="E254" s="33">
        <v>1</v>
      </c>
      <c r="F254" s="22">
        <v>1</v>
      </c>
    </row>
    <row r="255" spans="1:6" ht="30">
      <c r="A255" s="22"/>
      <c r="B255" s="24" t="s">
        <v>150</v>
      </c>
      <c r="C255" s="25" t="s">
        <v>118</v>
      </c>
      <c r="D255" s="22">
        <v>1</v>
      </c>
      <c r="E255" s="22">
        <v>1</v>
      </c>
      <c r="F255" s="22">
        <v>1</v>
      </c>
    </row>
    <row r="256" spans="1:6" ht="30">
      <c r="A256" s="22"/>
      <c r="B256" s="24" t="s">
        <v>151</v>
      </c>
      <c r="C256" s="25" t="s">
        <v>118</v>
      </c>
      <c r="D256" s="22">
        <v>1</v>
      </c>
      <c r="E256" s="22">
        <v>1</v>
      </c>
      <c r="F256" s="22">
        <v>1</v>
      </c>
    </row>
    <row r="257" spans="1:6" ht="30">
      <c r="A257" s="28"/>
      <c r="B257" s="22" t="s">
        <v>74</v>
      </c>
      <c r="C257" s="22" t="s">
        <v>69</v>
      </c>
      <c r="D257" s="22">
        <v>80</v>
      </c>
      <c r="E257" s="22">
        <v>80</v>
      </c>
      <c r="F257" s="22">
        <f>E257/D257</f>
        <v>1</v>
      </c>
    </row>
    <row r="258" spans="1:6" s="17" customFormat="1" ht="30">
      <c r="A258" s="28"/>
      <c r="B258" s="22" t="s">
        <v>72</v>
      </c>
      <c r="C258" s="22" t="s">
        <v>46</v>
      </c>
      <c r="D258" s="22"/>
      <c r="E258" s="22"/>
      <c r="F258" s="26">
        <f>(F248+F249+F250+F251+F252+F253+F254+F255+F256)/9</f>
        <v>1.0751681538914237</v>
      </c>
    </row>
    <row r="259" spans="1:6" s="17" customFormat="1">
      <c r="A259" s="28"/>
      <c r="B259" s="28" t="s">
        <v>75</v>
      </c>
      <c r="C259" s="28" t="s">
        <v>46</v>
      </c>
      <c r="D259" s="22"/>
      <c r="E259" s="55">
        <f>F258*F257</f>
        <v>1.0751681538914237</v>
      </c>
      <c r="F259" s="28" t="s">
        <v>78</v>
      </c>
    </row>
    <row r="260" spans="1:6" s="17" customFormat="1">
      <c r="A260" s="9"/>
      <c r="B260" s="9"/>
      <c r="C260" s="9"/>
      <c r="D260" s="19"/>
      <c r="E260" s="20"/>
      <c r="F260" s="9"/>
    </row>
    <row r="261" spans="1:6" s="17" customFormat="1">
      <c r="A261" s="9"/>
      <c r="B261" s="10"/>
      <c r="C261" s="10"/>
      <c r="D261" s="10"/>
      <c r="E261" s="10"/>
      <c r="F261" s="10"/>
    </row>
    <row r="262" spans="1:6" s="17" customFormat="1">
      <c r="A262" s="9"/>
      <c r="B262" s="86" t="s">
        <v>152</v>
      </c>
      <c r="C262" s="86"/>
      <c r="D262" s="10"/>
      <c r="E262" s="10"/>
      <c r="F262" s="10"/>
    </row>
    <row r="263" spans="1:6" s="17" customFormat="1">
      <c r="A263" s="9"/>
      <c r="B263" s="9"/>
      <c r="C263" s="9"/>
      <c r="D263" s="16"/>
      <c r="E263" s="16"/>
      <c r="F263" s="16"/>
    </row>
    <row r="264" spans="1:6" s="17" customFormat="1">
      <c r="A264" s="9"/>
      <c r="B264" s="21" t="s">
        <v>154</v>
      </c>
      <c r="C264" s="10"/>
      <c r="D264" s="10"/>
      <c r="E264" s="10"/>
      <c r="F264" s="10"/>
    </row>
    <row r="265" spans="1:6" s="17" customFormat="1">
      <c r="A265" s="9"/>
      <c r="B265" s="74" t="s">
        <v>153</v>
      </c>
      <c r="C265" s="72" t="s">
        <v>172</v>
      </c>
      <c r="D265" s="73"/>
      <c r="E265" s="73"/>
      <c r="F265" s="73"/>
    </row>
    <row r="266" spans="1:6">
      <c r="B266" s="75"/>
      <c r="C266" s="73"/>
      <c r="D266" s="73"/>
      <c r="E266" s="73"/>
      <c r="F266" s="73"/>
    </row>
    <row r="267" spans="1:6">
      <c r="B267" s="75"/>
      <c r="C267" s="73"/>
      <c r="D267" s="73"/>
      <c r="E267" s="73"/>
      <c r="F267" s="73"/>
    </row>
    <row r="268" spans="1:6">
      <c r="B268" s="12"/>
      <c r="C268" s="12"/>
    </row>
    <row r="269" spans="1:6" s="17" customFormat="1">
      <c r="A269" s="2"/>
      <c r="B269" s="12"/>
      <c r="C269" s="12"/>
      <c r="D269" s="1"/>
      <c r="E269" s="1"/>
      <c r="F269" s="1"/>
    </row>
    <row r="270" spans="1:6" s="17" customFormat="1">
      <c r="A270" s="2"/>
      <c r="B270" s="94" t="s">
        <v>155</v>
      </c>
      <c r="C270" s="94"/>
      <c r="D270" s="1"/>
      <c r="E270" s="1"/>
      <c r="F270" s="1"/>
    </row>
    <row r="271" spans="1:6" s="17" customFormat="1">
      <c r="A271" s="2"/>
      <c r="B271" s="94" t="s">
        <v>64</v>
      </c>
      <c r="C271" s="94"/>
      <c r="D271" s="1"/>
      <c r="E271" s="1"/>
      <c r="F271" s="1"/>
    </row>
    <row r="272" spans="1:6" s="17" customFormat="1">
      <c r="A272" s="2"/>
      <c r="B272" s="1"/>
      <c r="C272" s="1"/>
      <c r="D272" s="1"/>
      <c r="E272" s="1"/>
      <c r="F272" s="1"/>
    </row>
    <row r="273" spans="1:6" s="17" customFormat="1">
      <c r="A273" s="2"/>
      <c r="B273" s="1"/>
      <c r="C273" s="1"/>
      <c r="D273" s="1"/>
      <c r="E273" s="1"/>
      <c r="F273" s="1"/>
    </row>
    <row r="274" spans="1:6" s="17" customFormat="1">
      <c r="A274" s="2"/>
      <c r="B274" s="1"/>
      <c r="C274" s="1"/>
      <c r="D274" s="1"/>
      <c r="E274" s="1"/>
      <c r="F274" s="1"/>
    </row>
    <row r="275" spans="1:6" s="17" customFormat="1">
      <c r="A275" s="2"/>
      <c r="B275" s="1"/>
      <c r="C275" s="1"/>
      <c r="D275" s="1"/>
      <c r="E275" s="1"/>
      <c r="F275" s="1"/>
    </row>
    <row r="276" spans="1:6" s="17" customFormat="1">
      <c r="A276" s="2"/>
      <c r="B276" s="1"/>
      <c r="C276" s="1"/>
      <c r="D276" s="1"/>
      <c r="E276" s="1"/>
      <c r="F276" s="1"/>
    </row>
    <row r="277" spans="1:6" s="17" customFormat="1">
      <c r="A277" s="2"/>
      <c r="B277" s="1"/>
      <c r="C277" s="1"/>
      <c r="D277" s="1"/>
      <c r="E277" s="1"/>
      <c r="F277" s="1"/>
    </row>
    <row r="278" spans="1:6" s="17" customFormat="1">
      <c r="A278" s="2"/>
      <c r="B278" s="1"/>
      <c r="C278" s="1"/>
      <c r="D278" s="1"/>
      <c r="E278" s="1"/>
      <c r="F278" s="1"/>
    </row>
    <row r="279" spans="1:6" s="17" customFormat="1">
      <c r="A279" s="2"/>
      <c r="B279" s="1"/>
      <c r="C279" s="1"/>
      <c r="D279" s="1"/>
      <c r="E279" s="1"/>
      <c r="F279" s="1"/>
    </row>
    <row r="280" spans="1:6" s="17" customFormat="1">
      <c r="A280" s="2"/>
      <c r="B280" s="1"/>
      <c r="C280" s="1"/>
      <c r="D280" s="1"/>
      <c r="E280" s="1"/>
      <c r="F280" s="1"/>
    </row>
    <row r="281" spans="1:6" s="17" customFormat="1">
      <c r="A281" s="2"/>
      <c r="B281" s="1"/>
      <c r="C281" s="1"/>
      <c r="D281" s="1"/>
      <c r="E281" s="1"/>
      <c r="F281" s="1"/>
    </row>
    <row r="282" spans="1:6" s="17" customFormat="1">
      <c r="A282" s="2"/>
      <c r="B282" s="1"/>
      <c r="C282" s="1"/>
      <c r="D282" s="1"/>
      <c r="E282" s="1"/>
      <c r="F282" s="1"/>
    </row>
    <row r="285" spans="1:6" s="17" customFormat="1">
      <c r="A285" s="2"/>
      <c r="B285" s="1"/>
      <c r="C285" s="1"/>
      <c r="D285" s="1"/>
      <c r="E285" s="1"/>
      <c r="F285" s="1"/>
    </row>
    <row r="290" ht="12.75" customHeight="1"/>
  </sheetData>
  <mergeCells count="43">
    <mergeCell ref="B270:C270"/>
    <mergeCell ref="B271:C271"/>
    <mergeCell ref="B207:F207"/>
    <mergeCell ref="B169:F169"/>
    <mergeCell ref="B97:F97"/>
    <mergeCell ref="B124:F124"/>
    <mergeCell ref="B134:F134"/>
    <mergeCell ref="B102:F102"/>
    <mergeCell ref="B108:F108"/>
    <mergeCell ref="B118:F118"/>
    <mergeCell ref="B142:F142"/>
    <mergeCell ref="B162:F162"/>
    <mergeCell ref="B214:F214"/>
    <mergeCell ref="B220:F220"/>
    <mergeCell ref="B225:F225"/>
    <mergeCell ref="B247:F247"/>
    <mergeCell ref="A1:F1"/>
    <mergeCell ref="B231:F231"/>
    <mergeCell ref="B262:C262"/>
    <mergeCell ref="B90:F90"/>
    <mergeCell ref="B18:F18"/>
    <mergeCell ref="B65:F65"/>
    <mergeCell ref="B46:F46"/>
    <mergeCell ref="B27:F27"/>
    <mergeCell ref="B36:F36"/>
    <mergeCell ref="B52:F52"/>
    <mergeCell ref="B60:F60"/>
    <mergeCell ref="B8:F8"/>
    <mergeCell ref="A3:F3"/>
    <mergeCell ref="A4:F4"/>
    <mergeCell ref="A6:A7"/>
    <mergeCell ref="B6:B7"/>
    <mergeCell ref="C6:C7"/>
    <mergeCell ref="D6:E6"/>
    <mergeCell ref="F6:F7"/>
    <mergeCell ref="C265:F267"/>
    <mergeCell ref="B265:B267"/>
    <mergeCell ref="B83:F83"/>
    <mergeCell ref="B75:F75"/>
    <mergeCell ref="B179:F179"/>
    <mergeCell ref="B187:F187"/>
    <mergeCell ref="B195:F195"/>
    <mergeCell ref="B70:F70"/>
  </mergeCells>
  <pageMargins left="0.39370078740157483" right="0.39370078740157483" top="0.35433070866141736" bottom="0.39370078740157483" header="0.31496062992125984" footer="0.31496062992125984"/>
  <pageSetup paperSize="9" scale="7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verhoturova</dc:creator>
  <cp:lastModifiedBy>User7</cp:lastModifiedBy>
  <cp:lastPrinted>2021-03-16T00:23:50Z</cp:lastPrinted>
  <dcterms:created xsi:type="dcterms:W3CDTF">2007-07-17T01:27:34Z</dcterms:created>
  <dcterms:modified xsi:type="dcterms:W3CDTF">2021-03-23T07:52:42Z</dcterms:modified>
</cp:coreProperties>
</file>