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295" yWindow="-15" windowWidth="17250" windowHeight="12255"/>
  </bookViews>
  <sheets>
    <sheet name="10 показатели " sheetId="1" r:id="rId1"/>
    <sheet name="11 средства по кодам" sheetId="13" r:id="rId2"/>
    <sheet name="12 средства бюджет" sheetId="12" r:id="rId3"/>
    <sheet name="13 КАИП" sheetId="6" r:id="rId4"/>
    <sheet name="Лист1" sheetId="14" r:id="rId5"/>
  </sheets>
  <definedNames>
    <definedName name="_xlnm.Print_Area" localSheetId="0">'10 показатели '!$A$1:$P$231</definedName>
    <definedName name="_xlnm.Print_Area" localSheetId="1">'11 средства по кодам'!$A$1:$S$431</definedName>
    <definedName name="_xlnm.Print_Area" localSheetId="2">'12 средства бюджет'!$B$1:$P$1252</definedName>
    <definedName name="_xlnm.Print_Area" localSheetId="3">'13 КАИП'!$A$1:$P$23</definedName>
  </definedNames>
  <calcPr calcId="124519"/>
</workbook>
</file>

<file path=xl/calcChain.xml><?xml version="1.0" encoding="utf-8"?>
<calcChain xmlns="http://schemas.openxmlformats.org/spreadsheetml/2006/main">
  <c r="P409" i="13"/>
  <c r="Q409"/>
  <c r="R409"/>
  <c r="O409"/>
  <c r="M708" i="12"/>
  <c r="M709"/>
  <c r="M710"/>
  <c r="M711"/>
  <c r="M712"/>
  <c r="L712"/>
  <c r="L709"/>
  <c r="L710"/>
  <c r="L711"/>
  <c r="L708"/>
  <c r="L576"/>
  <c r="L577"/>
  <c r="L578"/>
  <c r="L579"/>
  <c r="L575"/>
  <c r="P199" i="13" l="1"/>
  <c r="Q199"/>
  <c r="R199"/>
  <c r="O199"/>
  <c r="P393"/>
  <c r="Q393"/>
  <c r="R393"/>
  <c r="O393"/>
  <c r="M356" i="12"/>
  <c r="N356"/>
  <c r="O356"/>
  <c r="M357"/>
  <c r="N357"/>
  <c r="O357"/>
  <c r="M358"/>
  <c r="N358"/>
  <c r="O358"/>
  <c r="M359"/>
  <c r="N359"/>
  <c r="O359"/>
  <c r="M360"/>
  <c r="N360"/>
  <c r="O360"/>
  <c r="L357"/>
  <c r="L358"/>
  <c r="L359"/>
  <c r="L360"/>
  <c r="L356"/>
  <c r="M300"/>
  <c r="M301"/>
  <c r="M302"/>
  <c r="M303"/>
  <c r="M304"/>
  <c r="L301"/>
  <c r="L302"/>
  <c r="L303"/>
  <c r="L304"/>
  <c r="L300"/>
  <c r="M118"/>
  <c r="M119"/>
  <c r="M120"/>
  <c r="M121"/>
  <c r="M122"/>
  <c r="L119"/>
  <c r="L120"/>
  <c r="L121"/>
  <c r="L122"/>
  <c r="N118"/>
  <c r="O118"/>
  <c r="N119"/>
  <c r="O119"/>
  <c r="N120"/>
  <c r="O120"/>
  <c r="N121"/>
  <c r="O121"/>
  <c r="N122"/>
  <c r="O122"/>
  <c r="L118"/>
  <c r="L20"/>
  <c r="L21"/>
  <c r="L22"/>
  <c r="L23"/>
  <c r="L24"/>
  <c r="M20"/>
  <c r="M21"/>
  <c r="M22"/>
  <c r="M23"/>
  <c r="M24"/>
  <c r="O405"/>
  <c r="O406"/>
  <c r="O407"/>
  <c r="O408"/>
  <c r="O409"/>
  <c r="N708" l="1"/>
  <c r="O708"/>
  <c r="N709"/>
  <c r="O709"/>
  <c r="N710"/>
  <c r="O710"/>
  <c r="N711"/>
  <c r="O711"/>
  <c r="N712"/>
  <c r="O712"/>
  <c r="O1007"/>
  <c r="N1007"/>
  <c r="M1007"/>
  <c r="L1007"/>
  <c r="K1007"/>
  <c r="J1007"/>
  <c r="I1007"/>
  <c r="H1007"/>
  <c r="G1007"/>
  <c r="F1007"/>
  <c r="O909"/>
  <c r="N909"/>
  <c r="M909"/>
  <c r="L909"/>
  <c r="K909"/>
  <c r="J909"/>
  <c r="I909"/>
  <c r="H909"/>
  <c r="G909"/>
  <c r="F909"/>
  <c r="F916"/>
  <c r="G916"/>
  <c r="H916"/>
  <c r="I916"/>
  <c r="J916"/>
  <c r="K916"/>
  <c r="L916"/>
  <c r="M916"/>
  <c r="N916"/>
  <c r="O916"/>
  <c r="K708"/>
  <c r="K709"/>
  <c r="K710"/>
  <c r="K711"/>
  <c r="K712"/>
  <c r="J709"/>
  <c r="J710"/>
  <c r="J711"/>
  <c r="J712"/>
  <c r="J708"/>
  <c r="M930"/>
  <c r="N930"/>
  <c r="O930"/>
  <c r="L930"/>
  <c r="L965"/>
  <c r="M965"/>
  <c r="N965"/>
  <c r="O965"/>
  <c r="O776"/>
  <c r="N776"/>
  <c r="M776"/>
  <c r="L776"/>
  <c r="K776"/>
  <c r="J776"/>
  <c r="I776"/>
  <c r="H776"/>
  <c r="G776"/>
  <c r="F776"/>
  <c r="O769"/>
  <c r="N769"/>
  <c r="M769"/>
  <c r="L769"/>
  <c r="K769"/>
  <c r="J769"/>
  <c r="I769"/>
  <c r="H769"/>
  <c r="G769"/>
  <c r="F769"/>
  <c r="Q243" i="13"/>
  <c r="R243"/>
  <c r="P243"/>
  <c r="O243"/>
  <c r="N243"/>
  <c r="M243"/>
  <c r="M575" i="12"/>
  <c r="N575"/>
  <c r="O575"/>
  <c r="M576"/>
  <c r="N576"/>
  <c r="O576"/>
  <c r="M577"/>
  <c r="N577"/>
  <c r="O577"/>
  <c r="M578"/>
  <c r="N578"/>
  <c r="O578"/>
  <c r="M579"/>
  <c r="N579"/>
  <c r="O579"/>
  <c r="O622"/>
  <c r="N622"/>
  <c r="M622"/>
  <c r="L622"/>
  <c r="K622"/>
  <c r="J622"/>
  <c r="I622"/>
  <c r="H622"/>
  <c r="G622"/>
  <c r="F622"/>
  <c r="O615"/>
  <c r="N615"/>
  <c r="M615"/>
  <c r="L615"/>
  <c r="K615"/>
  <c r="J615"/>
  <c r="I615"/>
  <c r="H615"/>
  <c r="G615"/>
  <c r="F615"/>
  <c r="O608"/>
  <c r="N608"/>
  <c r="M608"/>
  <c r="L608"/>
  <c r="K608"/>
  <c r="J608"/>
  <c r="I608"/>
  <c r="H608"/>
  <c r="G608"/>
  <c r="F608"/>
  <c r="F629"/>
  <c r="G629"/>
  <c r="H629"/>
  <c r="I629"/>
  <c r="J629"/>
  <c r="K629"/>
  <c r="L629"/>
  <c r="M629"/>
  <c r="N629"/>
  <c r="O629"/>
  <c r="F636"/>
  <c r="G636"/>
  <c r="H636"/>
  <c r="I636"/>
  <c r="J636"/>
  <c r="K636"/>
  <c r="L636"/>
  <c r="M636"/>
  <c r="N636"/>
  <c r="O636"/>
  <c r="F643"/>
  <c r="G643"/>
  <c r="H643"/>
  <c r="I643"/>
  <c r="J643"/>
  <c r="K643"/>
  <c r="L643"/>
  <c r="M643"/>
  <c r="N643"/>
  <c r="O643"/>
  <c r="G1061"/>
  <c r="H1061"/>
  <c r="I1061"/>
  <c r="J1061"/>
  <c r="K1061"/>
  <c r="L1061"/>
  <c r="M1061"/>
  <c r="N1061"/>
  <c r="O1061"/>
  <c r="F1061"/>
  <c r="F1033"/>
  <c r="M1058"/>
  <c r="N1058"/>
  <c r="O1058"/>
  <c r="M1059"/>
  <c r="N1059"/>
  <c r="O1059"/>
  <c r="M1060"/>
  <c r="N1060"/>
  <c r="O1060"/>
  <c r="L1058"/>
  <c r="L1059"/>
  <c r="L1060"/>
  <c r="F1063"/>
  <c r="O1063"/>
  <c r="N1063"/>
  <c r="M1063"/>
  <c r="L1063"/>
  <c r="K1063"/>
  <c r="J1063"/>
  <c r="I1063"/>
  <c r="H1063"/>
  <c r="G1063"/>
  <c r="Q371" i="13"/>
  <c r="R371"/>
  <c r="P371"/>
  <c r="M371"/>
  <c r="N371"/>
  <c r="O371"/>
  <c r="J371"/>
  <c r="K371"/>
  <c r="L371"/>
  <c r="I371"/>
  <c r="P375"/>
  <c r="P363"/>
  <c r="M1138" i="12"/>
  <c r="N1138"/>
  <c r="O1138"/>
  <c r="L1138"/>
  <c r="M1121"/>
  <c r="M1122"/>
  <c r="M1124"/>
  <c r="M1107"/>
  <c r="M1108"/>
  <c r="M1110"/>
  <c r="O1168"/>
  <c r="N1168"/>
  <c r="M1168"/>
  <c r="L1168"/>
  <c r="K1168"/>
  <c r="J1168"/>
  <c r="I1168"/>
  <c r="H1168"/>
  <c r="G1168"/>
  <c r="F1168"/>
  <c r="P389" i="13"/>
  <c r="P385"/>
  <c r="M1194" i="12"/>
  <c r="N1194"/>
  <c r="O1194"/>
  <c r="L1194"/>
  <c r="P405" i="13"/>
  <c r="M1177" i="12"/>
  <c r="M1178"/>
  <c r="M1180"/>
  <c r="M424"/>
  <c r="M410"/>
  <c r="O410"/>
  <c r="O396"/>
  <c r="N396"/>
  <c r="M396"/>
  <c r="L396"/>
  <c r="K396"/>
  <c r="J396"/>
  <c r="I396"/>
  <c r="H396"/>
  <c r="G396"/>
  <c r="F396"/>
  <c r="P133" i="13"/>
  <c r="Q133"/>
  <c r="R133"/>
  <c r="O133"/>
  <c r="K389" i="12"/>
  <c r="L389"/>
  <c r="M389"/>
  <c r="N389"/>
  <c r="O389"/>
  <c r="M368"/>
  <c r="M335"/>
  <c r="M336"/>
  <c r="M338"/>
  <c r="O319"/>
  <c r="N319"/>
  <c r="M319"/>
  <c r="L319"/>
  <c r="K319"/>
  <c r="J319"/>
  <c r="I319"/>
  <c r="H319"/>
  <c r="M265"/>
  <c r="N265"/>
  <c r="O265"/>
  <c r="M266"/>
  <c r="N266"/>
  <c r="O266"/>
  <c r="M268"/>
  <c r="N268"/>
  <c r="O268"/>
  <c r="L249"/>
  <c r="M249"/>
  <c r="O193"/>
  <c r="N193"/>
  <c r="M193"/>
  <c r="L193"/>
  <c r="K193"/>
  <c r="J193"/>
  <c r="I193"/>
  <c r="H193"/>
  <c r="G193"/>
  <c r="F193"/>
  <c r="F200"/>
  <c r="G200"/>
  <c r="P115" i="13"/>
  <c r="O115"/>
  <c r="P43"/>
  <c r="O43"/>
  <c r="L587" i="12"/>
  <c r="M587"/>
  <c r="N587"/>
  <c r="O587"/>
  <c r="M536"/>
  <c r="N536"/>
  <c r="O536"/>
  <c r="L536"/>
  <c r="M522"/>
  <c r="N522"/>
  <c r="O522"/>
  <c r="L522"/>
  <c r="M466"/>
  <c r="N466"/>
  <c r="O466"/>
  <c r="L466"/>
  <c r="O424"/>
  <c r="N424"/>
  <c r="L424"/>
  <c r="O368"/>
  <c r="N368"/>
  <c r="L368"/>
  <c r="P361" i="13" l="1"/>
  <c r="M333" i="12"/>
  <c r="M1105"/>
  <c r="M1119"/>
  <c r="N263"/>
  <c r="O263"/>
  <c r="M263"/>
  <c r="I1049"/>
  <c r="J1049"/>
  <c r="K1049"/>
  <c r="L1049"/>
  <c r="M1049"/>
  <c r="N1049"/>
  <c r="O1049"/>
  <c r="I1042"/>
  <c r="J1042"/>
  <c r="K1042"/>
  <c r="L1042"/>
  <c r="M1042"/>
  <c r="N1042"/>
  <c r="O1042"/>
  <c r="H1042"/>
  <c r="O1035"/>
  <c r="M1035"/>
  <c r="N1035"/>
  <c r="I1035"/>
  <c r="J1035"/>
  <c r="K1035"/>
  <c r="L1035"/>
  <c r="H1035"/>
  <c r="O1014"/>
  <c r="N1014"/>
  <c r="M1014"/>
  <c r="L1014"/>
  <c r="K1014"/>
  <c r="J1014"/>
  <c r="I1014"/>
  <c r="H1014"/>
  <c r="G1014"/>
  <c r="F1014"/>
  <c r="O902"/>
  <c r="N902"/>
  <c r="M902"/>
  <c r="L902"/>
  <c r="K902"/>
  <c r="J902"/>
  <c r="I902"/>
  <c r="H902"/>
  <c r="G902"/>
  <c r="F902"/>
  <c r="K930"/>
  <c r="J930"/>
  <c r="I930"/>
  <c r="H930"/>
  <c r="G930"/>
  <c r="F930"/>
  <c r="O923"/>
  <c r="N923"/>
  <c r="M923"/>
  <c r="L923"/>
  <c r="K923"/>
  <c r="J923"/>
  <c r="I923"/>
  <c r="H923"/>
  <c r="G923"/>
  <c r="F923"/>
  <c r="O951"/>
  <c r="N951"/>
  <c r="M951"/>
  <c r="L951"/>
  <c r="K951"/>
  <c r="J951"/>
  <c r="I951"/>
  <c r="H951"/>
  <c r="G951"/>
  <c r="F951"/>
  <c r="F958"/>
  <c r="G958"/>
  <c r="H958"/>
  <c r="I958"/>
  <c r="J958"/>
  <c r="K958"/>
  <c r="L958"/>
  <c r="M958"/>
  <c r="N958"/>
  <c r="O958"/>
  <c r="O846"/>
  <c r="N846"/>
  <c r="M846"/>
  <c r="L846"/>
  <c r="K846"/>
  <c r="J846"/>
  <c r="I846"/>
  <c r="H846"/>
  <c r="G846"/>
  <c r="F846"/>
  <c r="O839"/>
  <c r="N839"/>
  <c r="M839"/>
  <c r="L839"/>
  <c r="K839"/>
  <c r="J839"/>
  <c r="I839"/>
  <c r="H839"/>
  <c r="G839"/>
  <c r="F839"/>
  <c r="O832"/>
  <c r="N832"/>
  <c r="M832"/>
  <c r="L832"/>
  <c r="K832"/>
  <c r="J832"/>
  <c r="I832"/>
  <c r="H832"/>
  <c r="G832"/>
  <c r="F832"/>
  <c r="K575"/>
  <c r="K576"/>
  <c r="K577"/>
  <c r="K578"/>
  <c r="K579"/>
  <c r="J576"/>
  <c r="J577"/>
  <c r="J578"/>
  <c r="J579"/>
  <c r="J575"/>
  <c r="M699"/>
  <c r="N699"/>
  <c r="O699"/>
  <c r="L692"/>
  <c r="M692"/>
  <c r="N692"/>
  <c r="O692"/>
  <c r="L699"/>
  <c r="G699"/>
  <c r="H699"/>
  <c r="I699"/>
  <c r="J699"/>
  <c r="K699"/>
  <c r="F699"/>
  <c r="G692"/>
  <c r="H692"/>
  <c r="I692"/>
  <c r="J692"/>
  <c r="K692"/>
  <c r="F692"/>
  <c r="N199" i="13"/>
  <c r="M199"/>
  <c r="M375"/>
  <c r="N375"/>
  <c r="M363"/>
  <c r="N363"/>
  <c r="M405"/>
  <c r="N405"/>
  <c r="J1177" i="12"/>
  <c r="K1177"/>
  <c r="J1178"/>
  <c r="K1178"/>
  <c r="J1180"/>
  <c r="K1180"/>
  <c r="J1182"/>
  <c r="K1182"/>
  <c r="J1196"/>
  <c r="K1196"/>
  <c r="J1203"/>
  <c r="K1203"/>
  <c r="J1210"/>
  <c r="K1210"/>
  <c r="J1217"/>
  <c r="K1217"/>
  <c r="J1224"/>
  <c r="K1224"/>
  <c r="J1231"/>
  <c r="K1231"/>
  <c r="K551"/>
  <c r="J454"/>
  <c r="J466"/>
  <c r="K466"/>
  <c r="I536"/>
  <c r="J536"/>
  <c r="K536"/>
  <c r="H536"/>
  <c r="I522"/>
  <c r="J522"/>
  <c r="K522"/>
  <c r="K405"/>
  <c r="L405"/>
  <c r="M405"/>
  <c r="N405"/>
  <c r="K406"/>
  <c r="L406"/>
  <c r="M406"/>
  <c r="N406"/>
  <c r="K407"/>
  <c r="L407"/>
  <c r="M407"/>
  <c r="N407"/>
  <c r="K408"/>
  <c r="L408"/>
  <c r="M408"/>
  <c r="N408"/>
  <c r="K409"/>
  <c r="L409"/>
  <c r="M409"/>
  <c r="N409"/>
  <c r="J406"/>
  <c r="J407"/>
  <c r="J408"/>
  <c r="J409"/>
  <c r="J405"/>
  <c r="O445"/>
  <c r="N445"/>
  <c r="M445"/>
  <c r="L445"/>
  <c r="K445"/>
  <c r="J445"/>
  <c r="I445"/>
  <c r="H445"/>
  <c r="G445"/>
  <c r="F445"/>
  <c r="K438"/>
  <c r="J438"/>
  <c r="K431"/>
  <c r="J431"/>
  <c r="K424"/>
  <c r="J424"/>
  <c r="K417"/>
  <c r="J417"/>
  <c r="K410"/>
  <c r="J410"/>
  <c r="N147" i="13"/>
  <c r="O147"/>
  <c r="P147"/>
  <c r="Q147"/>
  <c r="R147"/>
  <c r="M147"/>
  <c r="I163"/>
  <c r="J163"/>
  <c r="K163"/>
  <c r="L163"/>
  <c r="M163"/>
  <c r="N163"/>
  <c r="O163"/>
  <c r="P163"/>
  <c r="Q163"/>
  <c r="R163"/>
  <c r="M133"/>
  <c r="J368" i="12"/>
  <c r="K368"/>
  <c r="J389"/>
  <c r="K300"/>
  <c r="N300"/>
  <c r="O300"/>
  <c r="K301"/>
  <c r="N301"/>
  <c r="O301"/>
  <c r="K302"/>
  <c r="N302"/>
  <c r="O302"/>
  <c r="K303"/>
  <c r="N303"/>
  <c r="O303"/>
  <c r="K304"/>
  <c r="N304"/>
  <c r="O304"/>
  <c r="J301"/>
  <c r="J302"/>
  <c r="J303"/>
  <c r="J304"/>
  <c r="J300"/>
  <c r="J335"/>
  <c r="K335"/>
  <c r="J336"/>
  <c r="K336"/>
  <c r="J338"/>
  <c r="K338"/>
  <c r="O326"/>
  <c r="N326"/>
  <c r="M326"/>
  <c r="L326"/>
  <c r="K326"/>
  <c r="J326"/>
  <c r="I326"/>
  <c r="H326"/>
  <c r="L115" i="13"/>
  <c r="M115"/>
  <c r="N115"/>
  <c r="Q115"/>
  <c r="R115"/>
  <c r="K115"/>
  <c r="I127"/>
  <c r="J127"/>
  <c r="K127"/>
  <c r="L127"/>
  <c r="M127"/>
  <c r="N127"/>
  <c r="O127"/>
  <c r="P127"/>
  <c r="Q127"/>
  <c r="R127"/>
  <c r="K209" i="12"/>
  <c r="L209"/>
  <c r="M209"/>
  <c r="N209"/>
  <c r="O209"/>
  <c r="K210"/>
  <c r="L210"/>
  <c r="M210"/>
  <c r="N210"/>
  <c r="O210"/>
  <c r="K211"/>
  <c r="L211"/>
  <c r="M211"/>
  <c r="N211"/>
  <c r="O211"/>
  <c r="K212"/>
  <c r="L212"/>
  <c r="M212"/>
  <c r="N212"/>
  <c r="O212"/>
  <c r="K213"/>
  <c r="L213"/>
  <c r="M213"/>
  <c r="N213"/>
  <c r="O213"/>
  <c r="J210"/>
  <c r="J211"/>
  <c r="J212"/>
  <c r="J213"/>
  <c r="J209"/>
  <c r="O228"/>
  <c r="N228"/>
  <c r="M228"/>
  <c r="L228"/>
  <c r="K228"/>
  <c r="J228"/>
  <c r="I228"/>
  <c r="H228"/>
  <c r="G228"/>
  <c r="F228"/>
  <c r="F235"/>
  <c r="G235"/>
  <c r="H235"/>
  <c r="I235"/>
  <c r="J235"/>
  <c r="K235"/>
  <c r="L235"/>
  <c r="M235"/>
  <c r="N235"/>
  <c r="O235"/>
  <c r="M81" i="13"/>
  <c r="N81"/>
  <c r="O81"/>
  <c r="P81"/>
  <c r="Q81"/>
  <c r="R81"/>
  <c r="L56" i="12"/>
  <c r="L57"/>
  <c r="L58"/>
  <c r="L59"/>
  <c r="K55"/>
  <c r="L55"/>
  <c r="M55"/>
  <c r="N55"/>
  <c r="O55"/>
  <c r="K56"/>
  <c r="M56"/>
  <c r="N56"/>
  <c r="O56"/>
  <c r="K57"/>
  <c r="M57"/>
  <c r="N57"/>
  <c r="O57"/>
  <c r="K58"/>
  <c r="M58"/>
  <c r="N58"/>
  <c r="O58"/>
  <c r="K59"/>
  <c r="M59"/>
  <c r="N59"/>
  <c r="O59"/>
  <c r="K119"/>
  <c r="K120"/>
  <c r="K121"/>
  <c r="K122"/>
  <c r="O137"/>
  <c r="N137"/>
  <c r="M137"/>
  <c r="L137"/>
  <c r="K137"/>
  <c r="K118" s="1"/>
  <c r="J137"/>
  <c r="J118" s="1"/>
  <c r="I137"/>
  <c r="H137"/>
  <c r="G137"/>
  <c r="F137"/>
  <c r="J55"/>
  <c r="J56"/>
  <c r="J57"/>
  <c r="J58"/>
  <c r="J59"/>
  <c r="O102"/>
  <c r="N102"/>
  <c r="M102"/>
  <c r="L102"/>
  <c r="K102"/>
  <c r="J102"/>
  <c r="I102"/>
  <c r="H102"/>
  <c r="G102"/>
  <c r="F102"/>
  <c r="F109"/>
  <c r="G109"/>
  <c r="H109"/>
  <c r="I109"/>
  <c r="J109"/>
  <c r="K109"/>
  <c r="L109"/>
  <c r="M109"/>
  <c r="N109"/>
  <c r="O109"/>
  <c r="O95"/>
  <c r="N95"/>
  <c r="M95"/>
  <c r="L95"/>
  <c r="K95"/>
  <c r="J95"/>
  <c r="I95"/>
  <c r="H95"/>
  <c r="G95"/>
  <c r="F95"/>
  <c r="N43" i="13"/>
  <c r="Q43"/>
  <c r="R43"/>
  <c r="M43"/>
  <c r="I43"/>
  <c r="J43"/>
  <c r="K43"/>
  <c r="L43"/>
  <c r="O21"/>
  <c r="N21"/>
  <c r="P21"/>
  <c r="Q21"/>
  <c r="R21"/>
  <c r="M21"/>
  <c r="J1107" i="12"/>
  <c r="K1107"/>
  <c r="J1108"/>
  <c r="K1108"/>
  <c r="J1110"/>
  <c r="K1110"/>
  <c r="J1121"/>
  <c r="K1121"/>
  <c r="J1122"/>
  <c r="K1122"/>
  <c r="J1124"/>
  <c r="K1124"/>
  <c r="M389" i="13"/>
  <c r="N389"/>
  <c r="M385"/>
  <c r="N385"/>
  <c r="O363"/>
  <c r="F1191" i="12"/>
  <c r="G1191"/>
  <c r="H1191"/>
  <c r="I1191"/>
  <c r="J1191"/>
  <c r="K1191"/>
  <c r="F1192"/>
  <c r="G1192"/>
  <c r="H1192"/>
  <c r="I1192"/>
  <c r="J1192"/>
  <c r="K1192"/>
  <c r="F1193"/>
  <c r="G1193"/>
  <c r="H1193"/>
  <c r="I1193"/>
  <c r="J1193"/>
  <c r="K1193"/>
  <c r="F1194"/>
  <c r="G1194"/>
  <c r="H1194"/>
  <c r="I1194"/>
  <c r="J1194"/>
  <c r="K1194"/>
  <c r="F1195"/>
  <c r="G1195"/>
  <c r="H1195"/>
  <c r="I1195"/>
  <c r="J1195"/>
  <c r="K1195"/>
  <c r="M1191"/>
  <c r="N1191"/>
  <c r="O1191"/>
  <c r="M1192"/>
  <c r="N1192"/>
  <c r="O1192"/>
  <c r="M1193"/>
  <c r="N1193"/>
  <c r="O1193"/>
  <c r="M1195"/>
  <c r="N1195"/>
  <c r="O1195"/>
  <c r="L1192"/>
  <c r="L1193"/>
  <c r="L1195"/>
  <c r="L1191"/>
  <c r="O1231"/>
  <c r="N1231"/>
  <c r="M1231"/>
  <c r="L1231"/>
  <c r="I1231"/>
  <c r="H1231"/>
  <c r="G1231"/>
  <c r="F1231"/>
  <c r="J409" i="13"/>
  <c r="K409"/>
  <c r="L409"/>
  <c r="M409"/>
  <c r="N409"/>
  <c r="I409"/>
  <c r="H1182" i="12"/>
  <c r="G1182"/>
  <c r="I1182"/>
  <c r="L1182"/>
  <c r="M1182"/>
  <c r="N1182"/>
  <c r="O1182"/>
  <c r="F1182"/>
  <c r="G1135"/>
  <c r="H1135"/>
  <c r="I1135"/>
  <c r="J1135"/>
  <c r="K1135"/>
  <c r="L1135"/>
  <c r="M1135"/>
  <c r="N1135"/>
  <c r="O1135"/>
  <c r="G1136"/>
  <c r="H1136"/>
  <c r="I1136"/>
  <c r="J1136"/>
  <c r="K1136"/>
  <c r="L1136"/>
  <c r="M1136"/>
  <c r="N1136"/>
  <c r="O1136"/>
  <c r="G1137"/>
  <c r="H1137"/>
  <c r="I1137"/>
  <c r="J1137"/>
  <c r="K1137"/>
  <c r="L1137"/>
  <c r="M1137"/>
  <c r="N1137"/>
  <c r="O1137"/>
  <c r="G1138"/>
  <c r="H1138"/>
  <c r="I1138"/>
  <c r="J1138"/>
  <c r="K1138"/>
  <c r="G1139"/>
  <c r="H1139"/>
  <c r="I1139"/>
  <c r="J1139"/>
  <c r="K1139"/>
  <c r="L1139"/>
  <c r="M1139"/>
  <c r="N1139"/>
  <c r="O1139"/>
  <c r="F1136"/>
  <c r="F1137"/>
  <c r="F1138"/>
  <c r="F1139"/>
  <c r="F1135"/>
  <c r="J393" i="13"/>
  <c r="K393"/>
  <c r="L393"/>
  <c r="M393"/>
  <c r="N393"/>
  <c r="I393"/>
  <c r="G1072" i="12"/>
  <c r="G1023" s="1"/>
  <c r="H1072"/>
  <c r="H1023" s="1"/>
  <c r="I1072"/>
  <c r="I1023" s="1"/>
  <c r="J1072"/>
  <c r="J1023" s="1"/>
  <c r="K1072"/>
  <c r="K1023" s="1"/>
  <c r="L1072"/>
  <c r="L1023" s="1"/>
  <c r="M1072"/>
  <c r="M1023" s="1"/>
  <c r="N1072"/>
  <c r="N1023" s="1"/>
  <c r="O1072"/>
  <c r="O1023" s="1"/>
  <c r="G1073"/>
  <c r="G1059" s="1"/>
  <c r="H1073"/>
  <c r="H1059" s="1"/>
  <c r="I1073"/>
  <c r="I1059" s="1"/>
  <c r="J1073"/>
  <c r="J1059" s="1"/>
  <c r="K1073"/>
  <c r="K1059" s="1"/>
  <c r="L1073"/>
  <c r="M1073"/>
  <c r="N1073"/>
  <c r="O1073"/>
  <c r="G1074"/>
  <c r="G1025" s="1"/>
  <c r="H1074"/>
  <c r="H1025" s="1"/>
  <c r="I1074"/>
  <c r="I1025" s="1"/>
  <c r="J1074"/>
  <c r="J1025" s="1"/>
  <c r="K1074"/>
  <c r="K1025" s="1"/>
  <c r="L1074"/>
  <c r="L1025" s="1"/>
  <c r="M1074"/>
  <c r="M1025" s="1"/>
  <c r="N1074"/>
  <c r="N1025" s="1"/>
  <c r="O1074"/>
  <c r="O1025" s="1"/>
  <c r="G1075"/>
  <c r="H1075"/>
  <c r="I1075"/>
  <c r="J1075"/>
  <c r="K1075"/>
  <c r="L1075"/>
  <c r="M1075"/>
  <c r="N1075"/>
  <c r="O1075"/>
  <c r="G1076"/>
  <c r="G1027" s="1"/>
  <c r="H1076"/>
  <c r="H1027" s="1"/>
  <c r="I1076"/>
  <c r="I1027" s="1"/>
  <c r="J1076"/>
  <c r="J1027" s="1"/>
  <c r="K1076"/>
  <c r="K1027" s="1"/>
  <c r="L1076"/>
  <c r="L1027" s="1"/>
  <c r="M1076"/>
  <c r="M1027" s="1"/>
  <c r="N1076"/>
  <c r="N1027" s="1"/>
  <c r="O1076"/>
  <c r="O1027" s="1"/>
  <c r="F1073"/>
  <c r="F1059" s="1"/>
  <c r="F1074"/>
  <c r="F1075"/>
  <c r="F1026" s="1"/>
  <c r="F1076"/>
  <c r="F1072"/>
  <c r="J375" i="13"/>
  <c r="K375"/>
  <c r="L375"/>
  <c r="M361"/>
  <c r="O375"/>
  <c r="Q375"/>
  <c r="R375"/>
  <c r="I375"/>
  <c r="N361"/>
  <c r="O361" l="1"/>
  <c r="F1027" i="12"/>
  <c r="F1062"/>
  <c r="O1062"/>
  <c r="K1062"/>
  <c r="G1062"/>
  <c r="I1060"/>
  <c r="K1058"/>
  <c r="G1058"/>
  <c r="L1062"/>
  <c r="H1062"/>
  <c r="J1060"/>
  <c r="H1058"/>
  <c r="F1023"/>
  <c r="F1058"/>
  <c r="F1025"/>
  <c r="F1060"/>
  <c r="M1062"/>
  <c r="I1062"/>
  <c r="K1060"/>
  <c r="G1060"/>
  <c r="M1056"/>
  <c r="I1058"/>
  <c r="I1056" s="1"/>
  <c r="N1062"/>
  <c r="J1062"/>
  <c r="L1056"/>
  <c r="H1060"/>
  <c r="N1056"/>
  <c r="J1058"/>
  <c r="L298"/>
  <c r="J1175"/>
  <c r="J298"/>
  <c r="M298"/>
  <c r="K298"/>
  <c r="K1175"/>
  <c r="K333"/>
  <c r="J333"/>
  <c r="K53"/>
  <c r="J1119"/>
  <c r="K1119"/>
  <c r="J1105"/>
  <c r="K1105"/>
  <c r="G708"/>
  <c r="H708"/>
  <c r="I708"/>
  <c r="K568"/>
  <c r="G709"/>
  <c r="H709"/>
  <c r="I709"/>
  <c r="N569"/>
  <c r="O569"/>
  <c r="G710"/>
  <c r="H710"/>
  <c r="I710"/>
  <c r="G711"/>
  <c r="H711"/>
  <c r="I711"/>
  <c r="J571"/>
  <c r="K571"/>
  <c r="L571"/>
  <c r="G712"/>
  <c r="H712"/>
  <c r="I712"/>
  <c r="F709"/>
  <c r="F710"/>
  <c r="F711"/>
  <c r="F712"/>
  <c r="F708"/>
  <c r="O993"/>
  <c r="N993"/>
  <c r="G575"/>
  <c r="G568" s="1"/>
  <c r="H575"/>
  <c r="I575"/>
  <c r="M568"/>
  <c r="N568"/>
  <c r="G576"/>
  <c r="H576"/>
  <c r="H569" s="1"/>
  <c r="I576"/>
  <c r="G577"/>
  <c r="H577"/>
  <c r="I577"/>
  <c r="I570" s="1"/>
  <c r="J570"/>
  <c r="L570"/>
  <c r="O570"/>
  <c r="G578"/>
  <c r="G571" s="1"/>
  <c r="H578"/>
  <c r="I578"/>
  <c r="M571"/>
  <c r="G579"/>
  <c r="H579"/>
  <c r="I579"/>
  <c r="F576"/>
  <c r="F577"/>
  <c r="F578"/>
  <c r="F571" s="1"/>
  <c r="F579"/>
  <c r="F575"/>
  <c r="O197" i="13"/>
  <c r="N197"/>
  <c r="M197"/>
  <c r="L243"/>
  <c r="K243"/>
  <c r="J243"/>
  <c r="I243"/>
  <c r="R197"/>
  <c r="L199"/>
  <c r="K199"/>
  <c r="J199"/>
  <c r="I199"/>
  <c r="Q197"/>
  <c r="P197"/>
  <c r="I118" i="12"/>
  <c r="I119"/>
  <c r="J119"/>
  <c r="I120"/>
  <c r="J120"/>
  <c r="I121"/>
  <c r="J121"/>
  <c r="I122"/>
  <c r="J122"/>
  <c r="H119"/>
  <c r="H120"/>
  <c r="H121"/>
  <c r="H122"/>
  <c r="H118"/>
  <c r="G118"/>
  <c r="G119"/>
  <c r="G120"/>
  <c r="G121"/>
  <c r="G122"/>
  <c r="F119"/>
  <c r="F120"/>
  <c r="F121"/>
  <c r="F122"/>
  <c r="F118"/>
  <c r="O172"/>
  <c r="N172"/>
  <c r="M172"/>
  <c r="L172"/>
  <c r="K172"/>
  <c r="J172"/>
  <c r="I172"/>
  <c r="H172"/>
  <c r="G172"/>
  <c r="F172"/>
  <c r="G55"/>
  <c r="H55"/>
  <c r="I55"/>
  <c r="G56"/>
  <c r="H56"/>
  <c r="I56"/>
  <c r="G57"/>
  <c r="H57"/>
  <c r="I57"/>
  <c r="G58"/>
  <c r="H58"/>
  <c r="I58"/>
  <c r="G59"/>
  <c r="H59"/>
  <c r="I59"/>
  <c r="F56"/>
  <c r="F57"/>
  <c r="F58"/>
  <c r="F59"/>
  <c r="F55"/>
  <c r="J21" i="13"/>
  <c r="K21"/>
  <c r="L21"/>
  <c r="I21"/>
  <c r="L11"/>
  <c r="M11"/>
  <c r="N11"/>
  <c r="O11"/>
  <c r="P11"/>
  <c r="Q11"/>
  <c r="R11"/>
  <c r="K11"/>
  <c r="J11"/>
  <c r="I11"/>
  <c r="L197" l="1"/>
  <c r="J1056" i="12"/>
  <c r="F1056"/>
  <c r="H1056"/>
  <c r="G1056"/>
  <c r="O1056"/>
  <c r="K1056"/>
  <c r="F570"/>
  <c r="J197" i="13"/>
  <c r="K197"/>
  <c r="I569" i="12"/>
  <c r="H568"/>
  <c r="O571"/>
  <c r="I571"/>
  <c r="N570"/>
  <c r="L568"/>
  <c r="N571"/>
  <c r="O568"/>
  <c r="M706"/>
  <c r="F569"/>
  <c r="H570"/>
  <c r="M569"/>
  <c r="K569"/>
  <c r="G569"/>
  <c r="J568"/>
  <c r="H571"/>
  <c r="M570"/>
  <c r="K570"/>
  <c r="G570"/>
  <c r="L569"/>
  <c r="J569"/>
  <c r="I568"/>
  <c r="F568"/>
  <c r="I706"/>
  <c r="O706"/>
  <c r="K706"/>
  <c r="G706"/>
  <c r="N706"/>
  <c r="J706"/>
  <c r="H706"/>
  <c r="F706"/>
  <c r="L706"/>
  <c r="I197" i="13"/>
  <c r="N53" i="12"/>
  <c r="L53"/>
  <c r="J53"/>
  <c r="H53"/>
  <c r="O53"/>
  <c r="M53"/>
  <c r="I53"/>
  <c r="G53"/>
  <c r="F53"/>
  <c r="J194" i="13"/>
  <c r="K194"/>
  <c r="L194"/>
  <c r="M194"/>
  <c r="N194"/>
  <c r="O194"/>
  <c r="P194"/>
  <c r="Q194"/>
  <c r="R194"/>
  <c r="I194"/>
  <c r="G545" i="12"/>
  <c r="H545"/>
  <c r="I545"/>
  <c r="J545"/>
  <c r="K545"/>
  <c r="L545"/>
  <c r="M545"/>
  <c r="N545"/>
  <c r="O545"/>
  <c r="G546"/>
  <c r="H546"/>
  <c r="I546"/>
  <c r="J546"/>
  <c r="K546"/>
  <c r="L546"/>
  <c r="M546"/>
  <c r="N546"/>
  <c r="O546"/>
  <c r="G547"/>
  <c r="H547"/>
  <c r="I547"/>
  <c r="J547"/>
  <c r="K547"/>
  <c r="L547"/>
  <c r="M547"/>
  <c r="N547"/>
  <c r="O547"/>
  <c r="G548"/>
  <c r="H548"/>
  <c r="I548"/>
  <c r="J548"/>
  <c r="K548"/>
  <c r="L548"/>
  <c r="M548"/>
  <c r="N548"/>
  <c r="O548"/>
  <c r="G549"/>
  <c r="H549"/>
  <c r="I549"/>
  <c r="J549"/>
  <c r="K549"/>
  <c r="L549"/>
  <c r="M549"/>
  <c r="N549"/>
  <c r="O549"/>
  <c r="F546"/>
  <c r="F547"/>
  <c r="F548"/>
  <c r="F549"/>
  <c r="F545"/>
  <c r="G454" l="1"/>
  <c r="H454"/>
  <c r="I454"/>
  <c r="K454"/>
  <c r="L454"/>
  <c r="M454"/>
  <c r="N454"/>
  <c r="O454"/>
  <c r="O349" s="1"/>
  <c r="G455"/>
  <c r="H455"/>
  <c r="I455"/>
  <c r="J455"/>
  <c r="K455"/>
  <c r="L455"/>
  <c r="M455"/>
  <c r="N455"/>
  <c r="N350" s="1"/>
  <c r="O455"/>
  <c r="O350" s="1"/>
  <c r="G456"/>
  <c r="H456"/>
  <c r="I456"/>
  <c r="J456"/>
  <c r="K456"/>
  <c r="L456"/>
  <c r="M456"/>
  <c r="N456"/>
  <c r="O456"/>
  <c r="G457"/>
  <c r="H457"/>
  <c r="I457"/>
  <c r="J457"/>
  <c r="K457"/>
  <c r="L457"/>
  <c r="M457"/>
  <c r="N457"/>
  <c r="O457"/>
  <c r="O352" s="1"/>
  <c r="G458"/>
  <c r="H458"/>
  <c r="I458"/>
  <c r="J458"/>
  <c r="K458"/>
  <c r="L458"/>
  <c r="M458"/>
  <c r="N458"/>
  <c r="O458"/>
  <c r="F455"/>
  <c r="F456"/>
  <c r="F457"/>
  <c r="F458"/>
  <c r="F454"/>
  <c r="I356"/>
  <c r="J356"/>
  <c r="K356"/>
  <c r="N349"/>
  <c r="I357"/>
  <c r="J357"/>
  <c r="K357"/>
  <c r="I358"/>
  <c r="J358"/>
  <c r="K358"/>
  <c r="I359"/>
  <c r="J359"/>
  <c r="K359"/>
  <c r="H357"/>
  <c r="H358"/>
  <c r="H359"/>
  <c r="H356"/>
  <c r="I147" i="13"/>
  <c r="J147"/>
  <c r="L147"/>
  <c r="K147"/>
  <c r="L133"/>
  <c r="N133"/>
  <c r="K133"/>
  <c r="O347" i="12" l="1"/>
  <c r="M349"/>
  <c r="M350"/>
  <c r="M352"/>
  <c r="N352"/>
  <c r="N347" s="1"/>
  <c r="J452"/>
  <c r="K452"/>
  <c r="I361"/>
  <c r="J361"/>
  <c r="K361"/>
  <c r="L361"/>
  <c r="M361"/>
  <c r="N361"/>
  <c r="O361"/>
  <c r="H361"/>
  <c r="I375"/>
  <c r="J375"/>
  <c r="K375"/>
  <c r="L375"/>
  <c r="M375"/>
  <c r="N375"/>
  <c r="O375"/>
  <c r="M347" l="1"/>
  <c r="M258"/>
  <c r="M259"/>
  <c r="H260"/>
  <c r="I260"/>
  <c r="J260"/>
  <c r="K260"/>
  <c r="L260"/>
  <c r="M260"/>
  <c r="N260"/>
  <c r="O260"/>
  <c r="M261"/>
  <c r="M244"/>
  <c r="M202" s="1"/>
  <c r="M245"/>
  <c r="M203" s="1"/>
  <c r="M247"/>
  <c r="M205" s="1"/>
  <c r="J244"/>
  <c r="J202" s="1"/>
  <c r="K244"/>
  <c r="K202" s="1"/>
  <c r="J245"/>
  <c r="J203" s="1"/>
  <c r="K245"/>
  <c r="K203" s="1"/>
  <c r="J247"/>
  <c r="J205" s="1"/>
  <c r="K247"/>
  <c r="K205" s="1"/>
  <c r="H249"/>
  <c r="G249"/>
  <c r="F249"/>
  <c r="H212"/>
  <c r="I209"/>
  <c r="I210"/>
  <c r="I211"/>
  <c r="I212"/>
  <c r="H209"/>
  <c r="H210"/>
  <c r="H211"/>
  <c r="L1224"/>
  <c r="L1217"/>
  <c r="L1210"/>
  <c r="L1203"/>
  <c r="L1196"/>
  <c r="K200" l="1"/>
  <c r="J200"/>
  <c r="M200"/>
  <c r="M256"/>
  <c r="K242"/>
  <c r="M242"/>
  <c r="J242"/>
  <c r="G1175"/>
  <c r="M1175"/>
  <c r="F1175"/>
  <c r="J515"/>
  <c r="K515"/>
  <c r="L515"/>
  <c r="M515"/>
  <c r="N515"/>
  <c r="O515"/>
  <c r="I515"/>
  <c r="H515"/>
  <c r="H522"/>
  <c r="N116" l="1"/>
  <c r="L116"/>
  <c r="J116"/>
  <c r="O116"/>
  <c r="M116"/>
  <c r="K116"/>
  <c r="I116"/>
  <c r="M207"/>
  <c r="J207"/>
  <c r="K207"/>
  <c r="N207"/>
  <c r="O207"/>
  <c r="I207"/>
  <c r="L207"/>
  <c r="O713"/>
  <c r="N713"/>
  <c r="M713"/>
  <c r="L713"/>
  <c r="K713"/>
  <c r="J713"/>
  <c r="I713"/>
  <c r="H713"/>
  <c r="G713"/>
  <c r="F713"/>
  <c r="O685"/>
  <c r="N685"/>
  <c r="M685"/>
  <c r="L685"/>
  <c r="K685"/>
  <c r="J685"/>
  <c r="I685"/>
  <c r="H685"/>
  <c r="G685"/>
  <c r="F685"/>
  <c r="N860"/>
  <c r="O860"/>
  <c r="L860"/>
  <c r="H860"/>
  <c r="L853"/>
  <c r="O825"/>
  <c r="N825"/>
  <c r="L825"/>
  <c r="H825"/>
  <c r="O818"/>
  <c r="N818"/>
  <c r="M818"/>
  <c r="L818"/>
  <c r="K818"/>
  <c r="J818"/>
  <c r="I818"/>
  <c r="H818"/>
  <c r="G818"/>
  <c r="F818"/>
  <c r="O734"/>
  <c r="N734"/>
  <c r="M734"/>
  <c r="L734"/>
  <c r="K734"/>
  <c r="J734"/>
  <c r="I734"/>
  <c r="H734"/>
  <c r="G734"/>
  <c r="F734"/>
  <c r="O88" l="1"/>
  <c r="N88"/>
  <c r="M88"/>
  <c r="L88"/>
  <c r="K88"/>
  <c r="J88"/>
  <c r="I88"/>
  <c r="H88"/>
  <c r="G88"/>
  <c r="F88"/>
  <c r="O81"/>
  <c r="N81"/>
  <c r="M81"/>
  <c r="L81"/>
  <c r="K81"/>
  <c r="J81"/>
  <c r="I81"/>
  <c r="H81"/>
  <c r="G81"/>
  <c r="F81"/>
  <c r="O74"/>
  <c r="N74"/>
  <c r="M74"/>
  <c r="L74"/>
  <c r="K74"/>
  <c r="J74"/>
  <c r="I74"/>
  <c r="H74"/>
  <c r="G74"/>
  <c r="F74"/>
  <c r="O9" i="13" l="1"/>
  <c r="P9"/>
  <c r="J382" i="12"/>
  <c r="K382"/>
  <c r="L382"/>
  <c r="M382"/>
  <c r="N382"/>
  <c r="O382"/>
  <c r="I438"/>
  <c r="L438"/>
  <c r="M438"/>
  <c r="N438"/>
  <c r="O438"/>
  <c r="H410"/>
  <c r="I410"/>
  <c r="L410"/>
  <c r="N410"/>
  <c r="I417"/>
  <c r="L417"/>
  <c r="M417"/>
  <c r="N417"/>
  <c r="O417"/>
  <c r="L431"/>
  <c r="M431"/>
  <c r="N431"/>
  <c r="O431"/>
  <c r="F459" l="1"/>
  <c r="G459"/>
  <c r="H459"/>
  <c r="I459"/>
  <c r="J459"/>
  <c r="K459"/>
  <c r="L459"/>
  <c r="M459"/>
  <c r="N459"/>
  <c r="O459"/>
  <c r="P131" i="13"/>
  <c r="Q131"/>
  <c r="R131"/>
  <c r="O1196" i="12"/>
  <c r="N1196"/>
  <c r="M1196"/>
  <c r="I1196"/>
  <c r="H1196"/>
  <c r="G1196"/>
  <c r="F1196"/>
  <c r="J1100"/>
  <c r="K1100"/>
  <c r="M1100"/>
  <c r="J1101"/>
  <c r="K1101"/>
  <c r="M1101"/>
  <c r="I1102"/>
  <c r="J1102"/>
  <c r="K1102"/>
  <c r="L1102"/>
  <c r="M1102"/>
  <c r="N1102"/>
  <c r="O1102"/>
  <c r="J1103"/>
  <c r="K1103"/>
  <c r="M1103"/>
  <c r="I1104"/>
  <c r="J1104"/>
  <c r="K1104"/>
  <c r="L1104"/>
  <c r="M1104"/>
  <c r="N1104"/>
  <c r="O1104"/>
  <c r="F1100"/>
  <c r="F1101"/>
  <c r="G1101"/>
  <c r="F1102"/>
  <c r="G1102"/>
  <c r="G1103"/>
  <c r="F1104"/>
  <c r="G1104"/>
  <c r="H1102"/>
  <c r="H1104"/>
  <c r="O1161"/>
  <c r="N1161"/>
  <c r="M1161"/>
  <c r="L1161"/>
  <c r="K1161"/>
  <c r="J1161"/>
  <c r="I1161"/>
  <c r="H1161"/>
  <c r="G1161"/>
  <c r="F1161"/>
  <c r="O1147"/>
  <c r="N1147"/>
  <c r="M1147"/>
  <c r="L1147"/>
  <c r="K1147"/>
  <c r="J1147"/>
  <c r="I1147"/>
  <c r="H1147"/>
  <c r="G1147"/>
  <c r="F1147"/>
  <c r="G1133" l="1"/>
  <c r="L1189"/>
  <c r="J1189"/>
  <c r="M1189"/>
  <c r="K1189"/>
  <c r="I1189"/>
  <c r="F1189"/>
  <c r="F1133"/>
  <c r="N1133"/>
  <c r="L1133"/>
  <c r="J1133"/>
  <c r="O1133"/>
  <c r="M1133"/>
  <c r="K1133"/>
  <c r="I1133"/>
  <c r="G1100"/>
  <c r="G1189"/>
  <c r="O1189"/>
  <c r="N1189"/>
  <c r="J1098"/>
  <c r="K1098"/>
  <c r="M1098"/>
  <c r="I363" i="13"/>
  <c r="J363"/>
  <c r="I361" l="1"/>
  <c r="J361"/>
  <c r="I551" i="12"/>
  <c r="F20"/>
  <c r="G20"/>
  <c r="F21"/>
  <c r="G21"/>
  <c r="F22"/>
  <c r="G22"/>
  <c r="F23"/>
  <c r="G23"/>
  <c r="F24"/>
  <c r="G24"/>
  <c r="I20"/>
  <c r="J20"/>
  <c r="K20"/>
  <c r="N20"/>
  <c r="O20"/>
  <c r="I21"/>
  <c r="J21"/>
  <c r="K21"/>
  <c r="N21"/>
  <c r="O21"/>
  <c r="I22"/>
  <c r="J22"/>
  <c r="K22"/>
  <c r="N22"/>
  <c r="O22"/>
  <c r="I23"/>
  <c r="J23"/>
  <c r="K23"/>
  <c r="N23"/>
  <c r="O23"/>
  <c r="I24"/>
  <c r="J24"/>
  <c r="K24"/>
  <c r="N24"/>
  <c r="O24"/>
  <c r="H21"/>
  <c r="H22"/>
  <c r="H23"/>
  <c r="H24"/>
  <c r="H20"/>
  <c r="L9" i="13"/>
  <c r="M9"/>
  <c r="N9"/>
  <c r="Q9"/>
  <c r="R9"/>
  <c r="I9"/>
  <c r="J9"/>
  <c r="K9"/>
  <c r="H466" i="12"/>
  <c r="I466"/>
  <c r="H438"/>
  <c r="H431"/>
  <c r="I431"/>
  <c r="H424"/>
  <c r="I424"/>
  <c r="H417"/>
  <c r="H375"/>
  <c r="G382"/>
  <c r="H382"/>
  <c r="I382"/>
  <c r="I389"/>
  <c r="H389"/>
  <c r="I368"/>
  <c r="H368"/>
  <c r="H247"/>
  <c r="H205" s="1"/>
  <c r="L131" i="13"/>
  <c r="K131"/>
  <c r="H529" i="12"/>
  <c r="I529"/>
  <c r="J529"/>
  <c r="K529"/>
  <c r="L529"/>
  <c r="M529"/>
  <c r="N529"/>
  <c r="O529"/>
  <c r="H501"/>
  <c r="I501"/>
  <c r="J501"/>
  <c r="K501"/>
  <c r="L501"/>
  <c r="M501"/>
  <c r="N501"/>
  <c r="O501"/>
  <c r="H494"/>
  <c r="I494"/>
  <c r="J494"/>
  <c r="K494"/>
  <c r="L494"/>
  <c r="M494"/>
  <c r="N494"/>
  <c r="O494"/>
  <c r="K81" i="13"/>
  <c r="G804" i="12"/>
  <c r="H804"/>
  <c r="I804"/>
  <c r="J804"/>
  <c r="K804"/>
  <c r="L804"/>
  <c r="M804"/>
  <c r="N804"/>
  <c r="O804"/>
  <c r="F804"/>
  <c r="I452"/>
  <c r="G487"/>
  <c r="H487"/>
  <c r="I487"/>
  <c r="J487"/>
  <c r="K487"/>
  <c r="L487"/>
  <c r="M487"/>
  <c r="N487"/>
  <c r="O487"/>
  <c r="G473"/>
  <c r="H473"/>
  <c r="I473"/>
  <c r="J473"/>
  <c r="K473"/>
  <c r="L473"/>
  <c r="M473"/>
  <c r="N473"/>
  <c r="O473"/>
  <c r="G480"/>
  <c r="H480"/>
  <c r="I480"/>
  <c r="J480"/>
  <c r="K480"/>
  <c r="L480"/>
  <c r="M480"/>
  <c r="N480"/>
  <c r="O480"/>
  <c r="G300"/>
  <c r="H300"/>
  <c r="I300"/>
  <c r="J293"/>
  <c r="K293"/>
  <c r="M293"/>
  <c r="G301"/>
  <c r="H301"/>
  <c r="I301"/>
  <c r="J294"/>
  <c r="K294"/>
  <c r="M294"/>
  <c r="G302"/>
  <c r="H302"/>
  <c r="I302"/>
  <c r="H303"/>
  <c r="I303"/>
  <c r="J296"/>
  <c r="K296"/>
  <c r="M296"/>
  <c r="G304"/>
  <c r="H304"/>
  <c r="I304"/>
  <c r="F301"/>
  <c r="F302"/>
  <c r="F304"/>
  <c r="F300"/>
  <c r="G508"/>
  <c r="H508"/>
  <c r="I508"/>
  <c r="J508"/>
  <c r="K508"/>
  <c r="L508"/>
  <c r="M508"/>
  <c r="N508"/>
  <c r="O508"/>
  <c r="F508"/>
  <c r="G536"/>
  <c r="F536"/>
  <c r="G529"/>
  <c r="F529"/>
  <c r="G522"/>
  <c r="F522"/>
  <c r="G515"/>
  <c r="F515"/>
  <c r="G501"/>
  <c r="F501"/>
  <c r="G494"/>
  <c r="F494"/>
  <c r="F487"/>
  <c r="F480"/>
  <c r="F473"/>
  <c r="G466"/>
  <c r="F466"/>
  <c r="G405"/>
  <c r="H405"/>
  <c r="I405"/>
  <c r="J349"/>
  <c r="K349"/>
  <c r="G406"/>
  <c r="H406"/>
  <c r="I406"/>
  <c r="J350"/>
  <c r="K350"/>
  <c r="G407"/>
  <c r="H407"/>
  <c r="I407"/>
  <c r="G408"/>
  <c r="H408"/>
  <c r="I408"/>
  <c r="J352"/>
  <c r="K352"/>
  <c r="G409"/>
  <c r="H409"/>
  <c r="I409"/>
  <c r="F406"/>
  <c r="F407"/>
  <c r="F408"/>
  <c r="F409"/>
  <c r="F405"/>
  <c r="G356"/>
  <c r="G357"/>
  <c r="G358"/>
  <c r="G359"/>
  <c r="F357"/>
  <c r="F358"/>
  <c r="F359"/>
  <c r="F356"/>
  <c r="G438"/>
  <c r="F438"/>
  <c r="G431"/>
  <c r="F431"/>
  <c r="G424"/>
  <c r="F424"/>
  <c r="G417"/>
  <c r="F417"/>
  <c r="G410"/>
  <c r="F410"/>
  <c r="G389"/>
  <c r="F389"/>
  <c r="F382"/>
  <c r="G375"/>
  <c r="F375"/>
  <c r="G368"/>
  <c r="F368"/>
  <c r="F551"/>
  <c r="F550" s="1"/>
  <c r="G551"/>
  <c r="G550" s="1"/>
  <c r="F559"/>
  <c r="G559"/>
  <c r="M131" i="13"/>
  <c r="N131"/>
  <c r="J133"/>
  <c r="J131" s="1"/>
  <c r="I133"/>
  <c r="I131" s="1"/>
  <c r="G340" i="12"/>
  <c r="H340"/>
  <c r="I340"/>
  <c r="J340"/>
  <c r="K340"/>
  <c r="L340"/>
  <c r="M340"/>
  <c r="N340"/>
  <c r="O340"/>
  <c r="F340"/>
  <c r="H312"/>
  <c r="I312"/>
  <c r="J312"/>
  <c r="K312"/>
  <c r="L312"/>
  <c r="M312"/>
  <c r="N312"/>
  <c r="O312"/>
  <c r="H305"/>
  <c r="I305"/>
  <c r="J305"/>
  <c r="K305"/>
  <c r="L305"/>
  <c r="M305"/>
  <c r="N305"/>
  <c r="O305"/>
  <c r="I113" i="13"/>
  <c r="G221" i="12"/>
  <c r="H221"/>
  <c r="I221"/>
  <c r="J221"/>
  <c r="K221"/>
  <c r="L221"/>
  <c r="M221"/>
  <c r="N221"/>
  <c r="O221"/>
  <c r="F221"/>
  <c r="G214"/>
  <c r="H214"/>
  <c r="I214"/>
  <c r="J214"/>
  <c r="K214"/>
  <c r="L214"/>
  <c r="M214"/>
  <c r="N214"/>
  <c r="O214"/>
  <c r="F214"/>
  <c r="J81" i="13"/>
  <c r="L81"/>
  <c r="I81"/>
  <c r="J95"/>
  <c r="K95"/>
  <c r="K79" s="1"/>
  <c r="L95"/>
  <c r="M95"/>
  <c r="M79" s="1"/>
  <c r="N95"/>
  <c r="N79" s="1"/>
  <c r="O95"/>
  <c r="O79" s="1"/>
  <c r="P95"/>
  <c r="P79" s="1"/>
  <c r="Q95"/>
  <c r="Q79" s="1"/>
  <c r="R95"/>
  <c r="R79" s="1"/>
  <c r="I95"/>
  <c r="I249" i="12"/>
  <c r="J249"/>
  <c r="K249"/>
  <c r="N249"/>
  <c r="O249"/>
  <c r="K347" l="1"/>
  <c r="J347"/>
  <c r="J291"/>
  <c r="M291"/>
  <c r="K291"/>
  <c r="Q113" i="13"/>
  <c r="O113"/>
  <c r="K113"/>
  <c r="L79"/>
  <c r="O452" i="12"/>
  <c r="M452"/>
  <c r="N452"/>
  <c r="L452"/>
  <c r="F403"/>
  <c r="F354"/>
  <c r="I354"/>
  <c r="O354"/>
  <c r="M354"/>
  <c r="K354"/>
  <c r="G354"/>
  <c r="O403"/>
  <c r="M403"/>
  <c r="K403"/>
  <c r="I403"/>
  <c r="G403"/>
  <c r="N354"/>
  <c r="L354"/>
  <c r="J354"/>
  <c r="H354"/>
  <c r="N403"/>
  <c r="L403"/>
  <c r="J403"/>
  <c r="H403"/>
  <c r="G543"/>
  <c r="F543"/>
  <c r="J113" i="13"/>
  <c r="M113"/>
  <c r="R113"/>
  <c r="P113"/>
  <c r="N113"/>
  <c r="L113"/>
  <c r="G186" i="12"/>
  <c r="H186"/>
  <c r="I186"/>
  <c r="J186"/>
  <c r="K186"/>
  <c r="L186"/>
  <c r="M186"/>
  <c r="N186"/>
  <c r="O186"/>
  <c r="F186"/>
  <c r="G151"/>
  <c r="H151"/>
  <c r="I151"/>
  <c r="J151"/>
  <c r="K151"/>
  <c r="L151"/>
  <c r="M151"/>
  <c r="N151"/>
  <c r="O151"/>
  <c r="F151"/>
  <c r="O179"/>
  <c r="N179"/>
  <c r="M179"/>
  <c r="L179"/>
  <c r="K179"/>
  <c r="J179"/>
  <c r="I179"/>
  <c r="H179"/>
  <c r="G179"/>
  <c r="F179"/>
  <c r="O158"/>
  <c r="N158"/>
  <c r="M158"/>
  <c r="L158"/>
  <c r="K158"/>
  <c r="J158"/>
  <c r="I158"/>
  <c r="H158"/>
  <c r="G158"/>
  <c r="F158"/>
  <c r="O165"/>
  <c r="N165"/>
  <c r="M165"/>
  <c r="L165"/>
  <c r="K165"/>
  <c r="J165"/>
  <c r="I165"/>
  <c r="H165"/>
  <c r="G165"/>
  <c r="F165"/>
  <c r="G144"/>
  <c r="H144"/>
  <c r="I144"/>
  <c r="J144"/>
  <c r="K144"/>
  <c r="L144"/>
  <c r="M144"/>
  <c r="N144"/>
  <c r="O144"/>
  <c r="F144"/>
  <c r="G130"/>
  <c r="H130"/>
  <c r="I130"/>
  <c r="J130"/>
  <c r="K130"/>
  <c r="L130"/>
  <c r="M130"/>
  <c r="N130"/>
  <c r="O130"/>
  <c r="F130"/>
  <c r="G123"/>
  <c r="H123"/>
  <c r="I123"/>
  <c r="J123"/>
  <c r="K123"/>
  <c r="L123"/>
  <c r="M123"/>
  <c r="N123"/>
  <c r="O123"/>
  <c r="F123"/>
  <c r="G13"/>
  <c r="H13"/>
  <c r="I13"/>
  <c r="J13"/>
  <c r="K13"/>
  <c r="L13"/>
  <c r="M13"/>
  <c r="M1240" s="1"/>
  <c r="N13"/>
  <c r="O13"/>
  <c r="G14"/>
  <c r="H14"/>
  <c r="I14"/>
  <c r="J14"/>
  <c r="K14"/>
  <c r="L14"/>
  <c r="M14"/>
  <c r="N14"/>
  <c r="O14"/>
  <c r="G15"/>
  <c r="H15"/>
  <c r="H1242" s="1"/>
  <c r="I15"/>
  <c r="I1242" s="1"/>
  <c r="J15"/>
  <c r="J1242" s="1"/>
  <c r="K15"/>
  <c r="K1242" s="1"/>
  <c r="L15"/>
  <c r="L1242" s="1"/>
  <c r="M15"/>
  <c r="M1242" s="1"/>
  <c r="N15"/>
  <c r="N1242" s="1"/>
  <c r="O15"/>
  <c r="O1242" s="1"/>
  <c r="G16"/>
  <c r="H16"/>
  <c r="I16"/>
  <c r="J16"/>
  <c r="K16"/>
  <c r="L16"/>
  <c r="M16"/>
  <c r="N16"/>
  <c r="O16"/>
  <c r="G17"/>
  <c r="G1244" s="1"/>
  <c r="H17"/>
  <c r="H1244" s="1"/>
  <c r="I17"/>
  <c r="I1244" s="1"/>
  <c r="J17"/>
  <c r="J1244" s="1"/>
  <c r="K17"/>
  <c r="K1244" s="1"/>
  <c r="L17"/>
  <c r="L1244" s="1"/>
  <c r="M17"/>
  <c r="M1244" s="1"/>
  <c r="N17"/>
  <c r="N1244" s="1"/>
  <c r="O17"/>
  <c r="O1244" s="1"/>
  <c r="F14"/>
  <c r="F15"/>
  <c r="F16"/>
  <c r="F17"/>
  <c r="F1244" s="1"/>
  <c r="F13"/>
  <c r="G60"/>
  <c r="H60"/>
  <c r="I60"/>
  <c r="J60"/>
  <c r="K60"/>
  <c r="L60"/>
  <c r="M60"/>
  <c r="N60"/>
  <c r="O60"/>
  <c r="F60"/>
  <c r="G67"/>
  <c r="H67"/>
  <c r="I67"/>
  <c r="J67"/>
  <c r="K67"/>
  <c r="L67"/>
  <c r="M67"/>
  <c r="N67"/>
  <c r="O67"/>
  <c r="F67"/>
  <c r="G46"/>
  <c r="H46"/>
  <c r="I46"/>
  <c r="J46"/>
  <c r="K46"/>
  <c r="L46"/>
  <c r="M46"/>
  <c r="N46"/>
  <c r="O46"/>
  <c r="F46"/>
  <c r="G39"/>
  <c r="H39"/>
  <c r="I39"/>
  <c r="J39"/>
  <c r="K39"/>
  <c r="L39"/>
  <c r="M39"/>
  <c r="N39"/>
  <c r="O39"/>
  <c r="F39"/>
  <c r="G32"/>
  <c r="H32"/>
  <c r="I32"/>
  <c r="J32"/>
  <c r="K32"/>
  <c r="L32"/>
  <c r="M32"/>
  <c r="N32"/>
  <c r="O32"/>
  <c r="F32"/>
  <c r="G25"/>
  <c r="H25"/>
  <c r="I25"/>
  <c r="J25"/>
  <c r="K25"/>
  <c r="L25"/>
  <c r="M25"/>
  <c r="N25"/>
  <c r="O25"/>
  <c r="F25"/>
  <c r="G1224"/>
  <c r="H1224"/>
  <c r="I1224"/>
  <c r="M1224"/>
  <c r="N1224"/>
  <c r="O1224"/>
  <c r="F1224"/>
  <c r="G1217"/>
  <c r="H1217"/>
  <c r="I1217"/>
  <c r="M1217"/>
  <c r="N1217"/>
  <c r="O1217"/>
  <c r="F1217"/>
  <c r="G1210"/>
  <c r="H1210"/>
  <c r="I1210"/>
  <c r="M1210"/>
  <c r="N1210"/>
  <c r="O1210"/>
  <c r="F1210"/>
  <c r="G1203"/>
  <c r="H1203"/>
  <c r="I1203"/>
  <c r="M1203"/>
  <c r="N1203"/>
  <c r="O1203"/>
  <c r="F1203"/>
  <c r="F18" l="1"/>
  <c r="O18"/>
  <c r="M18"/>
  <c r="M11"/>
  <c r="K18"/>
  <c r="K11"/>
  <c r="G18"/>
  <c r="G11"/>
  <c r="N18"/>
  <c r="L18"/>
  <c r="J11"/>
  <c r="I18"/>
  <c r="H11"/>
  <c r="H18"/>
  <c r="J18"/>
  <c r="G1000"/>
  <c r="H1000"/>
  <c r="I1000"/>
  <c r="J1000"/>
  <c r="K1000"/>
  <c r="L1000"/>
  <c r="M1000"/>
  <c r="N1000"/>
  <c r="O1000"/>
  <c r="F1000"/>
  <c r="G972"/>
  <c r="H972"/>
  <c r="I972"/>
  <c r="J972"/>
  <c r="K972"/>
  <c r="L972"/>
  <c r="M972"/>
  <c r="N972"/>
  <c r="O972"/>
  <c r="F972"/>
  <c r="G979"/>
  <c r="H979"/>
  <c r="I979"/>
  <c r="J979"/>
  <c r="K979"/>
  <c r="L979"/>
  <c r="M979"/>
  <c r="N979"/>
  <c r="O979"/>
  <c r="F979"/>
  <c r="G986"/>
  <c r="H986"/>
  <c r="I986"/>
  <c r="J986"/>
  <c r="K986"/>
  <c r="L986"/>
  <c r="M986"/>
  <c r="N986"/>
  <c r="O986"/>
  <c r="F986"/>
  <c r="G993"/>
  <c r="H993"/>
  <c r="I993"/>
  <c r="J993"/>
  <c r="K993"/>
  <c r="L993"/>
  <c r="M993"/>
  <c r="F993"/>
  <c r="G867"/>
  <c r="H867"/>
  <c r="I867"/>
  <c r="J867"/>
  <c r="K867"/>
  <c r="L867"/>
  <c r="M867"/>
  <c r="N867"/>
  <c r="O867"/>
  <c r="F867"/>
  <c r="G874"/>
  <c r="H874"/>
  <c r="I874"/>
  <c r="J874"/>
  <c r="K874"/>
  <c r="L874"/>
  <c r="M874"/>
  <c r="N874"/>
  <c r="O874"/>
  <c r="F874"/>
  <c r="G881"/>
  <c r="H881"/>
  <c r="I881"/>
  <c r="J881"/>
  <c r="K881"/>
  <c r="L881"/>
  <c r="M881"/>
  <c r="N881"/>
  <c r="O881"/>
  <c r="F881"/>
  <c r="G888"/>
  <c r="H888"/>
  <c r="I888"/>
  <c r="J888"/>
  <c r="K888"/>
  <c r="L888"/>
  <c r="M888"/>
  <c r="N888"/>
  <c r="O888"/>
  <c r="F888"/>
  <c r="G895"/>
  <c r="H895"/>
  <c r="I895"/>
  <c r="J895"/>
  <c r="K895"/>
  <c r="L895"/>
  <c r="M895"/>
  <c r="N895"/>
  <c r="O895"/>
  <c r="F895"/>
  <c r="G937"/>
  <c r="H937"/>
  <c r="I937"/>
  <c r="J937"/>
  <c r="K937"/>
  <c r="L937"/>
  <c r="M937"/>
  <c r="N937"/>
  <c r="O937"/>
  <c r="F937"/>
  <c r="G944"/>
  <c r="H944"/>
  <c r="I944"/>
  <c r="J944"/>
  <c r="K944"/>
  <c r="L944"/>
  <c r="M944"/>
  <c r="N944"/>
  <c r="O944"/>
  <c r="F944"/>
  <c r="G965"/>
  <c r="H965"/>
  <c r="I965"/>
  <c r="J965"/>
  <c r="K965"/>
  <c r="F965"/>
  <c r="G573"/>
  <c r="K573"/>
  <c r="M573"/>
  <c r="I573"/>
  <c r="M860"/>
  <c r="K860"/>
  <c r="J860"/>
  <c r="I860"/>
  <c r="G860"/>
  <c r="F860"/>
  <c r="O853"/>
  <c r="N853"/>
  <c r="M853"/>
  <c r="K853"/>
  <c r="J853"/>
  <c r="I853"/>
  <c r="H853"/>
  <c r="G853"/>
  <c r="F853"/>
  <c r="M825"/>
  <c r="K825"/>
  <c r="J825"/>
  <c r="I825"/>
  <c r="G825"/>
  <c r="F825"/>
  <c r="O811"/>
  <c r="N811"/>
  <c r="M811"/>
  <c r="L811"/>
  <c r="K811"/>
  <c r="J811"/>
  <c r="I811"/>
  <c r="H811"/>
  <c r="G811"/>
  <c r="F811"/>
  <c r="O797"/>
  <c r="N797"/>
  <c r="M797"/>
  <c r="L797"/>
  <c r="K797"/>
  <c r="J797"/>
  <c r="I797"/>
  <c r="H797"/>
  <c r="G797"/>
  <c r="F797"/>
  <c r="G783"/>
  <c r="H783"/>
  <c r="I783"/>
  <c r="J783"/>
  <c r="K783"/>
  <c r="L783"/>
  <c r="M783"/>
  <c r="N783"/>
  <c r="O783"/>
  <c r="F783"/>
  <c r="G671"/>
  <c r="H671"/>
  <c r="I671"/>
  <c r="J671"/>
  <c r="K671"/>
  <c r="L671"/>
  <c r="M671"/>
  <c r="N671"/>
  <c r="O671"/>
  <c r="F671"/>
  <c r="O727"/>
  <c r="N727"/>
  <c r="M727"/>
  <c r="L727"/>
  <c r="K727"/>
  <c r="J727"/>
  <c r="I727"/>
  <c r="H727"/>
  <c r="G727"/>
  <c r="F727"/>
  <c r="G762"/>
  <c r="H762"/>
  <c r="I762"/>
  <c r="J762"/>
  <c r="K762"/>
  <c r="L762"/>
  <c r="M762"/>
  <c r="N762"/>
  <c r="O762"/>
  <c r="F762"/>
  <c r="O664"/>
  <c r="N664"/>
  <c r="M664"/>
  <c r="L664"/>
  <c r="K664"/>
  <c r="J664"/>
  <c r="I664"/>
  <c r="H664"/>
  <c r="G664"/>
  <c r="F664"/>
  <c r="O657"/>
  <c r="N657"/>
  <c r="M657"/>
  <c r="L657"/>
  <c r="K657"/>
  <c r="J657"/>
  <c r="I657"/>
  <c r="H657"/>
  <c r="G657"/>
  <c r="F657"/>
  <c r="F678"/>
  <c r="G678"/>
  <c r="H678"/>
  <c r="I678"/>
  <c r="J678"/>
  <c r="K678"/>
  <c r="L678"/>
  <c r="M678"/>
  <c r="N678"/>
  <c r="O678"/>
  <c r="O650"/>
  <c r="N650"/>
  <c r="M650"/>
  <c r="L650"/>
  <c r="K650"/>
  <c r="J650"/>
  <c r="I650"/>
  <c r="H650"/>
  <c r="G650"/>
  <c r="F650"/>
  <c r="G755"/>
  <c r="H755"/>
  <c r="I755"/>
  <c r="J755"/>
  <c r="K755"/>
  <c r="L755"/>
  <c r="M755"/>
  <c r="N755"/>
  <c r="O755"/>
  <c r="F755"/>
  <c r="O748"/>
  <c r="N748"/>
  <c r="M748"/>
  <c r="L748"/>
  <c r="K748"/>
  <c r="J748"/>
  <c r="I748"/>
  <c r="H748"/>
  <c r="G748"/>
  <c r="F748"/>
  <c r="G720"/>
  <c r="H720"/>
  <c r="I720"/>
  <c r="J720"/>
  <c r="K720"/>
  <c r="L720"/>
  <c r="M720"/>
  <c r="N720"/>
  <c r="O720"/>
  <c r="F720"/>
  <c r="G587"/>
  <c r="H587"/>
  <c r="I587"/>
  <c r="J587"/>
  <c r="K587"/>
  <c r="F587"/>
  <c r="G580"/>
  <c r="H580"/>
  <c r="I580"/>
  <c r="J580"/>
  <c r="K580"/>
  <c r="L580"/>
  <c r="M580"/>
  <c r="N580"/>
  <c r="O580"/>
  <c r="F580"/>
  <c r="G601"/>
  <c r="H601"/>
  <c r="I601"/>
  <c r="J601"/>
  <c r="K601"/>
  <c r="L601"/>
  <c r="M601"/>
  <c r="N601"/>
  <c r="O601"/>
  <c r="F601"/>
  <c r="G594"/>
  <c r="H594"/>
  <c r="I594"/>
  <c r="J594"/>
  <c r="K594"/>
  <c r="L594"/>
  <c r="M594"/>
  <c r="N594"/>
  <c r="O594"/>
  <c r="F594"/>
  <c r="J741"/>
  <c r="K741"/>
  <c r="L741"/>
  <c r="M741"/>
  <c r="N741"/>
  <c r="O741"/>
  <c r="G741"/>
  <c r="H741"/>
  <c r="I741"/>
  <c r="F741"/>
  <c r="G790"/>
  <c r="H790"/>
  <c r="I790"/>
  <c r="J790"/>
  <c r="K790"/>
  <c r="L790"/>
  <c r="M790"/>
  <c r="N790"/>
  <c r="O790"/>
  <c r="F790"/>
  <c r="I11" l="1"/>
  <c r="I566"/>
  <c r="O566"/>
  <c r="F573"/>
  <c r="O573"/>
  <c r="N566"/>
  <c r="L566"/>
  <c r="J566"/>
  <c r="H566"/>
  <c r="M566"/>
  <c r="K566"/>
  <c r="G566"/>
  <c r="N573"/>
  <c r="L573"/>
  <c r="J573"/>
  <c r="H573"/>
  <c r="H1091" l="1"/>
  <c r="I1091"/>
  <c r="J1091"/>
  <c r="K1091"/>
  <c r="L1091"/>
  <c r="M1091"/>
  <c r="N1091"/>
  <c r="O1091"/>
  <c r="H1084"/>
  <c r="I1084"/>
  <c r="J1084"/>
  <c r="K1084"/>
  <c r="L1084"/>
  <c r="M1084"/>
  <c r="N1084"/>
  <c r="O1084"/>
  <c r="G1091"/>
  <c r="F1091"/>
  <c r="G1084"/>
  <c r="F1084"/>
  <c r="G1077"/>
  <c r="H1077"/>
  <c r="I1077"/>
  <c r="J1077"/>
  <c r="K1077"/>
  <c r="L1077"/>
  <c r="M1077"/>
  <c r="N1077"/>
  <c r="O1077"/>
  <c r="F1077"/>
  <c r="J1070"/>
  <c r="G1033"/>
  <c r="G1026" s="1"/>
  <c r="H1033"/>
  <c r="H1026" s="1"/>
  <c r="I1033"/>
  <c r="I1026" s="1"/>
  <c r="J1033"/>
  <c r="J1026" s="1"/>
  <c r="K1033"/>
  <c r="K1026" s="1"/>
  <c r="L1033"/>
  <c r="L1026" s="1"/>
  <c r="M1033"/>
  <c r="M1026" s="1"/>
  <c r="N1033"/>
  <c r="N1026" s="1"/>
  <c r="O1033"/>
  <c r="O1026" s="1"/>
  <c r="G1031"/>
  <c r="G1024" s="1"/>
  <c r="H1031"/>
  <c r="H1024" s="1"/>
  <c r="I1031"/>
  <c r="I1024" s="1"/>
  <c r="J1031"/>
  <c r="J1024" s="1"/>
  <c r="K1031"/>
  <c r="K1024" s="1"/>
  <c r="L1031"/>
  <c r="L1024" s="1"/>
  <c r="M1031"/>
  <c r="M1024" s="1"/>
  <c r="N1031"/>
  <c r="N1024" s="1"/>
  <c r="O1031"/>
  <c r="O1024" s="1"/>
  <c r="F1031"/>
  <c r="F1024" s="1"/>
  <c r="F1049"/>
  <c r="G1049"/>
  <c r="H1049"/>
  <c r="G1035"/>
  <c r="F1035"/>
  <c r="H1154"/>
  <c r="I1154"/>
  <c r="J1154"/>
  <c r="K1154"/>
  <c r="L1154"/>
  <c r="M1154"/>
  <c r="N1154"/>
  <c r="O1154"/>
  <c r="H1140"/>
  <c r="I1140"/>
  <c r="J1140"/>
  <c r="K1140"/>
  <c r="L1140"/>
  <c r="M1140"/>
  <c r="N1140"/>
  <c r="O1140"/>
  <c r="G1098"/>
  <c r="G1154"/>
  <c r="F1154"/>
  <c r="G1140"/>
  <c r="F1140"/>
  <c r="H1177"/>
  <c r="I1177"/>
  <c r="L1177"/>
  <c r="N1177"/>
  <c r="O1177"/>
  <c r="H1178"/>
  <c r="I1178"/>
  <c r="L1178"/>
  <c r="N1178"/>
  <c r="O1178"/>
  <c r="H1180"/>
  <c r="I1180"/>
  <c r="L1180"/>
  <c r="N1180"/>
  <c r="O1180"/>
  <c r="G1126"/>
  <c r="H1126"/>
  <c r="I1126"/>
  <c r="J1126"/>
  <c r="K1126"/>
  <c r="L1126"/>
  <c r="M1126"/>
  <c r="N1126"/>
  <c r="O1126"/>
  <c r="F1124"/>
  <c r="F1126"/>
  <c r="H1112"/>
  <c r="I1112"/>
  <c r="J1112"/>
  <c r="K1112"/>
  <c r="L1112"/>
  <c r="M1112"/>
  <c r="N1112"/>
  <c r="O1112"/>
  <c r="G1112"/>
  <c r="F1112"/>
  <c r="M383" i="13"/>
  <c r="N383"/>
  <c r="P383"/>
  <c r="K405"/>
  <c r="L405"/>
  <c r="O405"/>
  <c r="Q405"/>
  <c r="R405"/>
  <c r="I385"/>
  <c r="J385"/>
  <c r="I389"/>
  <c r="J389"/>
  <c r="N1021" i="12" l="1"/>
  <c r="J1021"/>
  <c r="L1021"/>
  <c r="H1021"/>
  <c r="M1021"/>
  <c r="I1021"/>
  <c r="O1021"/>
  <c r="K1021"/>
  <c r="G1021"/>
  <c r="M1243"/>
  <c r="M1241"/>
  <c r="L1070"/>
  <c r="O1175"/>
  <c r="L1175"/>
  <c r="H1175"/>
  <c r="N1175"/>
  <c r="I1175"/>
  <c r="F1119"/>
  <c r="F1103"/>
  <c r="I383" i="13"/>
  <c r="J383"/>
  <c r="K1028" i="12"/>
  <c r="O1070"/>
  <c r="M1070"/>
  <c r="K1070"/>
  <c r="F1028"/>
  <c r="I1070"/>
  <c r="G1070"/>
  <c r="N1070"/>
  <c r="H1070"/>
  <c r="M1028"/>
  <c r="G1028"/>
  <c r="O1028"/>
  <c r="I1028"/>
  <c r="F1070"/>
  <c r="N1028"/>
  <c r="L1028"/>
  <c r="J1028"/>
  <c r="H1028"/>
  <c r="H1133"/>
  <c r="G284" l="1"/>
  <c r="H284"/>
  <c r="I284"/>
  <c r="J284"/>
  <c r="K284"/>
  <c r="L284"/>
  <c r="M284"/>
  <c r="N284"/>
  <c r="O284"/>
  <c r="G277"/>
  <c r="H277"/>
  <c r="I277"/>
  <c r="J277"/>
  <c r="K277"/>
  <c r="L277"/>
  <c r="M277"/>
  <c r="N277"/>
  <c r="O277"/>
  <c r="G270"/>
  <c r="H270"/>
  <c r="I270"/>
  <c r="J270"/>
  <c r="K270"/>
  <c r="L270"/>
  <c r="M270"/>
  <c r="N270"/>
  <c r="O270"/>
  <c r="G268"/>
  <c r="G261" s="1"/>
  <c r="G1243" s="1"/>
  <c r="H268"/>
  <c r="H261" s="1"/>
  <c r="I268"/>
  <c r="I261" s="1"/>
  <c r="J268"/>
  <c r="J261" s="1"/>
  <c r="J1243" s="1"/>
  <c r="K268"/>
  <c r="K261" s="1"/>
  <c r="K1243" s="1"/>
  <c r="L268"/>
  <c r="L261" s="1"/>
  <c r="G266"/>
  <c r="G259" s="1"/>
  <c r="G1241" s="1"/>
  <c r="H266"/>
  <c r="H259" s="1"/>
  <c r="I266"/>
  <c r="I259" s="1"/>
  <c r="J266"/>
  <c r="J259" s="1"/>
  <c r="J1241" s="1"/>
  <c r="K266"/>
  <c r="K259" s="1"/>
  <c r="K1241" s="1"/>
  <c r="L266"/>
  <c r="L259" s="1"/>
  <c r="G265"/>
  <c r="G258" s="1"/>
  <c r="H265"/>
  <c r="I265"/>
  <c r="I258" s="1"/>
  <c r="J265"/>
  <c r="K265"/>
  <c r="L265"/>
  <c r="F266"/>
  <c r="F259" s="1"/>
  <c r="F1241" s="1"/>
  <c r="F267"/>
  <c r="F260" s="1"/>
  <c r="F1242" s="1"/>
  <c r="G267"/>
  <c r="G260" s="1"/>
  <c r="G1242" s="1"/>
  <c r="F268"/>
  <c r="F261" s="1"/>
  <c r="F1243" s="1"/>
  <c r="F269"/>
  <c r="G269"/>
  <c r="F265"/>
  <c r="F258" s="1"/>
  <c r="F284"/>
  <c r="F277"/>
  <c r="F270"/>
  <c r="Q105" i="13"/>
  <c r="Q103" s="1"/>
  <c r="R105"/>
  <c r="R103" s="1"/>
  <c r="L105"/>
  <c r="L103" s="1"/>
  <c r="M105"/>
  <c r="M103" s="1"/>
  <c r="N105"/>
  <c r="N103" s="1"/>
  <c r="O105"/>
  <c r="O103" s="1"/>
  <c r="P105"/>
  <c r="P103" s="1"/>
  <c r="K105"/>
  <c r="K103" s="1"/>
  <c r="J105"/>
  <c r="J103" s="1"/>
  <c r="I105"/>
  <c r="I103" s="1"/>
  <c r="G256" i="12" l="1"/>
  <c r="K263"/>
  <c r="K258"/>
  <c r="I256"/>
  <c r="L263"/>
  <c r="L258"/>
  <c r="L256" s="1"/>
  <c r="J263"/>
  <c r="J258"/>
  <c r="H263"/>
  <c r="H258"/>
  <c r="H256" s="1"/>
  <c r="I263"/>
  <c r="G263"/>
  <c r="F263"/>
  <c r="H551"/>
  <c r="H550" s="1"/>
  <c r="I550"/>
  <c r="J551"/>
  <c r="J550" s="1"/>
  <c r="K550"/>
  <c r="L551"/>
  <c r="L550" s="1"/>
  <c r="M551"/>
  <c r="M550" s="1"/>
  <c r="N551"/>
  <c r="N550" s="1"/>
  <c r="O551"/>
  <c r="O550" s="1"/>
  <c r="H559"/>
  <c r="I559"/>
  <c r="J559"/>
  <c r="K559"/>
  <c r="L559"/>
  <c r="M559"/>
  <c r="N559"/>
  <c r="O559"/>
  <c r="I191" i="13"/>
  <c r="J191"/>
  <c r="L191"/>
  <c r="L189" s="1"/>
  <c r="M191"/>
  <c r="M189" s="1"/>
  <c r="M425" s="1"/>
  <c r="N191"/>
  <c r="N189" s="1"/>
  <c r="N425" s="1"/>
  <c r="O191"/>
  <c r="O189" s="1"/>
  <c r="P191"/>
  <c r="P189" s="1"/>
  <c r="P425" s="1"/>
  <c r="Q191"/>
  <c r="Q189" s="1"/>
  <c r="R191"/>
  <c r="R189" s="1"/>
  <c r="K191"/>
  <c r="I1121" i="12"/>
  <c r="L1121"/>
  <c r="N1121"/>
  <c r="O1121"/>
  <c r="I1122"/>
  <c r="L1122"/>
  <c r="N1122"/>
  <c r="O1122"/>
  <c r="I1124"/>
  <c r="L1124"/>
  <c r="N1124"/>
  <c r="O1124"/>
  <c r="H1124"/>
  <c r="H1122"/>
  <c r="H1121"/>
  <c r="I1107"/>
  <c r="L1107"/>
  <c r="N1107"/>
  <c r="O1107"/>
  <c r="I1108"/>
  <c r="L1108"/>
  <c r="N1108"/>
  <c r="O1108"/>
  <c r="I1110"/>
  <c r="L1110"/>
  <c r="N1110"/>
  <c r="O1110"/>
  <c r="H1110"/>
  <c r="H1108"/>
  <c r="H1107"/>
  <c r="I335"/>
  <c r="I293" s="1"/>
  <c r="L335"/>
  <c r="L293" s="1"/>
  <c r="N335"/>
  <c r="N293" s="1"/>
  <c r="O335"/>
  <c r="O293" s="1"/>
  <c r="I336"/>
  <c r="I294" s="1"/>
  <c r="L336"/>
  <c r="L294" s="1"/>
  <c r="N336"/>
  <c r="N294" s="1"/>
  <c r="O336"/>
  <c r="O294" s="1"/>
  <c r="I338"/>
  <c r="I296" s="1"/>
  <c r="L338"/>
  <c r="L296" s="1"/>
  <c r="N338"/>
  <c r="N296" s="1"/>
  <c r="O338"/>
  <c r="O296" s="1"/>
  <c r="H338"/>
  <c r="H336"/>
  <c r="H335"/>
  <c r="N258"/>
  <c r="O258"/>
  <c r="N259"/>
  <c r="O259"/>
  <c r="N261"/>
  <c r="O261"/>
  <c r="I244"/>
  <c r="I202" s="1"/>
  <c r="L244"/>
  <c r="L202" s="1"/>
  <c r="N244"/>
  <c r="N202" s="1"/>
  <c r="O244"/>
  <c r="O202" s="1"/>
  <c r="I245"/>
  <c r="I203" s="1"/>
  <c r="L245"/>
  <c r="L203" s="1"/>
  <c r="N245"/>
  <c r="N203" s="1"/>
  <c r="O245"/>
  <c r="O203" s="1"/>
  <c r="I247"/>
  <c r="I205" s="1"/>
  <c r="L247"/>
  <c r="L205" s="1"/>
  <c r="L200" s="1"/>
  <c r="N247"/>
  <c r="N205" s="1"/>
  <c r="O247"/>
  <c r="O205" s="1"/>
  <c r="H245"/>
  <c r="H203" s="1"/>
  <c r="H244"/>
  <c r="H202" s="1"/>
  <c r="L11"/>
  <c r="N11"/>
  <c r="O11"/>
  <c r="L1100" l="1"/>
  <c r="N200"/>
  <c r="H200"/>
  <c r="O200"/>
  <c r="I200"/>
  <c r="J256"/>
  <c r="J1240"/>
  <c r="J1238" s="1"/>
  <c r="K256"/>
  <c r="K1240"/>
  <c r="K1238" s="1"/>
  <c r="N256"/>
  <c r="O256"/>
  <c r="N291"/>
  <c r="I291"/>
  <c r="L291"/>
  <c r="O291"/>
  <c r="M1238"/>
  <c r="H1100"/>
  <c r="H1103"/>
  <c r="N1103"/>
  <c r="I1103"/>
  <c r="N1101"/>
  <c r="I1101"/>
  <c r="N1100"/>
  <c r="I1100"/>
  <c r="O1100"/>
  <c r="H1101"/>
  <c r="O1103"/>
  <c r="L1103"/>
  <c r="O1101"/>
  <c r="L1101"/>
  <c r="K189" i="13"/>
  <c r="J189"/>
  <c r="J425" s="1"/>
  <c r="I189"/>
  <c r="I425" s="1"/>
  <c r="N543" i="12"/>
  <c r="L543"/>
  <c r="H543"/>
  <c r="H1189"/>
  <c r="O543"/>
  <c r="I543"/>
  <c r="K543"/>
  <c r="M543"/>
  <c r="J543"/>
  <c r="H1105"/>
  <c r="H1119"/>
  <c r="N1105"/>
  <c r="I1105"/>
  <c r="N1119"/>
  <c r="I1119"/>
  <c r="L1105"/>
  <c r="O1105"/>
  <c r="L1119"/>
  <c r="O1119"/>
  <c r="H349"/>
  <c r="H352"/>
  <c r="I352"/>
  <c r="I350"/>
  <c r="I349"/>
  <c r="L352"/>
  <c r="L350"/>
  <c r="L349"/>
  <c r="H452"/>
  <c r="H294"/>
  <c r="H333"/>
  <c r="H350"/>
  <c r="H293"/>
  <c r="H296"/>
  <c r="H207"/>
  <c r="H242"/>
  <c r="H298"/>
  <c r="N298"/>
  <c r="I298"/>
  <c r="I333"/>
  <c r="N333"/>
  <c r="O298"/>
  <c r="O333"/>
  <c r="L333"/>
  <c r="N242"/>
  <c r="I242"/>
  <c r="L242"/>
  <c r="O242"/>
  <c r="H116"/>
  <c r="L389" i="13"/>
  <c r="O389"/>
  <c r="Q389"/>
  <c r="R389"/>
  <c r="K389"/>
  <c r="L385"/>
  <c r="O385"/>
  <c r="Q385"/>
  <c r="R385"/>
  <c r="K385"/>
  <c r="L363"/>
  <c r="L361" s="1"/>
  <c r="Q363"/>
  <c r="Q361" s="1"/>
  <c r="R363"/>
  <c r="R361" s="1"/>
  <c r="K363"/>
  <c r="K361" s="1"/>
  <c r="Q383" l="1"/>
  <c r="I347" i="12"/>
  <c r="I1240"/>
  <c r="I1243"/>
  <c r="L1241"/>
  <c r="H1241"/>
  <c r="N1098"/>
  <c r="N1240"/>
  <c r="N1243"/>
  <c r="I1098"/>
  <c r="O1241"/>
  <c r="L1240"/>
  <c r="I1241"/>
  <c r="H1243"/>
  <c r="O1243"/>
  <c r="L347"/>
  <c r="L1243"/>
  <c r="O1240"/>
  <c r="N1241"/>
  <c r="H1240"/>
  <c r="H1098"/>
  <c r="L1098"/>
  <c r="R383" i="13"/>
  <c r="O1098" i="12"/>
  <c r="O383" i="13"/>
  <c r="K383"/>
  <c r="K425" s="1"/>
  <c r="L383"/>
  <c r="L425" s="1"/>
  <c r="O131"/>
  <c r="H347" i="12"/>
  <c r="H291"/>
  <c r="G349"/>
  <c r="G1240" s="1"/>
  <c r="F349"/>
  <c r="F1240" s="1"/>
  <c r="F291"/>
  <c r="G291"/>
  <c r="O425" i="13" l="1"/>
  <c r="O1238" i="12"/>
  <c r="I1238"/>
  <c r="H1238"/>
  <c r="N1238"/>
  <c r="L1238"/>
  <c r="Q425" i="13"/>
  <c r="F1098" i="12"/>
  <c r="R425" i="13"/>
  <c r="G347" i="12"/>
  <c r="F1021"/>
  <c r="F566"/>
  <c r="F347"/>
  <c r="G1238" l="1"/>
  <c r="F256"/>
  <c r="F11"/>
  <c r="F1238"/>
</calcChain>
</file>

<file path=xl/sharedStrings.xml><?xml version="1.0" encoding="utf-8"?>
<sst xmlns="http://schemas.openxmlformats.org/spreadsheetml/2006/main" count="3661" uniqueCount="850">
  <si>
    <t>№ п/п</t>
  </si>
  <si>
    <t>Цель, задачи, показатели результативности</t>
  </si>
  <si>
    <t>Плановый период</t>
  </si>
  <si>
    <t>план</t>
  </si>
  <si>
    <t>факт</t>
  </si>
  <si>
    <t>январь - март</t>
  </si>
  <si>
    <t>тыс. рублей</t>
  </si>
  <si>
    <t>Руководитель</t>
  </si>
  <si>
    <t>Ед. измере-ния</t>
  </si>
  <si>
    <t>январь - июнь</t>
  </si>
  <si>
    <t>Отчетный период (два предшествующих года)</t>
  </si>
  <si>
    <t>значение на конец года</t>
  </si>
  <si>
    <t xml:space="preserve">Итого </t>
  </si>
  <si>
    <t>Статус</t>
  </si>
  <si>
    <t xml:space="preserve">Всего                    </t>
  </si>
  <si>
    <t xml:space="preserve">в том числе:             </t>
  </si>
  <si>
    <t xml:space="preserve">краевой бюджет           </t>
  </si>
  <si>
    <t>юридические лица</t>
  </si>
  <si>
    <t xml:space="preserve">Код бюджетной классификации </t>
  </si>
  <si>
    <t>ГРБС</t>
  </si>
  <si>
    <t>ЦСР</t>
  </si>
  <si>
    <t>ВР</t>
  </si>
  <si>
    <t xml:space="preserve">всего расходные обязательства </t>
  </si>
  <si>
    <t>Расходы по годам</t>
  </si>
  <si>
    <t>Рз Пр</t>
  </si>
  <si>
    <t xml:space="preserve">федеральный бюджет </t>
  </si>
  <si>
    <t>Приложение № 10</t>
  </si>
  <si>
    <t>Примечание</t>
  </si>
  <si>
    <t xml:space="preserve">Примечание </t>
  </si>
  <si>
    <t>Источники финансирования</t>
  </si>
  <si>
    <t xml:space="preserve">внебюджетные  источники                 </t>
  </si>
  <si>
    <t>Наименование  программы, подпрограммы</t>
  </si>
  <si>
    <t>Приложение № 11</t>
  </si>
  <si>
    <t>№  п/п</t>
  </si>
  <si>
    <t>Наименование объекта</t>
  </si>
  <si>
    <t>Ед.
измерения</t>
  </si>
  <si>
    <t>План на  201___год</t>
  </si>
  <si>
    <t>по ПСД (в ценах        ___г.)</t>
  </si>
  <si>
    <t>в ценах контракта</t>
  </si>
  <si>
    <t xml:space="preserve">по ПСД (в ценах__г.) </t>
  </si>
  <si>
    <t>аванс</t>
  </si>
  <si>
    <t>ввод в действие (квартал)</t>
  </si>
  <si>
    <t>всего, в том числе</t>
  </si>
  <si>
    <t>Наименовние ГРБС</t>
  </si>
  <si>
    <t>в том числе по ГРБС:</t>
  </si>
  <si>
    <t>1-й год</t>
  </si>
  <si>
    <t>2-й год</t>
  </si>
  <si>
    <t>(подпись)</t>
  </si>
  <si>
    <t>(ФИО)</t>
  </si>
  <si>
    <t>__________________</t>
  </si>
  <si>
    <t xml:space="preserve">за январь   -  ________  20___ г. (нарастающим итогом)                                                                                                                                                                                                            </t>
  </si>
  <si>
    <t>Сметная стоимость  по утвержден-ной ПСД  ( в ценах        ___г.)</t>
  </si>
  <si>
    <t>Остаток сметной стоимости на 01.01 текущего года</t>
  </si>
  <si>
    <t>в ценах контрак-та, всего, в том числе</t>
  </si>
  <si>
    <t>_______________</t>
  </si>
  <si>
    <t>Примечание (оценка рисков невыполнения показателей по программе, причины                       невыполнения, выбор действий по преодолению)</t>
  </si>
  <si>
    <t>плановый период</t>
  </si>
  <si>
    <t>(месяц)</t>
  </si>
  <si>
    <t xml:space="preserve">Финансирование за январь -           _______   201__г. </t>
  </si>
  <si>
    <t xml:space="preserve">   (месяц)</t>
  </si>
  <si>
    <t>Мощность</t>
  </si>
  <si>
    <t>Информация о целевых показателях и показателях результативности муниципальной программы Березовского района  Красноярского края</t>
  </si>
  <si>
    <t>к Порядку принятия решений о разработке муниципальных программ Березовского района Красноярского края, их формировании и реализации</t>
  </si>
  <si>
    <t xml:space="preserve">Информация об использовании бюджетных ассигнований районного бюджета и иных средств на реализацию программы с указанием плановых и фактических значений </t>
  </si>
  <si>
    <t>Наименование муниципальной программы, подпрограммы муниципальной программы</t>
  </si>
  <si>
    <t>местный бюджет</t>
  </si>
  <si>
    <t>Статус (муниципальная программа, подпрограмма)</t>
  </si>
  <si>
    <t>муниципальная программа</t>
  </si>
  <si>
    <t>к Порядку принятия решений о разработке муниципальных программ Красноярского края, их формировании и реализации</t>
  </si>
  <si>
    <t>Расшифровка финансирования по объектам капитального строительства,муниципальной собственности Березовского района Красноярского края</t>
  </si>
  <si>
    <t>краевой  бюджет</t>
  </si>
  <si>
    <t>краевой бюджет</t>
  </si>
  <si>
    <t>х</t>
  </si>
  <si>
    <t>%</t>
  </si>
  <si>
    <t>основное мероприятие 2</t>
  </si>
  <si>
    <t>основное мероприятие 3</t>
  </si>
  <si>
    <t>основное мероприятие 4</t>
  </si>
  <si>
    <t>основное мероприятие 5</t>
  </si>
  <si>
    <t>0501</t>
  </si>
  <si>
    <t>Цель</t>
  </si>
  <si>
    <t>чел</t>
  </si>
  <si>
    <t>чел.</t>
  </si>
  <si>
    <t>Сохранение культурного наследия</t>
  </si>
  <si>
    <t>0801</t>
  </si>
  <si>
    <t>0804</t>
  </si>
  <si>
    <t>мероприятие 1</t>
  </si>
  <si>
    <t>подпрограмма 2</t>
  </si>
  <si>
    <t>цель</t>
  </si>
  <si>
    <t>задача 2</t>
  </si>
  <si>
    <t>задача 1</t>
  </si>
  <si>
    <t>основное мероприятие 1</t>
  </si>
  <si>
    <t>1102</t>
  </si>
  <si>
    <t xml:space="preserve">муниципальная программа </t>
  </si>
  <si>
    <t>подпрограмма 1</t>
  </si>
  <si>
    <t>ед</t>
  </si>
  <si>
    <t>шт</t>
  </si>
  <si>
    <t>0104</t>
  </si>
  <si>
    <t>611</t>
  </si>
  <si>
    <t>612</t>
  </si>
  <si>
    <t>1.1.</t>
  </si>
  <si>
    <t>1.3.</t>
  </si>
  <si>
    <t>2.1.</t>
  </si>
  <si>
    <t>2.2.</t>
  </si>
  <si>
    <t>3.2.</t>
  </si>
  <si>
    <t>подпрограмма 3</t>
  </si>
  <si>
    <t>руб</t>
  </si>
  <si>
    <t>подпрограмма 4</t>
  </si>
  <si>
    <t>Обеспечение реализации муниципальной программы и прочие мероприятия</t>
  </si>
  <si>
    <t>задача</t>
  </si>
  <si>
    <t>1003</t>
  </si>
  <si>
    <t>321</t>
  </si>
  <si>
    <t>244</t>
  </si>
  <si>
    <t>121</t>
  </si>
  <si>
    <t>122</t>
  </si>
  <si>
    <t>062</t>
  </si>
  <si>
    <t>Задача</t>
  </si>
  <si>
    <t>0702</t>
  </si>
  <si>
    <t>руководство и управление в сфере установленных функциональных органов</t>
  </si>
  <si>
    <t>Патриотическое воспитание и вовлечение молодежи Березовского района</t>
  </si>
  <si>
    <t>обеспечение деятельности МБУ МЦ Созвездие</t>
  </si>
  <si>
    <t>0707</t>
  </si>
  <si>
    <t>мероприятие подпрограммы 2</t>
  </si>
  <si>
    <t>мероприятие подпрограммы 3</t>
  </si>
  <si>
    <t>проведение мероприятий в области культуры</t>
  </si>
  <si>
    <t>Обеспечение условий реализации муниципальной программы и прочие мероприятия</t>
  </si>
  <si>
    <t>мероприятие подпрограммы 1</t>
  </si>
  <si>
    <t>мероприятие подпрограммы 4</t>
  </si>
  <si>
    <t>мероприятие подпрограммы 5</t>
  </si>
  <si>
    <t>обеспечение деятельности МБУ МЦ "Созвездие"</t>
  </si>
  <si>
    <t>предоставление социальных выплат молодым семьям на приобретение (строительсов) жилья</t>
  </si>
  <si>
    <t>№</t>
  </si>
  <si>
    <t>предоставление социальных выплат молодым семьям на приобретение (строительство) жилья</t>
  </si>
  <si>
    <t>Обеспечение реализации муниципальной программы и прочие мероприятие</t>
  </si>
  <si>
    <t>Развитие массовой физической культуры и спорта</t>
  </si>
  <si>
    <t>показатель - численность лиц, систематически занимающихся физической культурой и спортом</t>
  </si>
  <si>
    <t>8.1.</t>
  </si>
  <si>
    <t>8.2.</t>
  </si>
  <si>
    <t>5.1.</t>
  </si>
  <si>
    <t>5.2.</t>
  </si>
  <si>
    <t>4.1.</t>
  </si>
  <si>
    <t>4.2.</t>
  </si>
  <si>
    <t>115</t>
  </si>
  <si>
    <t>руководство и управление в сфере установленных функций органов мун.власти (зарплата)</t>
  </si>
  <si>
    <t>передача полномочий по муниципальному земельному контролю</t>
  </si>
  <si>
    <t>0412</t>
  </si>
  <si>
    <t>инвентаризация объектов недвижимости</t>
  </si>
  <si>
    <t>оценка муниципального имущества</t>
  </si>
  <si>
    <t>Развитие земельно-имущественных отношений в Березовском районе</t>
  </si>
  <si>
    <t>Руковдство и управление в сфере установленных функций органов гос.власти в рамках мероприятий муниципальной программы</t>
  </si>
  <si>
    <t>млн.     руб.</t>
  </si>
  <si>
    <t>тыс.   руб.</t>
  </si>
  <si>
    <t>Обеспечение функционирования информационной системы, позволяющей облегчить доступ субъектов малого и (или) среднего предпринимательства района к информационно-консультационным ресурсам, в том числе обеспечение деятельности Центра содействия малому предпринимательству Березовского района, работающего по принципу «одно окно»</t>
  </si>
  <si>
    <t>Поддержка субъектов малого и среднего предпринимательства в Березовском районе</t>
  </si>
  <si>
    <t>обеспечение высокого качества образования, соответствующего потребностям граждан и перспективным задачам развития экономики Березовского района Красноярского края, отдых и оздоровление детей в летний период</t>
  </si>
  <si>
    <t>показатель - удельный вес численности населения в возрасте 5-18 лет, охваченного образованием, в общей численности населения в возрасте 5-18 лет</t>
  </si>
  <si>
    <t>показатель - отношение численности детей в возрасте 3-7 лет, которым предоставлена возможность получать услуги дошкольного образования, к численности детей в вовзрасте 3-7 лет, скоректированной на численности детей в возрасте 5-7 лет, обучающих в школе, проживающих на территории Березовского района</t>
  </si>
  <si>
    <t>показатель - отношение среднего балла ЕГЭ (в расчете на 1 предмет) в 10% школ Красноярского края с лучшими показателями ЕГЭ к среднему баллу ЕГЭ (в расчете на 1 предмет) в 10% школ Красноярского края с худшими результатами ЕГЭ</t>
  </si>
  <si>
    <t>показатель - доля государственных (муниципальных) общеобразовательных организаций, соответствующих современным требованиям обучения, в общем количестве государственных (муниципальных) общеобразовательных организаций</t>
  </si>
  <si>
    <t>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 и отдыха, оздоровления детей в летний период</t>
  </si>
  <si>
    <t>Развитие дошкольного, общего и дополнительного образования детей</t>
  </si>
  <si>
    <t>«Обеспечение реализации муниципальной программы и прочие мероприятия»</t>
  </si>
  <si>
    <t>показатель - своевременное доведение Главным распорядителем лимитов бюджетных обязательств до подведомственных учреждений, предусмотренных законом о бюджете за отчетный год в первоначальной редакции</t>
  </si>
  <si>
    <t>показатель - соблюдение сроков предоставления годовой бюджетной отчетности</t>
  </si>
  <si>
    <t>балл</t>
  </si>
  <si>
    <t>показатель - своевременность утверждения планов финансово-хозяйственной деятельности подведомственных Главному распорядителю учреждений на текущий финансовый год и плановый период в соответствии со  сроками, утвержденными органами исполнительной власти Березовского района, осуществляющими функции и полномочия учредителя</t>
  </si>
  <si>
    <t>обеспечение долгосрочной сбалансированности и устойчивости бюджетной системы Березовского района, повышение качества и прозрачности управления муниципальными финансами</t>
  </si>
  <si>
    <t>Обеспечение равных условий для устойчивого и эффективного исполнения расходных обязательств муниципальных образований, обеспечение сбалансированности и повышение финансовой самостоятельности местных бюджетов</t>
  </si>
  <si>
    <t>эффективное управление муниципальным долгом Березовского района</t>
  </si>
  <si>
    <t xml:space="preserve">подпрограмма 3 </t>
  </si>
  <si>
    <t>создание условий для эффективного, ответственного и прозрачного управления финансовыми ресурсами в рамках выполнения установленных функций и полномочий, а также оптимизации и повышения эффективности расходов районного бюджета и обеспечение контроля за соблюдением законодательства в финансово-бюджетной сфере района</t>
  </si>
  <si>
    <t>показатель - доля рассмотренных на постоянной комиссии районного Совета по финансам, бюджету, собственности, экономической и налоговой политики проектов решений, касающихся принятия районного бюджета, внесение в него изменений, а также утверждения отчета об его исполнении  (100% ежегодно)</t>
  </si>
  <si>
    <t>Создание условий для эффективного и ответственного управления мун.финансами, повышения устойчивости бюджетов мун.образований Березовского района</t>
  </si>
  <si>
    <t>1401</t>
  </si>
  <si>
    <t>891</t>
  </si>
  <si>
    <t>0106</t>
  </si>
  <si>
    <t>ИТОГО</t>
  </si>
  <si>
    <t>9.1.</t>
  </si>
  <si>
    <t>9.2.</t>
  </si>
  <si>
    <t>9.3.</t>
  </si>
  <si>
    <t>показатель - доля убыточных оранизаций  жилищно-коммунального хозяйства</t>
  </si>
  <si>
    <t xml:space="preserve">ИТОГО: </t>
  </si>
  <si>
    <t>муниципальная программма</t>
  </si>
  <si>
    <t>Обеспечение жильем молодых семей в Березовском районе</t>
  </si>
  <si>
    <t>муниципальная подпрограмма 2</t>
  </si>
  <si>
    <t>012</t>
  </si>
  <si>
    <t>0405</t>
  </si>
  <si>
    <t>322</t>
  </si>
  <si>
    <t>133</t>
  </si>
  <si>
    <t>Обеспечение деятельности (оказание услуг подведомственных учреждений) музей</t>
  </si>
  <si>
    <t>Обеспечение деятельности (оказание услуг подведомственных учреждений) библиотека</t>
  </si>
  <si>
    <t>111</t>
  </si>
  <si>
    <t>040</t>
  </si>
  <si>
    <t>0701</t>
  </si>
  <si>
    <t>0709</t>
  </si>
  <si>
    <t>1004</t>
  </si>
  <si>
    <t>обеспечение деятельности (оказание услуг) подведоственных учреждений</t>
  </si>
  <si>
    <t>0113</t>
  </si>
  <si>
    <t>обеспечение деятельности (оказание услуг) подведеомственных учреждений (музей)</t>
  </si>
  <si>
    <t>обеспечение деятельности (оказание услуг) подведеомственных учреждений (библиотека)</t>
  </si>
  <si>
    <t>субсидия на реализацию временных мер поддержки населения в целях обеспечения доступности коммунальных услуг</t>
  </si>
  <si>
    <t>0502</t>
  </si>
  <si>
    <t>СОГЛАСОВАНО:</t>
  </si>
  <si>
    <t>8 (39175) 2-10-53</t>
  </si>
  <si>
    <t>0800</t>
  </si>
  <si>
    <t>Цель программы</t>
  </si>
  <si>
    <t>к порядку принятия решений о разработке муниципальных программ Березовского района, их формировании и реализации</t>
  </si>
  <si>
    <t>возмещение затрат пассажирских перевозок между населенными пунктами</t>
  </si>
  <si>
    <t>субсидия бюджетам на поддержку молодежного центра "Созвездие"</t>
  </si>
  <si>
    <t>"Профилактика терроризма и эксстремизма на территории Березовского района"</t>
  </si>
  <si>
    <t>капитальный ремонт муниципального жилищного фонда</t>
  </si>
  <si>
    <t>создание доступных условий для развития массовой физической культуры и спорта на территории Березовского района</t>
  </si>
  <si>
    <t>"Развитие массовой физической культуры спорта"</t>
  </si>
  <si>
    <t>Развитие адаптивной физической культуры и спорта</t>
  </si>
  <si>
    <t>повышение эффективности функционирования и развития земельно-имущественных отношений в Березовском районе</t>
  </si>
  <si>
    <t>целевой показатель - увеличение неналоговых доходов в районный бюджет от использования муниципального имущества</t>
  </si>
  <si>
    <t>Развитие имущественных отношений в березовском районе</t>
  </si>
  <si>
    <t>показатель - оформление прав муниципальной собственности на объекты недвижимости, прошедших государственную регистрацию, для проведения торгов</t>
  </si>
  <si>
    <t>создание условий для повышения эффективности управления и распоряжеия земельными участками, относящихся к муниципальной собственности Березовского района, а также земельными участками, государственная собственнойсть на которые не разграничена</t>
  </si>
  <si>
    <t>Развитие земельных отношений в Березовском районе</t>
  </si>
  <si>
    <t>показатель - количество сформированных земельных участков</t>
  </si>
  <si>
    <t>показатель - количество незаконных утановленных рекламных конструкций (демонтаж)</t>
  </si>
  <si>
    <t>задача 3</t>
  </si>
  <si>
    <t>обеспчение реализации мероприятий муниципальной программы в соответствии с установленными сроками и задачами</t>
  </si>
  <si>
    <t>обеспечение реализации муниципальной программы</t>
  </si>
  <si>
    <t>показатель - доля исполненных бюджетных ассигнований, предусмотренных в муниципальной программе</t>
  </si>
  <si>
    <t>511</t>
  </si>
  <si>
    <t>противодействие терроризму и экстремизму и защита жизни граждан, проживающих на территории Березовского района от террорестических и экстремистских актов</t>
  </si>
  <si>
    <t xml:space="preserve">Развитие земельно-имущественных отношений в Березовском районе </t>
  </si>
  <si>
    <t xml:space="preserve">Развитие физической культуры, спорта в Березовском районе </t>
  </si>
  <si>
    <t xml:space="preserve">Молодежная политика Березовского района </t>
  </si>
  <si>
    <t xml:space="preserve">Развитие сельского хозяйства и регулирование рынков сельскохозяйственной продукции, сырья и продовольствия в Березовском районе </t>
  </si>
  <si>
    <t xml:space="preserve">Поддержка субъектов малого и среднего предпринимательства в Березовском районе </t>
  </si>
  <si>
    <t xml:space="preserve">Развитие образования Березовского района </t>
  </si>
  <si>
    <t xml:space="preserve">Управление муниципальными финансами </t>
  </si>
  <si>
    <t xml:space="preserve">«Модернизация, реконструкция и капитальный ремонт объектов коммунальной инфраструктуры Березовского района Красноярского края» </t>
  </si>
  <si>
    <t xml:space="preserve">«Развитие транспортной системы Березовского района Красноярского края» </t>
  </si>
  <si>
    <t xml:space="preserve">«Обеспечение реализации муниципальной программы и прочие мероприятия» </t>
  </si>
  <si>
    <t>мероприятия подпрограммы 1</t>
  </si>
  <si>
    <t>мероприятия программы 1</t>
  </si>
  <si>
    <t>Развитие имущественных отношений в Березовском районе</t>
  </si>
  <si>
    <t>Обеспечение реализции муниципальной программы</t>
  </si>
  <si>
    <t>853</t>
  </si>
  <si>
    <t>ед.</t>
  </si>
  <si>
    <t>муниципальная программа: "Развитие земельно-имущественных отношений в Березовском районе "</t>
  </si>
  <si>
    <t>муниципальная программа: "Развитие образования Березовского района"</t>
  </si>
  <si>
    <t>муниципальная программа: "Управление муниципальными финансами"</t>
  </si>
  <si>
    <t>___________ Е.В. Мамедова</t>
  </si>
  <si>
    <t>033</t>
  </si>
  <si>
    <t>Молодежная политика Березовского района</t>
  </si>
  <si>
    <t xml:space="preserve">Развитие сельского хозяйства урегулирование рынков сельскохозяйственной продукции, сырья и продовольствии в Березовском районе </t>
  </si>
  <si>
    <t xml:space="preserve">Управление муниципальными финансами Березовского района </t>
  </si>
  <si>
    <t>«Реформирование, модернизация жилищно-коммунального хозяйства, развитие транспортной инфраструктуры и повышение энергетической эффективности Березовского района Красноярского края"</t>
  </si>
  <si>
    <t>Приложение № 12</t>
  </si>
  <si>
    <t>0210075520</t>
  </si>
  <si>
    <t>129</t>
  </si>
  <si>
    <t>0210080230</t>
  </si>
  <si>
    <t>119</t>
  </si>
  <si>
    <t>0210080620</t>
  </si>
  <si>
    <t>0220074080</t>
  </si>
  <si>
    <t>0220074090</t>
  </si>
  <si>
    <t>0220075880</t>
  </si>
  <si>
    <t>0220075660</t>
  </si>
  <si>
    <t>0220080610</t>
  </si>
  <si>
    <t>0220080620</t>
  </si>
  <si>
    <t>0220080630</t>
  </si>
  <si>
    <t>0220080640</t>
  </si>
  <si>
    <t>0430081010</t>
  </si>
  <si>
    <t>0450080610</t>
  </si>
  <si>
    <t>0830081010</t>
  </si>
  <si>
    <t>0840080230</t>
  </si>
  <si>
    <t>0840000000</t>
  </si>
  <si>
    <t>0830000000</t>
  </si>
  <si>
    <t>0810000000</t>
  </si>
  <si>
    <t>0800000000</t>
  </si>
  <si>
    <t>0900000000</t>
  </si>
  <si>
    <t>0910000000</t>
  </si>
  <si>
    <t>1000000000</t>
  </si>
  <si>
    <t>1010000000</t>
  </si>
  <si>
    <t>1020000000</t>
  </si>
  <si>
    <t>1110081010</t>
  </si>
  <si>
    <t>1100000000</t>
  </si>
  <si>
    <t>1400000000</t>
  </si>
  <si>
    <t>1500000000</t>
  </si>
  <si>
    <t>0210000000</t>
  </si>
  <si>
    <t>0220000000</t>
  </si>
  <si>
    <t>1600000000</t>
  </si>
  <si>
    <t>1610081010</t>
  </si>
  <si>
    <t>1800000000</t>
  </si>
  <si>
    <t>1810000000</t>
  </si>
  <si>
    <t>1810086010</t>
  </si>
  <si>
    <t>1810087010</t>
  </si>
  <si>
    <t>1830000000</t>
  </si>
  <si>
    <t>1830080230</t>
  </si>
  <si>
    <t>0400000000</t>
  </si>
  <si>
    <t>0450000000</t>
  </si>
  <si>
    <t>0430000000</t>
  </si>
  <si>
    <t>Развитие сельских территорий, рост занятости и уровня жизни сельского населения, повышение конкурентоспособности продукции сельского хозяйства, пищевой и перерабатывающей промышленности</t>
  </si>
  <si>
    <t>показатель - оценка стоимости земельных участков, находящихся в муниципальной собственности, подлежащих реализации</t>
  </si>
  <si>
    <t>показатель - количество рейсов</t>
  </si>
  <si>
    <t>основное мероприятияе 1</t>
  </si>
  <si>
    <t>передача полномочий в области ведения адресного хозяйства архитекруты</t>
  </si>
  <si>
    <t>1810088020</t>
  </si>
  <si>
    <t>передача полномочий в области ведения адресного хозяйства архитектуры</t>
  </si>
  <si>
    <t>1403</t>
  </si>
  <si>
    <t>0408</t>
  </si>
  <si>
    <t>"Обеспечение реализации муниципальной программы и прочие мероприятия"</t>
  </si>
  <si>
    <t>муниципальная программа: "Культура Березовского района"</t>
  </si>
  <si>
    <t>"Сохранение культурного наследия"</t>
  </si>
  <si>
    <t>"Поддержка любительского  народного творчества и организация досуга населения"</t>
  </si>
  <si>
    <t>"Обеспечение реализации муниципальной программы и прочих мероприятий"</t>
  </si>
  <si>
    <t>Культура Березовского района</t>
  </si>
  <si>
    <t>муниципальная программа: "Молодежная политика Березовского района"</t>
  </si>
  <si>
    <t>"Патриотическое воспитание и вовлечение молодежи Березовского района в социальную практику"</t>
  </si>
  <si>
    <t>"Обеспечение жильем молодых семей в Березовском районе"</t>
  </si>
  <si>
    <t>муниципальная программа: "Развитие сельского хозяйства и регулирование рынков сельскохозяйственной продукции, сырья и продовольствия в Березовском районе"</t>
  </si>
  <si>
    <t>муниципальная программа: "Развитие физической культуры, спорта в Березовском районе"</t>
  </si>
  <si>
    <t>"Развитие адаптивной физической культуры и спорта"</t>
  </si>
  <si>
    <t>муниципальная программа: "Поддержка субъектов малого и среднего предпринимательства в Березовском районе"</t>
  </si>
  <si>
    <t>мероприятия программы 3</t>
  </si>
  <si>
    <t>"Развитие дошкольного, общего и дополнительного образования детей"</t>
  </si>
  <si>
    <t>"Создание условий для эффективного и ответственного управления муниципальными финансами, повышения устойчивости бюджетов муниципальных образований Березовского района"</t>
  </si>
  <si>
    <t>"Управление муниципальным долгом Березовского района"</t>
  </si>
  <si>
    <t>муниципальная программа: "Реформирование, модернизация жилищно-коммунального хозяйства, развитие транспортной инфраструктуры и повышение энергетической эффективности Березовского района Красноярского края"</t>
  </si>
  <si>
    <t>муниципальная программа: "Профилактика терроризма и экстремизма на территории Березовского района Красноярского края"</t>
  </si>
  <si>
    <t>Патриотическое воспитание и вовлечение молодежи Березовского района в социальную практику</t>
  </si>
  <si>
    <t>0220075640</t>
  </si>
  <si>
    <t>540</t>
  </si>
  <si>
    <t xml:space="preserve">создание условий успешной социализации,  эффективной самореализации и совершенствования системы  патриотического воспитания молодежи Березовского района </t>
  </si>
  <si>
    <t>предоставление молодым семьям - участникам подпрограммы социальных выплат на приобретение жилья или строительство индивидуального жилого дома</t>
  </si>
  <si>
    <t>показатель - количество объектов недвижимости, прошедших инвентаризацию на конец отчетного года от общего числа муниципальных объектов недвижимости Березовского района</t>
  </si>
  <si>
    <t>повышение доступности финансовых и информационно-консультационных ресурсов для субъектов малого и среднего предпринимательства, осуществляющих деятельность на территории Березовского района</t>
  </si>
  <si>
    <t>содержание муниципального имущества</t>
  </si>
  <si>
    <t>профилактика правонарушений на улицах и общественных местах</t>
  </si>
  <si>
    <t>профилактика правонарушений среди несовершеннолетних и молодежи</t>
  </si>
  <si>
    <t>профилактика алкоголизма и наркомании</t>
  </si>
  <si>
    <t>811</t>
  </si>
  <si>
    <t>«Реформирование, модернизация жилищно-коммунального хозяйства, развитие транспортной инфраструктуры и повышение энергетической эффективности Березовского района Красноярского края»</t>
  </si>
  <si>
    <t>межевание, постановка на кадастровый учет земельных участков</t>
  </si>
  <si>
    <t>1510081080</t>
  </si>
  <si>
    <t>0410075700</t>
  </si>
  <si>
    <t>"Профилактика правонарушений на территории Березовского района"</t>
  </si>
  <si>
    <t>показатель годовой</t>
  </si>
  <si>
    <t>руководство и управление в сфере установленных функций органов муниципальной власти</t>
  </si>
  <si>
    <t>0703</t>
  </si>
  <si>
    <t>значение показателя выполнено на 100%</t>
  </si>
  <si>
    <t>муниципальная программа: Профилактика правонарушений на территории Березовского района</t>
  </si>
  <si>
    <t>отдельное мероприятие 1</t>
  </si>
  <si>
    <t>совершенствование системы профилактики правонарушений и повышение уровня безопасности граждан на территории Березовского района</t>
  </si>
  <si>
    <t>показатель - количество заседаний межведомственной комиссии по профилактике правонарушений</t>
  </si>
  <si>
    <t>отдельное мероприятие 2</t>
  </si>
  <si>
    <t>показатель - количество добровольных народных дружин на базе предприйтий и организаций на терртории Березовского района</t>
  </si>
  <si>
    <t>отдельное мероприятие 3</t>
  </si>
  <si>
    <t>отдельное мероприятие 4</t>
  </si>
  <si>
    <t>отдельное мероприятие 5</t>
  </si>
  <si>
    <t>профилактика правонарушений среди лиц, осужденных из мест лишения свободы, и лиц осужденных к наказанию, не связанному с лишением свободы</t>
  </si>
  <si>
    <t>отдельное мероприятие 6</t>
  </si>
  <si>
    <t>организация мероприятий по выполнению муниципальной программы</t>
  </si>
  <si>
    <t>0410000000</t>
  </si>
  <si>
    <t>мероприятия программы 2</t>
  </si>
  <si>
    <t>мероприятия программы 5</t>
  </si>
  <si>
    <t>0840080610</t>
  </si>
  <si>
    <t>Обеспечение деятельности (оказание услуг допобразование)</t>
  </si>
  <si>
    <t>обеспечение деятельности (оказание услуг) подведеомственных учреждений (ЦКС)</t>
  </si>
  <si>
    <t>Начальник отдела экономического развития</t>
  </si>
  <si>
    <t>0830080640</t>
  </si>
  <si>
    <t>реализация календарного плана спортивно-массовых мероприятий</t>
  </si>
  <si>
    <t>создание доступных условий для развития адаптивной физической культуры и спорта</t>
  </si>
  <si>
    <t>0920082020</t>
  </si>
  <si>
    <t>показатель - общее количество зарегистрированных преступлений</t>
  </si>
  <si>
    <t>показатель - приобретение технических средств, для контроля в местах массового скопления людей</t>
  </si>
  <si>
    <t>показатель - количество трудоустроенных подростков в трудовых отрядах</t>
  </si>
  <si>
    <t xml:space="preserve">показатель - количество несовершеннолетних в возрасте с14 до 16 лет прошедших профессиональную ориентацию </t>
  </si>
  <si>
    <t>показатель - количество публикаций по профилактике среди несовершеннолетних детей</t>
  </si>
  <si>
    <t>показатель - количество публикаций в СМИ о вреде наркомании и алкоголизма</t>
  </si>
  <si>
    <t>обеспечение населения района качественными жилищно-коммунальными услугами; создание условий для устойчивого функционирования транспортной системы на территории Березовского района; повышение доступности жилья и улучшение жилищных условий граждан</t>
  </si>
  <si>
    <t>реализация временных мер поддержки населения в целях обеспечения доступности коммунальных услуг</t>
  </si>
  <si>
    <t>обеспечение потребности в перевозках в отдаленных районах</t>
  </si>
  <si>
    <t>"Развитие транспортной системы Березовского района"</t>
  </si>
  <si>
    <t xml:space="preserve">создание безопасных и благоприятных условий проживания граждан; снижение доли аварийного жилья в жилищном фонде муниципальных образований Красноярского края; повышение эффективности реформирования жилищно-коммунального хозяйства; создание условий для увеличения объемов ввода жилья, в том числе экономического класса.
</t>
  </si>
  <si>
    <t>создание условий, обеспечивающих возможность гражданам систематически заниматься физической культурой и спортом, повышение конкурентоспособности спорта Березовского района на всероссийской и краевой спортивной арене</t>
  </si>
  <si>
    <t xml:space="preserve">создание доступных условий для развития адаптивной физической культуры и спорта на территории Березовского района </t>
  </si>
  <si>
    <t>не менее 3</t>
  </si>
  <si>
    <t>демонтаж незаконно установленных конструкций</t>
  </si>
  <si>
    <t>1520081060</t>
  </si>
  <si>
    <t>расчет коэффициентов для взимания арендной платы</t>
  </si>
  <si>
    <t>1520081070</t>
  </si>
  <si>
    <t>0220076490</t>
  </si>
  <si>
    <t>целевой показатель - количество молодых семей, получивших соиальные выплаты на приобретение жилья или строительство индивидуального жилого дома</t>
  </si>
  <si>
    <t>семей</t>
  </si>
  <si>
    <t>совершенствование условий для развития потенциала молодежи и его реализации в интересах развития Березовского района</t>
  </si>
  <si>
    <t>показатель - единовременная пропускная способность спортивныз сооружений Березовского района</t>
  </si>
  <si>
    <t>отдельное мероприятия 1</t>
  </si>
  <si>
    <t>Информационно – пропагандистское противодействие терроризму и экстремизму</t>
  </si>
  <si>
    <t>информирование населения Березовского района по вопросам противодействия терроризму и экстремизму и пропаганда толерантного поведения к людям других национальностей и религиозных конфессий</t>
  </si>
  <si>
    <t xml:space="preserve">показатель - размещение в местах массового пребывания людей средств наглядной агитации (плакаты, листовки), предупреждающих о необходимости бдительности в связи с возможностью террористических актов   </t>
  </si>
  <si>
    <t>показатель - распространение среди читателей библиотек информационно-пропагандистских материалов профилактического характера антитеррористической направленности</t>
  </si>
  <si>
    <t>Организационно – техническое мероприятие</t>
  </si>
  <si>
    <t>предупреждение террористических и экстремистских проявлений на территории Березовского района</t>
  </si>
  <si>
    <t>показатель - проведение комплексных обследований потенциально опасных объектов</t>
  </si>
  <si>
    <t>Мероприятие 1</t>
  </si>
  <si>
    <t>Количество проведенных консультаций</t>
  </si>
  <si>
    <t>Меропрятие 2</t>
  </si>
  <si>
    <t>Финансовая поддержка субъектов малого и среднего предпринимательства</t>
  </si>
  <si>
    <t>Инфорационно-консультативная поддержка субъектов малого и среднего предпринимательства</t>
  </si>
  <si>
    <t>Весовой критерий</t>
  </si>
  <si>
    <t>Основное мероприятие 1</t>
  </si>
  <si>
    <t>Основное мероприятие 2</t>
  </si>
  <si>
    <t>Финансовая поддержка</t>
  </si>
  <si>
    <t>Информационна-консультационная поддержка</t>
  </si>
  <si>
    <t>11200S6070</t>
  </si>
  <si>
    <t>мероприятие 2</t>
  </si>
  <si>
    <t>Информационно - консультационная поддержка</t>
  </si>
  <si>
    <t>Всего</t>
  </si>
  <si>
    <t>разработка и изготовление наглядно-агитационной продукции (памяток, брошюр, календарей, информационных плакатов и т.п.) антитеррористической направленности</t>
  </si>
  <si>
    <t xml:space="preserve"> изготовление наглядно-агитационной продукции антитеррористической направленности</t>
  </si>
  <si>
    <t>проведение в учебных заведениях мероприятий, направленных на исключение случаев национальной вражды и поддержка здорового межнационального климата отношений</t>
  </si>
  <si>
    <t>X</t>
  </si>
  <si>
    <t>Доля расходов районного бюджета, формируемых в  рамках муниципальных программ Березовского района</t>
  </si>
  <si>
    <t>0220075540</t>
  </si>
  <si>
    <t>02200S3970</t>
  </si>
  <si>
    <t>мероприятие 3</t>
  </si>
  <si>
    <t xml:space="preserve">мероприятие 3 </t>
  </si>
  <si>
    <t>мероприятие 4</t>
  </si>
  <si>
    <t>0210075870</t>
  </si>
  <si>
    <t>количество публикаций</t>
  </si>
  <si>
    <t>Емельянова Анна Александровна   8 (39175) 2-10-53</t>
  </si>
  <si>
    <t>Емельянова Анна Александровна</t>
  </si>
  <si>
    <t>Емельянова Анна Александровна 
8(39175)2-10-53</t>
  </si>
  <si>
    <t>10200L4970</t>
  </si>
  <si>
    <t>10200R4970</t>
  </si>
  <si>
    <t>10100S4560</t>
  </si>
  <si>
    <t xml:space="preserve">мероприятие перенесено </t>
  </si>
  <si>
    <t>0810080620</t>
  </si>
  <si>
    <t>0810080630</t>
  </si>
  <si>
    <t>0910081010</t>
  </si>
  <si>
    <t>1.4.</t>
  </si>
  <si>
    <t>7.1.</t>
  </si>
  <si>
    <t>7.2.</t>
  </si>
  <si>
    <t>8.3.</t>
  </si>
  <si>
    <t>9.4.</t>
  </si>
  <si>
    <t>5.3.</t>
  </si>
  <si>
    <t>9.5.</t>
  </si>
  <si>
    <t>______________ О.А. Парилова</t>
  </si>
  <si>
    <t>______________О.А. Парилова</t>
  </si>
  <si>
    <t>Обеспечение функционирования информационной системы, позволяющей облегчить доступ субъектов малого и (или) среднего предпр-ва района к информационно-консультационным ресурсам, в том числе обеспеч.деят-ти Центра содействия малому предпр-ву Березовского района, работающего по принципу «одно окно»</t>
  </si>
  <si>
    <t>08300L2990</t>
  </si>
  <si>
    <t>08400L4670</t>
  </si>
  <si>
    <t>08400S4880</t>
  </si>
  <si>
    <t>мероприятие 14</t>
  </si>
  <si>
    <t>0220015980</t>
  </si>
  <si>
    <t>0220075560</t>
  </si>
  <si>
    <t>02200S5630</t>
  </si>
  <si>
    <t>02200S8400</t>
  </si>
  <si>
    <t>022E151690</t>
  </si>
  <si>
    <t>022E452100</t>
  </si>
  <si>
    <t>Число посетителей муниципальных учреждений культурно-досугового типа на платной основе</t>
  </si>
  <si>
    <t>Количество детей, привлекаемых к участию в творческих мероприятиях</t>
  </si>
  <si>
    <t>Количество экспонатов основного фонда</t>
  </si>
  <si>
    <t>экз.</t>
  </si>
  <si>
    <t xml:space="preserve">Число клубных формирований  культурно досуговых учреждений </t>
  </si>
  <si>
    <t xml:space="preserve">значение показателя выполнено </t>
  </si>
  <si>
    <t>1520081040</t>
  </si>
  <si>
    <t>1520081030</t>
  </si>
  <si>
    <t>1700000000</t>
  </si>
  <si>
    <t>1700081020</t>
  </si>
  <si>
    <t>Количество экземпляров новых поступлений в библиотечные фонды общедоступных библиотек на 1 тыс. человек населения</t>
  </si>
  <si>
    <t xml:space="preserve">Среднее число книговыдач в расчёте на 1 тыс. человек населения </t>
  </si>
  <si>
    <t>Число посетителей библиотек</t>
  </si>
  <si>
    <t>Процент экспонируемых предметов от чиста основого фонда музея</t>
  </si>
  <si>
    <t xml:space="preserve"> чел.</t>
  </si>
  <si>
    <t>Количество посетителей культурно-досуговых учреждений</t>
  </si>
  <si>
    <t>мероприятие подпрограммы 1.1</t>
  </si>
  <si>
    <t>меропритияе подпрограммы 1.2</t>
  </si>
  <si>
    <t>мероприятия подпрограммы 1.4</t>
  </si>
  <si>
    <t>Софинансирование по субсидии бюджетам муниципальных образований на поддержку деятельности муниципальных молодежных центров</t>
  </si>
  <si>
    <t>мероприятие 1.1</t>
  </si>
  <si>
    <t>мероприятие 1.2</t>
  </si>
  <si>
    <t>мероприятие 1.4</t>
  </si>
  <si>
    <t>Отдельное мероприятие "Обеспечение рализации муниципальной программы и прочие мероприятия"</t>
  </si>
  <si>
    <t>Субвенции бюджетам муниципальных районов и муниципальных округов края на выполнение отдельных государственных полномочий по решению вопросов поддержки сельскохозяйственного производства</t>
  </si>
  <si>
    <t>1410075170</t>
  </si>
  <si>
    <t xml:space="preserve">Отдельное мероприятие </t>
  </si>
  <si>
    <t>индекс производства - сельское хозяйство</t>
  </si>
  <si>
    <t>Количество молодых граждан, проживающих в Березовском райне, вовлеченных в добровольческую деятельность</t>
  </si>
  <si>
    <t>Количество молодых граждан, вовлеченых в изучение истории Отечества</t>
  </si>
  <si>
    <t>Кколичество несовершенолетних граждан, проживающих в Березовском районе, принявших участие в профильных палаточных лагерях</t>
  </si>
  <si>
    <t>Количество созданых рабочих мест для несовершенолетних граждан</t>
  </si>
  <si>
    <t>Удельный вес молодых граждан, проживающих в Березовском районе, вовлеченных в реализацию социально-экономических проектов Березовского района</t>
  </si>
  <si>
    <t>Доля молодых семей, улучшивших жилищные условия за счет полученных социальных выплат, к общему количеству молодых семей, состоящих на учете в рамках муниципальной подпрограммы "Обеспечение жильем молодых семей"</t>
  </si>
  <si>
    <t xml:space="preserve">Количество спортивных сооружений в Березовском районе </t>
  </si>
  <si>
    <t xml:space="preserve">Доля граждан Березовского района, систематически занимающихся физической культурой и спортом от общей численности населения </t>
  </si>
  <si>
    <t>Доля лиц с ограниченными возможностями здоровья и инвалидов, систематически занимающихся физической культурой и спортом в общей численности данной категории населения</t>
  </si>
  <si>
    <t>Количество участников официальных физкультурных мероприятий и спортивных соревнований, проводимых на территории Березовского района, согласно календарному плану официальных физкультурных и спортивных мероприятий Березовского района</t>
  </si>
  <si>
    <t>Создание спортивного клуба по адаптивной физической культуре и спорта</t>
  </si>
  <si>
    <t>Количество участников официальных физкультурных мероприятий и спортивных соревнований на территории Березовского района и Красноярского края, согласно календарным планам официальных физкультурных мероприятий и спортивных соревнований, проводимых на территории Березовского района</t>
  </si>
  <si>
    <t>1520081080</t>
  </si>
  <si>
    <t>Межевание, постановка на кадастровый учет земельных участков</t>
  </si>
  <si>
    <t>Актуализация генерального плана, правил земельнопользования и застройки территорий поселений Березовского района</t>
  </si>
  <si>
    <t>Софинансирование субсидии бюджетам муниципальных образований для реализации мероприятий, предусмотренных муниципальными программами развития субъектов малого и среднего предпринимательства</t>
  </si>
  <si>
    <t>2021(текущий год)</t>
  </si>
  <si>
    <t>2021  (текущий год)</t>
  </si>
  <si>
    <t>2020 (отчетный год)</t>
  </si>
  <si>
    <t>Субсидии бюджетам муниципальных образований на обустройство и восстановление воинских захоронений</t>
  </si>
  <si>
    <t>Поддержка любительского народного творчества и организации досуга населения</t>
  </si>
  <si>
    <t xml:space="preserve">мероприятие 1 </t>
  </si>
  <si>
    <t xml:space="preserve">мероприятие 2 </t>
  </si>
  <si>
    <t>Обеспечение условий реализации муниципальной программы и почие мероприятия</t>
  </si>
  <si>
    <t>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</si>
  <si>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Софинансирование по субсидии бюджетам мун.образований на комплектование книжных фондов библиотек муниц. образований Красноярского края в рамках государственной программы Красноярского края «Развитие культуры и туризма»</t>
  </si>
  <si>
    <t>Государственная поддержка отрасли культуры (поддержка лучших работников сельских учреждений культуры)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</si>
  <si>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084A255195</t>
  </si>
  <si>
    <t>мероприятие  1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</si>
  <si>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</t>
  </si>
  <si>
    <t>меропрятие 1</t>
  </si>
  <si>
    <t>Субвенции бюджетам муниц.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</t>
  </si>
  <si>
    <t>меропрятие 2</t>
  </si>
  <si>
    <t>Руководство и управление в сфере установленных функций органов государственной (муниципальной) власти</t>
  </si>
  <si>
    <t>меропрятие 3</t>
  </si>
  <si>
    <t>Обеспечение деятельности (оказание услуг) подведоственных учреждений (РМК)</t>
  </si>
  <si>
    <t>меропрятие 4</t>
  </si>
  <si>
    <t>Подпрограмма "Обеспечение реализации муниципальной программы и прочие мероприятия"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</si>
  <si>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городах, за счет средств краевого бюджета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</si>
  <si>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</si>
  <si>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0220053030</t>
  </si>
  <si>
    <t>Субвенции бюджетам муниц.образований на обеспечение гос. гарантий реализации прав на получение общедоступного и бесплатного дошкольного образования в муниц. дошкольных образовательных организациях, общедоступного и бесплатного дошкольного образования в муниц.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</si>
  <si>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Субвенции бюджетам муниц. образований на обеспечение гос. гарантий реализации прав на получение общедоступного и бесплатного начального общего, основного общего, среднего общего образования в муниц. общеобразовательных организациях, обеспечение доп. образования детей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фед. гос. образовательными стандартами</t>
  </si>
  <si>
    <t>Субвенции бюджетам муниц.образований на исполнение гос.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</t>
  </si>
  <si>
    <t>мероприятие 5</t>
  </si>
  <si>
    <t>Субвенции бюджетам муниципальных образований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</t>
  </si>
  <si>
    <t>мероприятие 6</t>
  </si>
  <si>
    <t>Субвенции бюджетам муниц.образований на обеспечение гос. гарантий реализации прав на получение общедоступного и бесплатного начального общего, основного общего, среднего общего образования в муниц. общеобразовательных организациях, обеспечение дополнительного образования детей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фед. гос.образовательными стандартами</t>
  </si>
  <si>
    <t>мероприятие 7</t>
  </si>
  <si>
    <t>Субвенции бюджетам муниц.образований на обеспечение питанием обучающихся в муниципальных и частных общеобразовательных организациях по имеющим гос. аккредитацию основным общеобразовательным программам без взимания платы</t>
  </si>
  <si>
    <t>мероприятие 8</t>
  </si>
  <si>
    <t>мероприятие 9</t>
  </si>
  <si>
    <t>Субвенции бюджетам муниц.образований на обеспечение гос. гарантий реализации прав на получение общедоступного и бесплатного дошкольного образования в муниц.дошк. образовательных организациях, общедоступного и бесплатного дошкольного образования в муниц.общеобразовательных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фед. гос.образовательными стандартами</t>
  </si>
  <si>
    <t>мероприятие 10</t>
  </si>
  <si>
    <t>Субвенции бюджетам муниц.образований на осуществление гос. полномочий по обеспечению отдыха и оздоровления детей в рамках подпрограммы «Развитие дошкольного, общего и дополнительного образования» гос.программы Красноярского края «Развитие образования»</t>
  </si>
  <si>
    <t>Обеспечение деятельности (оказание услуг) подведомственных учреждений (детские сады)</t>
  </si>
  <si>
    <t>Обеспечение деятельности (оказание услуг) подведомственных учреждений (школы)</t>
  </si>
  <si>
    <t>мероприятие 11</t>
  </si>
  <si>
    <t>мероприятие 12</t>
  </si>
  <si>
    <t>мероприятие 13</t>
  </si>
  <si>
    <t>Обеспечение деятельности (оказание услуг) подведомственных учреждений (допобразование)</t>
  </si>
  <si>
    <t>Обеспечение деятельности (оказание услуг) подведомственных учреждений (лагерь)</t>
  </si>
  <si>
    <t>Мероприятие 15</t>
  </si>
  <si>
    <t>Субсидии бюджетам муниц.образований на софинан. организации и обеспечения обучающихся по образовательным программам начального общего образования в муниц.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</si>
  <si>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02200L3040</t>
  </si>
  <si>
    <t>Субсидии бюджетам муниц.образований на частичное финансирование (возмещение) расходов муниц.образований края на выплаты врачам (включая санитарных врачей), медицинским сестрам диетическим, шеф-поварам, старшим воспитателям муниц. загородных оздоровительных лагерей, оплату услуг по санитарно-эпидемиологической оценке обстановки муниц.загородных оздоровительных лагерей, оказанных на договорной основе, в случае отсутствия в муниц. загородных оздоровительных лагерях санитарных врачей</t>
  </si>
  <si>
    <t>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</t>
  </si>
  <si>
    <t>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</si>
  <si>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</si>
  <si>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Мероприятие 16</t>
  </si>
  <si>
    <t>Мероприятие 17</t>
  </si>
  <si>
    <t>Мероприятие 18</t>
  </si>
  <si>
    <t>Мероприятие 19</t>
  </si>
  <si>
    <t>Обеспечение образовательных организаций материально-технической базой для внедрения цифровой образовательной среды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</si>
  <si>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0200000000</t>
  </si>
  <si>
    <t>Субвенции бюджетам МО на обеспечение гос. гарантий реализации прав на получение общедоступного и бесплатного дошкюобразования в муниц. дошкольных образовательных организациях, общедоступного и бесплатного дошк.о образования в муниц. общеобраз. организациях в части обеспечения деятельности адм.-хоз., учебно-вспомогательного персонала и иных категорий работников образовательных организаций, участвующих в реализации общеобр.программ в соответствии с фед. гос. образовательными стандартами</t>
  </si>
  <si>
    <t>Субвенции бюджетам муниц.образований на обеспечение гос. гарантий реализации прав на получение общедоступного и бесплатного дошкольного образования в муниц.дошк. образовательных организациях, общедоступного и бесплатного дошкольного образования в муниц.общеобразовательных организациях, за исключением обеспечения деятельности адм.-хоз.,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фед. гос.образовательными стандартами</t>
  </si>
  <si>
    <t>Субсидии бюджетам МО на софинан. организации и обеспечения обучающихся по образ. программам начального общего образования в муниц.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</si>
  <si>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Субсидии бюджетам МО на частичное финансирование (возмещение) расходов муниц.образований края на выплаты врачам (включая санитарных врачей), медицинским сестрам диетическим, шеф-поварам, старшим воспитателям муниц. загородных оздоровительных лагерей, оплату услуг по санитарно-эпидемиологической оценке обстановки муниц.загородных оздоровительных лагерей, оказанных на договорной основе, в случае отсутствия в муниц. загородных оздоровительных лагерях санитарных врачей</t>
  </si>
  <si>
    <t>Дотации на выравнивание бюджетной обеспеченности поселений, входящих в состав муниципального образования Березовский район, за счет средств краевого бюджета</t>
  </si>
  <si>
    <t>Дотации на выравнивание бюджетной обеспеченности поселений, входящих в состав муниципального образования Березовский район, за счет средств местного бюджета</t>
  </si>
  <si>
    <t>Иные межбюджетные трансферты, на поддержку мер по обеспечению сбалансированности бюджетов поселений, входящих в состав муниципального образования Березовский район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</si>
  <si>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</t>
  </si>
  <si>
    <t>Обеспечение деятельности (оказание услуг) подведомственных учреждений</t>
  </si>
  <si>
    <t>Профилактика и вовлечение общественности в предупреждение правонарушений</t>
  </si>
  <si>
    <t>Профилактика правонарушений на улицах и общественных местах</t>
  </si>
  <si>
    <t>Профилактика правонарушений среди несовершеннолетних и молодежи</t>
  </si>
  <si>
    <t>Профилактика правонарушений среди лиц, освобожденных из мест лишения свободы, и лиц осужденных к наказанию, не связанному с лишением свободы</t>
  </si>
  <si>
    <t>Профилактика алкоголизма и наркомании</t>
  </si>
  <si>
    <t>Мероприятие по уничтожению дикорастущей конопли на невыделенных землях (муниципальная земля).</t>
  </si>
  <si>
    <t>1700081070</t>
  </si>
  <si>
    <t>мероприятия программы 6</t>
  </si>
  <si>
    <t>мероприятия программы 4</t>
  </si>
  <si>
    <t>не менее 90</t>
  </si>
  <si>
    <t>&lt;=100</t>
  </si>
  <si>
    <t>&lt;=30</t>
  </si>
  <si>
    <t>&lt;=15</t>
  </si>
  <si>
    <t>не более 100</t>
  </si>
  <si>
    <t>не более 15%</t>
  </si>
  <si>
    <t>не более 5</t>
  </si>
  <si>
    <t>не более 6</t>
  </si>
  <si>
    <t>не более 7</t>
  </si>
  <si>
    <t>Доля экспонируемых предметов от числа предметов основного фонда музеев</t>
  </si>
  <si>
    <t>Х</t>
  </si>
  <si>
    <t>Сформировать безопасное и законопослушное поведение несовершеннолетних участников дорожного движения.</t>
  </si>
  <si>
    <t>Количество ДТП, с участием несовершеннолетних</t>
  </si>
  <si>
    <t>Доля воспитанников и обучающихся, задействованных в мероприятиях по профилактике ПДД.</t>
  </si>
  <si>
    <t>кол-во</t>
  </si>
  <si>
    <t xml:space="preserve"> Реализовать мероприятия в рамках национального проекта «Образование»</t>
  </si>
  <si>
    <t>Обновлено содержание и методы предметной области «Технология»</t>
  </si>
  <si>
    <t>Число участников открытых онлайн-уроков, реализуемых с учетом опыта цикла открытых уроков «Проектория», «Уроки настоящего»</t>
  </si>
  <si>
    <t>Число детей, получивших рекомендации по построению индивидуального учебного плана в соответствии с выбранными профессиональными компетенциями (проект «Билет в будущее»)</t>
  </si>
  <si>
    <t>Количество услуг психолого-педагогической, методической и консультативной помощи родителям, имеющих детей</t>
  </si>
  <si>
    <t xml:space="preserve">Доля граждан, положительно оценивших качество услуг психолого-педагогической, методической, консультативной помощи, от общего числа обратившихся за получением услуги </t>
  </si>
  <si>
    <t>Внедрение целевой модели цифровой образовательной среды в образовательных организациях, реализующих программы общего образования</t>
  </si>
  <si>
    <t xml:space="preserve">Доля педагогических работников общего образования , прошедших повышение квалификации в цифровой форме с использованием информационного ресурса «одного окна», в общем числе педагогических работников </t>
  </si>
  <si>
    <t xml:space="preserve">Доля учителей общеобразовательных учреждений, вовлеченных в национальную систему профессионального роста педагогических работников </t>
  </si>
  <si>
    <t>Доля руководителей муниципальных образовательных организаций прошедших аттестацию в соответствии с новой единой моделью аттестации руководителей</t>
  </si>
  <si>
    <t>Доля учителей в возрасте до 35 лет, вовлеченных в различные формы поддержки и сопровождения в первые три года работы</t>
  </si>
  <si>
    <t>Ед.</t>
  </si>
  <si>
    <t>Кол-во учрежд.</t>
  </si>
  <si>
    <t>Содействовать выявлению и поддержке одаренных детей</t>
  </si>
  <si>
    <t>Задача 3</t>
  </si>
  <si>
    <t>Задача 2</t>
  </si>
  <si>
    <t>Обеспечить условия и качество обучения, соответствующие федеральным государственным стандартам начального общего, основного общего, среднего общего образования</t>
  </si>
  <si>
    <t>Задача 1</t>
  </si>
  <si>
    <t>Обеспечить доступность дошкольного образования, соответствующего единому стандарту качества дошкольного образования</t>
  </si>
  <si>
    <t>Удельный вес населения, участвующего в платных культурно-досуговых мероприятиях, проводимых государственными (муниципальными) учреждениями культуры</t>
  </si>
  <si>
    <t xml:space="preserve">Количество посетителей  муниципальных культурно-досуговых учреждений на платной основе </t>
  </si>
  <si>
    <t xml:space="preserve">Число участников клубных формирований </t>
  </si>
  <si>
    <t xml:space="preserve">Доля специалистов от общего количества работников учреждений культуры, повысивших квалификацию, прошедших переподготовку, обученных на семинарах и других мероприятиях </t>
  </si>
  <si>
    <t>Создание условий для развития и реализации культурного, образовательного и духовного потенциала населения Березовского района Красноярского края, создание и продвижение конкурентоспособного туристского продукта на основе имеющейся инфраструктуры туризма и использования историко-культурного и природного потенциала Березовского района Красноярского края</t>
  </si>
  <si>
    <t>2021 (текущий год)</t>
  </si>
  <si>
    <t>Число участников клубных формирований муниципальных учреждений культурно-досугового типа (дети до 14 лет)</t>
  </si>
  <si>
    <r>
      <t>Информация об использовании бюджетных ассигнований районного бюджета и иных средств на реализацию отдельных мероприятий программы и подпрограмм с указанием плановых и фактических значений</t>
    </r>
    <r>
      <rPr>
        <b/>
        <sz val="11"/>
        <color indexed="8"/>
        <rFont val="Times New Roman"/>
        <family val="1"/>
        <charset val="204"/>
      </rPr>
      <t xml:space="preserve"> (с расшифровкой по главным распорядителям средств районного бюджета, подпрограммам, отдельным мероприятиям программы, а также по годам реализации программы)</t>
    </r>
  </si>
  <si>
    <r>
      <t xml:space="preserve">"Профилактика правонарушений на территории Березовского </t>
    </r>
    <r>
      <rPr>
        <b/>
        <sz val="11"/>
        <color theme="1"/>
        <rFont val="Times New Roman"/>
        <family val="1"/>
        <charset val="204"/>
      </rPr>
      <t>района"</t>
    </r>
  </si>
  <si>
    <t xml:space="preserve">показатель - просроченная задолженность по долговым обязательствам Березовского района
</t>
  </si>
  <si>
    <t>Заместитель главы по финансово-экономическим вопросам -
Руководитель Финансового управления</t>
  </si>
  <si>
    <t>Заместитель главы по финансово-экономическим вопросам - руководитель финансового управления</t>
  </si>
  <si>
    <t>Заместитель главы по финансово-
экономическим вопросам - руководитель финансового управления</t>
  </si>
  <si>
    <t>412</t>
  </si>
  <si>
    <t>подпрограмма 5</t>
  </si>
  <si>
    <t>___________________ Е.В. Мамедова</t>
  </si>
  <si>
    <t xml:space="preserve">Показатель выполнен </t>
  </si>
  <si>
    <t>Показатель выполнен</t>
  </si>
  <si>
    <t>0840080630</t>
  </si>
  <si>
    <t>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«Обеспечение реализации государственной программы и прочие мероприятия» гос пр. Красноярского края «Развитие культуры и туризма»</t>
  </si>
  <si>
    <t>мероприятие 1.3</t>
  </si>
  <si>
    <t>10100S4540</t>
  </si>
  <si>
    <t>Субсидия на развитие системы патриотического воспитания в рамках деятельности муниципальных молодежных центров</t>
  </si>
  <si>
    <t xml:space="preserve">исполнение кассового плана на 100% </t>
  </si>
  <si>
    <t>выдано 3 свидетельства, реализовано1, (2 во 2 квартале)</t>
  </si>
  <si>
    <t>09100S4180</t>
  </si>
  <si>
    <t xml:space="preserve">Cубсидии бюджетам муниципальных образований на поддержку физкультурно-спортивных клубов по месту жительства </t>
  </si>
  <si>
    <t>15200S4660</t>
  </si>
  <si>
    <t xml:space="preserve"> Субсидии бюджетам муниципальных образований на подготовку документов территориального планирования и градостроительного зонирования (внесение в них изменений), на разработку документации по планировке территории</t>
  </si>
  <si>
    <t>основное мероприятие 6</t>
  </si>
  <si>
    <t>мероприятие подпрограммы 6</t>
  </si>
  <si>
    <t>исполнение кассового плана  100%</t>
  </si>
  <si>
    <t>021R373980</t>
  </si>
  <si>
    <t>Субсидии бюджетам муниципальных образований на проведение мероприятий, направленных на обеспечение безопасного участия детей в дорожном движении.</t>
  </si>
  <si>
    <t>меропрятие 5</t>
  </si>
  <si>
    <t>0220077450</t>
  </si>
  <si>
    <t>0220080660</t>
  </si>
  <si>
    <t>0220080680</t>
  </si>
  <si>
    <t>0220080710</t>
  </si>
  <si>
    <t>022E415810</t>
  </si>
  <si>
    <t xml:space="preserve">субсидии бюджетам на обеспечение образовательных организаций материально- технической базой для внедрения цифровой образовательной среды.
</t>
  </si>
  <si>
    <t>Субвенции бюджетам муниц.образований на исполнение гос.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муниц/ образ/ организациях, реализующих образовательную программу дошкольного образования, без взимания родительской платы</t>
  </si>
  <si>
    <t>Безвозмездные поступления, за счет средств администрации Есаульского сельсовета</t>
  </si>
  <si>
    <t>Обеспечение деятельности (оказание услуг) подведомственных учреждений (открытие муниц.опорного центра - лагерь)</t>
  </si>
  <si>
    <t>Обеспечение функционирования модели персонифицированного финансирования дополнительного образования детей</t>
  </si>
  <si>
    <t>Иные межбюджетные трансферты бюджетам муниципальных образований за содействие развитию налогового потенциала.</t>
  </si>
  <si>
    <t xml:space="preserve">показатель - количество участников официальных физкультурных мероприятий и спортивных соревнований на территории Березовского района и Красноярского края, согласно календарным планам официальных физкультурных мероприятий и спортивных соревнований, проводимых на территории Березовского района </t>
  </si>
  <si>
    <t>Показатель выполнен на 98%</t>
  </si>
  <si>
    <t>по состоянию на 2 квартал 2021 года</t>
  </si>
  <si>
    <t>за 2021 год</t>
  </si>
  <si>
    <t>0210078460</t>
  </si>
  <si>
    <t>08400L519F</t>
  </si>
  <si>
    <t>Управление муниципальным долгом</t>
  </si>
  <si>
    <t xml:space="preserve">подпрограмма 2 </t>
  </si>
  <si>
    <t>Уплата процентов по кредитам из  бюджета другого уровня</t>
  </si>
  <si>
    <t>Мероприятие 2</t>
  </si>
  <si>
    <t>субвенции бюджетам МО на осуществление отдельных гос.полномочий по обеспечениюпредоставления мер соуииальной поддержки граждан достигших возроста 23 лет и старше, имевших в соответствии с Федеральным законодательством статус детей сирот, детей оставштхся без попечения родителей</t>
  </si>
  <si>
    <t>02200S5530</t>
  </si>
  <si>
    <t>0220075580</t>
  </si>
  <si>
    <t>Иные межбюджетные трансферты бюджетам муниципальных образований за содействие развитию налогового потенциала. По данной целевой статье отражаются расходы за содействие развитию налогового потенциала учреждений образования.</t>
  </si>
  <si>
    <t>Обеспечение образовательных организаций материально-технической базой для внедрения цифровой образовательной среды.</t>
  </si>
  <si>
    <t xml:space="preserve"> минимальный размер бюджетной обеспеченности поселений Березовского района после выравнивания </t>
  </si>
  <si>
    <t xml:space="preserve"> количество муниципальных образований района, не получающих дотации на выравнивание бюджетной обеспеченности</t>
  </si>
  <si>
    <t xml:space="preserve"> отношение муниципального долга Березовского района к доходам районного бюджета за исключением безвозмездных поступлений</t>
  </si>
  <si>
    <t xml:space="preserve"> доля расходов обслуживания муниципального долга Березовского района в объеме расходов районного бюджета, за исключением объема расходов, которые осуществляются за счет субвенций, предоставляемых из бюджетов системы РФ</t>
  </si>
  <si>
    <t xml:space="preserve"> соотношение количества вступивших в законную силу решений суда о признании предписания Финансового управления администрации Березовского района об устранении выявленных нарушений, в том числе о возмещении бюджетных средств, недействительными, к общему количеству предписаний, вынесенных по результатам контрольных мероприятий</t>
  </si>
  <si>
    <t xml:space="preserve"> доля расходов районного бюджета, формируемых в рамках муниципальных программ Березовского района</t>
  </si>
  <si>
    <t xml:space="preserve"> количество созданных рабочих мест (включая вновь зарегистрированных индивидуальных предпринимателей) в секторе малого и среднего предпринимательства</t>
  </si>
  <si>
    <t>количество субъектов малого и среднего предпринимательства получивших муниципальную поддержку</t>
  </si>
  <si>
    <t xml:space="preserve"> оборот малых и средних предприятий</t>
  </si>
  <si>
    <t xml:space="preserve"> объем привлеченных инвестиций</t>
  </si>
  <si>
    <t xml:space="preserve"> количество сохраненых рабочих мест </t>
  </si>
  <si>
    <t>Березовский район не прошел по конкурсу</t>
  </si>
  <si>
    <t>Предоставление муниципального имущества субъектам МСП, а также организаций, образующих инфраструктуру поддержки субъектов МСП</t>
  </si>
  <si>
    <t>Мероприятие 3. Имущественная поддержка субъектов малого и среднего предпринимательства, а также организаций, образующих инфраструктуру поддержки субъектов малого и среднего предпринимательства</t>
  </si>
  <si>
    <t xml:space="preserve">Изготовление буклетов для информирования лиц, освободившихся из мест лишения свободыс целью профилактики правонарушений </t>
  </si>
  <si>
    <t>Уничтожение дикорастущих посевов наркосодержащих растений</t>
  </si>
  <si>
    <t>x</t>
  </si>
  <si>
    <t xml:space="preserve">значение показателя выполнено на 74% </t>
  </si>
  <si>
    <t>Численность посетителей учреждений музейного типа муниципальной формы собственности</t>
  </si>
  <si>
    <t>в связи с эпидимиологической ситуацией</t>
  </si>
  <si>
    <t>Количество отчетов по оценке коэффициентов К1, К2, К3 для расчета арендной платы за  земельные участки</t>
  </si>
  <si>
    <t>Внесение изменений в генеральные планы и ПЗЗ Бархатовского, Вознесенского, Маганского, Зыковского, Есаульского с/с</t>
  </si>
  <si>
    <t>Показатель выполнен на 45%</t>
  </si>
  <si>
    <t>Показатель выполнен на 46%</t>
  </si>
  <si>
    <t>Показатель выполнен на 36%</t>
  </si>
  <si>
    <t>Показатель выполнен  на 58%</t>
  </si>
  <si>
    <t>Показатель выполнен  на58%</t>
  </si>
  <si>
    <t>Показатель выполнен на 97%</t>
  </si>
  <si>
    <t>Показатель выполнен на 99%</t>
  </si>
  <si>
    <t>Показатель выполнен  на 97%</t>
  </si>
  <si>
    <t>Значение показателя выполнено на 45%</t>
  </si>
  <si>
    <t>Значение показателя выполнено на 46%</t>
  </si>
  <si>
    <t>Значение показателя выполнено на 48%</t>
  </si>
  <si>
    <t>Показатель выполнен  на 94%</t>
  </si>
  <si>
    <t>значения показателя выполнено на 98%</t>
  </si>
  <si>
    <t>Показатель выполнен на 90%</t>
  </si>
  <si>
    <t>Показатель выполнен на 52%</t>
  </si>
  <si>
    <t>Показатель выполнен на 62,5%</t>
  </si>
  <si>
    <t>Показатель выполнен на 81,6%</t>
  </si>
  <si>
    <t>значение показателя выполнено на 42,5</t>
  </si>
  <si>
    <t>значение показателя выполнено на 68%</t>
  </si>
  <si>
    <t>значение показателя выполнено на 98%</t>
  </si>
  <si>
    <t>значение показателя выполнено  на 98%</t>
  </si>
  <si>
    <t>значение показателя выполнено на 99%</t>
  </si>
  <si>
    <t>пополнение библиотечного фонда на 573 экземпляра</t>
  </si>
  <si>
    <t>пополнение библиотечного фонда на 199 экземпляров</t>
  </si>
  <si>
    <t>премия для победилетя конкурса лучший работник культуры</t>
  </si>
  <si>
    <t>з/ плата, приобретение основных средств</t>
  </si>
  <si>
    <t>покупка спортивного обмундирования</t>
  </si>
  <si>
    <t>з/плата</t>
  </si>
  <si>
    <t xml:space="preserve">з/ плата </t>
  </si>
  <si>
    <t>покупка наградного  инвентаря, организация спортивных мероприятий</t>
  </si>
  <si>
    <t>покупка инвентаря дял спортивных клубов</t>
  </si>
  <si>
    <t xml:space="preserve">инвентаризация 18 объектов </t>
  </si>
  <si>
    <t>демонтаж 24 рекламных конструкий</t>
  </si>
  <si>
    <t>оценка 13 земельных участков</t>
  </si>
  <si>
    <t>оценка 15 емельных участков</t>
  </si>
  <si>
    <t>обустройство и восстановление 4-х воинских захоронений (п. Березовка, д. Лопатино, с. Вознесенка)</t>
  </si>
  <si>
    <t>содержание 3 объектом муниципального имущества</t>
  </si>
  <si>
    <t>капитальный ремонт жилищного фонда</t>
  </si>
  <si>
    <t xml:space="preserve">исполнение кассового плана на 98,7% </t>
  </si>
  <si>
    <t xml:space="preserve">исполнение кассового плана 100% </t>
  </si>
  <si>
    <t>исполнение кассового плана 1003%</t>
  </si>
  <si>
    <t>исполнение кассового плана 97,58%</t>
  </si>
  <si>
    <t>исполнение кассового плана на  97,77%</t>
  </si>
  <si>
    <t xml:space="preserve">исполнение кассового плана на 99,73% </t>
  </si>
  <si>
    <t>исполнение кассового плана на  100%</t>
  </si>
  <si>
    <t>исполнение кассового плана на 99,95%</t>
  </si>
  <si>
    <t>исполнение кассового плана на 99,52%</t>
  </si>
  <si>
    <t xml:space="preserve">исполнение кассового плана на 76 % </t>
  </si>
  <si>
    <t>исполнение кассового плана на  98,75%</t>
  </si>
  <si>
    <t>исполнение кассового плана на 100%</t>
  </si>
  <si>
    <t>исполнение кассового плана на 92,2%</t>
  </si>
  <si>
    <t>исполнение кассового плана на97,6%</t>
  </si>
  <si>
    <t>Меромриятие не реализовано</t>
  </si>
  <si>
    <t xml:space="preserve">исполнение кассового плана на 79,233% </t>
  </si>
  <si>
    <t xml:space="preserve">исполнение кассового плана на79,23% </t>
  </si>
  <si>
    <t xml:space="preserve">исполнение кассового плана на100%   </t>
  </si>
  <si>
    <t>исполнения кассового плана на100%</t>
  </si>
  <si>
    <t>исполнение кассового плана на 99%</t>
  </si>
  <si>
    <t xml:space="preserve">исполнение кассового плана на 99% </t>
  </si>
  <si>
    <t xml:space="preserve">исполнение касссовго плана на 99,9% </t>
  </si>
  <si>
    <t>уничтожено 100% дикорастущей от запланированного</t>
  </si>
  <si>
    <t>приобретение наглядно-агитационной продукции</t>
  </si>
  <si>
    <t>внесение изменений в ген план Маганский сеотсовет</t>
  </si>
  <si>
    <t>приобоетение телефона и мфу</t>
  </si>
  <si>
    <t>поощрения премии для  добровольной  дружины</t>
  </si>
  <si>
    <t>приобретение 3 видеокамер</t>
  </si>
  <si>
    <t>Статья в пригород</t>
  </si>
  <si>
    <t>1680 рейсов осуществлено</t>
  </si>
  <si>
    <t>компенсация ресурсоснабжающим организациям</t>
  </si>
  <si>
    <t>дотмации поселениям на выравнивание (з/плата)</t>
  </si>
  <si>
    <t>модернизация библиотек в части комплектования книжных фондов библиотек муниципальных образований и государственных общедоступных библиотек за счет средств резервного фонда Правительства Российской Федерации</t>
  </si>
  <si>
    <t>содержание , концелярия</t>
  </si>
  <si>
    <t>госпошлина</t>
  </si>
  <si>
    <t>исполнение исполнительного листа</t>
  </si>
  <si>
    <t>налоги</t>
  </si>
  <si>
    <t>хоз товары , приобретение орг технико , концтовары</t>
  </si>
  <si>
    <t>проезд детей</t>
  </si>
  <si>
    <t>пени , штрфы</t>
  </si>
  <si>
    <t xml:space="preserve">световозвращающие наклеки </t>
  </si>
  <si>
    <t>ремонт здания</t>
  </si>
  <si>
    <t>з/плата, интернет, програмное обеспечения концелярия, медосмотр, ремонт техники для вспомогательного персонала</t>
  </si>
  <si>
    <t xml:space="preserve">мебель, оргтехника,  </t>
  </si>
  <si>
    <t>продукты питания для детей инвалидов</t>
  </si>
  <si>
    <t>услуги сбербанка по переводу компенсаци</t>
  </si>
  <si>
    <t>компенсация род платы</t>
  </si>
  <si>
    <t xml:space="preserve">мебель, оргтехника, оборудование, спортинвентарь  </t>
  </si>
  <si>
    <t>з/плата, медосмотр</t>
  </si>
  <si>
    <t xml:space="preserve">мебель, оргтехника, оборудование, спортинвентарь </t>
  </si>
  <si>
    <t>связь, концелярия , ремонт оргтехники</t>
  </si>
  <si>
    <t>питание детей</t>
  </si>
  <si>
    <t xml:space="preserve">Иные межбюджетные трансферты бюджетам муниципальных образований на финансирование (возмещение) затрат муниципальных организаций отдыха детей и их оздоровления и лагерей с дневным пребыванием детей, связанных с тестированием сотрудников на новую коронавирусную инфекцию (COVID-19) министерство образования Красноярского края </t>
  </si>
  <si>
    <t>тестирование сотрудников</t>
  </si>
  <si>
    <t>устрание предписаний роспотребнадзора</t>
  </si>
  <si>
    <t>устранение предписаний  роспотребнаджора по школам</t>
  </si>
  <si>
    <t>з/плата, охрана, связь, медосмотр, стирка (детские сады)</t>
  </si>
  <si>
    <t>з/плата, охрана, связь, медосмотр, стирка (школы)</t>
  </si>
  <si>
    <t>з/плата, охрана, связь, медосмотр, стирка (ДЮСШ)</t>
  </si>
  <si>
    <t>з/плата, охрана, связь, медосмотр, стирка (лагерь)</t>
  </si>
  <si>
    <t>МОДЦ концелярия, з/плата, мебель</t>
  </si>
  <si>
    <t>замена оконных блоков</t>
  </si>
  <si>
    <t xml:space="preserve"> питание  детей 1-4класса</t>
  </si>
  <si>
    <t xml:space="preserve">з/плата </t>
  </si>
  <si>
    <t>развитие мат-тех базы</t>
  </si>
  <si>
    <t>Субсидии бюджетам муниципальных образований на финансирование (возмещения) разсходов напрпавленых на сохранение и развитие материакльно0технической базы муниципальных загородних оздоровительных лагерей</t>
  </si>
  <si>
    <t>приобретено кварир 4 для детей сирот</t>
  </si>
  <si>
    <t xml:space="preserve"> создан центр естественно – научного профиля, оснащение современным оборудованием,  а также закуплена техника для   компьютерных классов </t>
  </si>
  <si>
    <t>количество благоустроеных военских захоронений</t>
  </si>
  <si>
    <t>количество мест в дошкольных образовательных учреждениях муниципальной формы собственности, включая количество дошкольных мест в начальных школах-детских садах, филиалах дошкольных и общеобразовательных учреждений, в группах дошкольного образования при школах</t>
  </si>
  <si>
    <t xml:space="preserve"> доля дошкольных образовантельных учреждений муниципальной формы собственности, здания которых находятся в аварийном состоянии или требуют капитального ремонта, в общем числе дошкольных образовательных учреждениях</t>
  </si>
  <si>
    <t>доля детей в возрасте от 1 до 6 лет, получающих дошкольную образовательную услугу и (или) услугу по их содержанию в муниципальных образовательных учреждениях, в общей численности детей в возрасте от 1 до 6 лет</t>
  </si>
  <si>
    <t>численность детей от 1 до 6 лет, состоящих на учете для определения в муниципальные дошкольные образовательные учреждения, на конец отчетного периода</t>
  </si>
  <si>
    <t xml:space="preserve"> удельный вес численности детей дошкольного возраста, посещающих негосударственные организации дошкольного образования, расположенных на территории Берёзовского района, предоставляющих услуги дошкольного образования, в общей численности детей, посещающих образовательные организации дошкольного образования, расположенные на территории Берёзовского района</t>
  </si>
  <si>
    <t xml:space="preserve"> доля дневных общеобразовательных учреждений муниципальной формы собственности, здания которых находятся в аварийном состоянии или требуют капитального ремонта, в общем количестве дневных общеобразовательных учреждений муниципальной формы собственности</t>
  </si>
  <si>
    <t xml:space="preserve"> доля дневных общеобразовательных учреждений муниципальной формы собственности, соответствующих современным требованиям обучения, в общей количестве дневных общеобразовательных учреждений муниципальной формы собственности</t>
  </si>
  <si>
    <t>доля общеобразовательных учреждений (с числом обучающихся более 50), в которых действуют управляющие советы</t>
  </si>
  <si>
    <t>доля выпускников государственных (муниципальных) общеобразовательных организаций, не сдавших единый государственный экзамен, в общей численности выпускников государственных (муниципальных) общеобразовательных организаций</t>
  </si>
  <si>
    <t xml:space="preserve"> доля обучающихся в муниципальных общеобразовательных организациях, занимающихся во вторую (третью) смену, в общей численности обучающихся в муниципальных общеобразовательных организаций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</si>
  <si>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</si>
  <si>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доля выпускников дневных общеобразовательных учреждений муниципальной формы собственности, сдавших единый государственный экзамен по русскому языку и математике, в общей численности выпускников общеобразовательных учреждений муниципальной формы собственности, сдававших единый государственном экзамене по данным предметам</t>
  </si>
  <si>
    <t>охват детей в возрасте 5–18 лет программами дополнительного образования (удельный вес численности детей, получающих услуги дополнительного образования, в общей численности детей в возрасте 5–18 лет)</t>
  </si>
  <si>
    <t xml:space="preserve"> удельный вес муниципальных образований Красноярского края, в которых оценка деятельности организаций дополнительного образования детей,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организаций дополнительного образования детей, не менее чем 80 %  муниципальных образований Красноярского края</t>
  </si>
  <si>
    <t>Обеспечить поступательное развитие районной системы дополнительного образования за счет разработки и реализации современных образовательных программ, дистанционных и сетевых форм их реализации, внедрения системы персонифицированного финансирования дополнительного образования детей на территории муниципалитета</t>
  </si>
  <si>
    <t>Задача № 4.</t>
  </si>
  <si>
    <t>Внедрить  модель  персонифицированного финансирования дополнительного образования детей.</t>
  </si>
  <si>
    <t>Доля детей охваченных персонифицированным финансированием дополнительного образования дете</t>
  </si>
  <si>
    <t>Задача №5</t>
  </si>
  <si>
    <t xml:space="preserve"> удельный вес численности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</t>
  </si>
  <si>
    <t xml:space="preserve"> доля оздоровленных детей школьного возраста</t>
  </si>
  <si>
    <t>Задача № 6</t>
  </si>
  <si>
    <t>Задача № 7</t>
  </si>
  <si>
    <t>в связи с мерами принятыми по Ковид-19</t>
  </si>
  <si>
    <t>доведение доли исполненных бюджетных ассигнований, предусмотренных в муниципальной программе</t>
  </si>
  <si>
    <t>доведение доли устраненных недостатков от общего числа выявленных при обследовании жилищного фонда</t>
  </si>
  <si>
    <t>количество воспитательных пропагандистских мероприятий</t>
  </si>
  <si>
    <t>количество размещенных публикаций на сайте администрации района и на информационных стендах на территории Березовского района материалов по разъяснению поведения и действия населения при угрозе или возникновении террактов</t>
  </si>
  <si>
    <t xml:space="preserve"> колическтво случаев проявления эктремизма и негативного отношения к лицам других национальносте</t>
  </si>
  <si>
    <t>количество совершенных актов экстремистской направленности против соблюдения прав человека на территории Березовского района</t>
  </si>
  <si>
    <t xml:space="preserve"> размещение информации в СМИ по информированию населения о порядке действий при угрозе возникновения террористических актов</t>
  </si>
  <si>
    <t>количество рейсов</t>
  </si>
  <si>
    <t xml:space="preserve">доведение уровня фактической оплаты населением за жилищно-коммунальные услуги от начисленных платежей </t>
  </si>
  <si>
    <t xml:space="preserve"> доведение уровня возмещения населением затрат на предоставление жилищно-коммунальных услуг по установленным для населения тарифам </t>
  </si>
  <si>
    <t xml:space="preserve"> размещение на официальном сайте администрации Березовского района решения о районном бюджете на очередной финансовый год и плановый период  и  отчета об его исполнении</t>
  </si>
  <si>
    <t xml:space="preserve"> доля полученных заключений районного Совета депутатов, осуществляющего проведение внешней проверки проектов решений, касающихся принятия районного бюджета, а также утверждения отчета об его исполнении, подготавливаемых Финансовым управлением  (100% ежегодно)</t>
  </si>
  <si>
    <t>соотношение поступившей суммы администрируемых доходов районного бюджета в части денежных взысканий, налагаемых в возмещение ущерба, причиненного в результате незаконного или нецелевого использования бюджетных средств к плановому значению</t>
  </si>
  <si>
    <t>соотношение количества фактически проведенных контрольных мероприятий к количеству запланированных</t>
  </si>
  <si>
    <t>Обеспечение исполнения расходных обязательств района (за исключением безвозмездных поступлений)</t>
  </si>
  <si>
    <t xml:space="preserve"> доля расходов на обслуживание муниципального долга Березовском районе в объеме расходов районного бюджета, за исключением объема 
расходов, которые осуществляются за счет 
субвенций, предоставляемых из бюджетов бюджетной системы Российской Федерации
</t>
  </si>
  <si>
    <t>отношение годовой суммы платежей на погашение и обслуживание муниципального долга Березовского района к доходам районного бюджета</t>
  </si>
  <si>
    <t>Отношение муниципального долга Березовского района к доходам районного бюджета за исключением безвозмездных поступлений</t>
  </si>
  <si>
    <t xml:space="preserve"> отсутствие в местных бюджетах просроченной кредиторской задолженности по выплате заработной платы с начислениями работникам бюджетной сферы и по исполнению обязательств перед гражданами</t>
  </si>
  <si>
    <t>количество муниципальных образований района, достигших суммарной оценки качества управления муниципальными финансами от 50 до 100 баллов (В соответствии с постановлением администрации Березовского района от 02.07.2013 № 1359 «Об утверждении порядка проведения мониторинга и оценки качества финансового менеджмента главных распорядителей бюджетных средств администрации Березовского района и методики оценки качества финансового менеджмента главных распорядителей бюджетных средств»)</t>
  </si>
  <si>
    <t>отсутствие в местных бюджетах просроченной кредиторский задолженности по бюджетным кредитам</t>
  </si>
  <si>
    <t>минимальный размер бюджетной обеспеченности поселений Березовского района после выравнивания</t>
  </si>
  <si>
    <t>243</t>
  </si>
  <si>
    <t>1820000000</t>
  </si>
  <si>
    <t>1301</t>
  </si>
  <si>
    <t>1820081010</t>
  </si>
</sst>
</file>

<file path=xl/styles.xml><?xml version="1.0" encoding="utf-8"?>
<styleSheet xmlns="http://schemas.openxmlformats.org/spreadsheetml/2006/main">
  <numFmts count="7">
    <numFmt numFmtId="164" formatCode="_-* #,##0.00_р_._-;\-* #,##0.00_р_._-;_-* &quot;-&quot;??_р_._-;_-@_-"/>
    <numFmt numFmtId="165" formatCode="#,##0.0"/>
    <numFmt numFmtId="166" formatCode="0.0"/>
    <numFmt numFmtId="167" formatCode="0.000"/>
    <numFmt numFmtId="168" formatCode="_-* #,##0.000_р_._-;\-* #,##0.000_р_._-;_-* &quot;-&quot;??_р_._-;_-@_-"/>
    <numFmt numFmtId="169" formatCode="0.0000"/>
    <numFmt numFmtId="170" formatCode="0.00000"/>
  </numFmts>
  <fonts count="33">
    <font>
      <sz val="10"/>
      <name val="Arial Cyr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name val="Times New Roman"/>
      <family val="1"/>
    </font>
    <font>
      <b/>
      <sz val="12"/>
      <name val="Times New Roman"/>
      <family val="1"/>
      <charset val="204"/>
    </font>
    <font>
      <sz val="11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Arial Cyr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name val="Arial Cyr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28" fillId="0" borderId="0" applyFont="0" applyFill="0" applyBorder="0" applyAlignment="0" applyProtection="0"/>
  </cellStyleXfs>
  <cellXfs count="736">
    <xf numFmtId="0" fontId="0" fillId="0" borderId="0" xfId="0"/>
    <xf numFmtId="0" fontId="2" fillId="0" borderId="0" xfId="0" applyFont="1" applyAlignment="1">
      <alignment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9" fillId="0" borderId="0" xfId="0" applyFont="1"/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 vertical="top" wrapText="1"/>
    </xf>
    <xf numFmtId="165" fontId="10" fillId="0" borderId="1" xfId="0" applyNumberFormat="1" applyFont="1" applyFill="1" applyBorder="1" applyAlignment="1">
      <alignment horizontal="center" vertical="top" wrapText="1"/>
    </xf>
    <xf numFmtId="165" fontId="11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0" fontId="8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left" vertical="top" wrapText="1"/>
    </xf>
    <xf numFmtId="165" fontId="11" fillId="0" borderId="2" xfId="0" applyNumberFormat="1" applyFont="1" applyFill="1" applyBorder="1" applyAlignment="1">
      <alignment vertical="top" wrapText="1"/>
    </xf>
    <xf numFmtId="0" fontId="2" fillId="0" borderId="3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0" xfId="0" applyFont="1" applyFill="1" applyAlignment="1">
      <alignment wrapText="1"/>
    </xf>
    <xf numFmtId="0" fontId="0" fillId="0" borderId="0" xfId="0" applyAlignment="1">
      <alignment horizontal="center" vertical="center"/>
    </xf>
    <xf numFmtId="0" fontId="9" fillId="4" borderId="0" xfId="0" applyFont="1" applyFill="1"/>
    <xf numFmtId="0" fontId="0" fillId="0" borderId="0" xfId="0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66" fontId="2" fillId="4" borderId="1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4" borderId="1" xfId="0" applyFont="1" applyFill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4" borderId="0" xfId="0" applyFont="1" applyFill="1" applyBorder="1" applyAlignment="1">
      <alignment horizontal="center" vertical="center" wrapText="1"/>
    </xf>
    <xf numFmtId="49" fontId="9" fillId="4" borderId="0" xfId="0" applyNumberFormat="1" applyFont="1" applyFill="1" applyBorder="1" applyAlignment="1">
      <alignment horizontal="center" vertical="center"/>
    </xf>
    <xf numFmtId="4" fontId="9" fillId="4" borderId="0" xfId="0" applyNumberFormat="1" applyFont="1" applyFill="1" applyBorder="1" applyAlignment="1">
      <alignment horizontal="center" vertical="center"/>
    </xf>
    <xf numFmtId="0" fontId="25" fillId="4" borderId="0" xfId="0" applyNumberFormat="1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vertical="center" wrapText="1"/>
    </xf>
    <xf numFmtId="4" fontId="18" fillId="4" borderId="0" xfId="0" applyNumberFormat="1" applyFont="1" applyFill="1" applyBorder="1" applyAlignment="1">
      <alignment horizontal="center" vertical="center"/>
    </xf>
    <xf numFmtId="0" fontId="9" fillId="4" borderId="0" xfId="0" applyNumberFormat="1" applyFont="1" applyFill="1" applyBorder="1" applyAlignment="1">
      <alignment horizontal="center" vertical="center"/>
    </xf>
    <xf numFmtId="2" fontId="9" fillId="4" borderId="0" xfId="0" applyNumberFormat="1" applyFont="1" applyFill="1" applyBorder="1" applyAlignment="1">
      <alignment horizontal="center" vertical="center"/>
    </xf>
    <xf numFmtId="2" fontId="20" fillId="4" borderId="0" xfId="0" applyNumberFormat="1" applyFont="1" applyFill="1" applyBorder="1" applyAlignment="1">
      <alignment horizontal="center" vertical="center"/>
    </xf>
    <xf numFmtId="0" fontId="16" fillId="4" borderId="0" xfId="0" applyNumberFormat="1" applyFont="1" applyFill="1" applyBorder="1" applyAlignment="1">
      <alignment vertical="center" wrapText="1"/>
    </xf>
    <xf numFmtId="0" fontId="25" fillId="4" borderId="0" xfId="0" applyNumberFormat="1" applyFont="1" applyFill="1" applyBorder="1" applyAlignment="1">
      <alignment horizontal="center" wrapText="1"/>
    </xf>
    <xf numFmtId="0" fontId="13" fillId="4" borderId="0" xfId="0" applyNumberFormat="1" applyFont="1" applyFill="1" applyBorder="1" applyAlignment="1">
      <alignment vertical="center" wrapText="1"/>
    </xf>
    <xf numFmtId="49" fontId="9" fillId="4" borderId="0" xfId="0" applyNumberFormat="1" applyFont="1" applyFill="1" applyBorder="1" applyAlignment="1">
      <alignment horizontal="center" vertical="center" wrapText="1"/>
    </xf>
    <xf numFmtId="0" fontId="0" fillId="4" borderId="0" xfId="0" applyFill="1" applyBorder="1" applyAlignment="1">
      <alignment vertical="center" wrapText="1"/>
    </xf>
    <xf numFmtId="0" fontId="16" fillId="4" borderId="0" xfId="0" applyNumberFormat="1" applyFont="1" applyFill="1" applyBorder="1" applyAlignment="1">
      <alignment horizontal="center" vertical="center" wrapText="1"/>
    </xf>
    <xf numFmtId="0" fontId="16" fillId="4" borderId="0" xfId="0" applyNumberFormat="1" applyFont="1" applyFill="1" applyBorder="1" applyAlignment="1">
      <alignment horizontal="center" vertical="center"/>
    </xf>
    <xf numFmtId="49" fontId="16" fillId="4" borderId="0" xfId="0" applyNumberFormat="1" applyFont="1" applyFill="1" applyBorder="1" applyAlignment="1">
      <alignment horizontal="center" vertical="center"/>
    </xf>
    <xf numFmtId="2" fontId="16" fillId="4" borderId="0" xfId="0" applyNumberFormat="1" applyFont="1" applyFill="1" applyBorder="1" applyAlignment="1">
      <alignment horizontal="center" vertical="center"/>
    </xf>
    <xf numFmtId="0" fontId="9" fillId="4" borderId="0" xfId="0" applyFont="1" applyFill="1" applyBorder="1"/>
    <xf numFmtId="0" fontId="3" fillId="4" borderId="0" xfId="0" applyNumberFormat="1" applyFont="1" applyFill="1" applyBorder="1" applyAlignment="1">
      <alignment horizontal="center" vertical="center" wrapText="1"/>
    </xf>
    <xf numFmtId="2" fontId="22" fillId="4" borderId="0" xfId="0" applyNumberFormat="1" applyFont="1" applyFill="1" applyBorder="1" applyAlignment="1">
      <alignment horizontal="center" vertical="center"/>
    </xf>
    <xf numFmtId="165" fontId="9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/>
    <xf numFmtId="2" fontId="21" fillId="4" borderId="0" xfId="0" applyNumberFormat="1" applyFont="1" applyFill="1" applyBorder="1" applyAlignment="1">
      <alignment horizontal="center" vertical="center"/>
    </xf>
    <xf numFmtId="49" fontId="9" fillId="4" borderId="0" xfId="0" applyNumberFormat="1" applyFont="1" applyFill="1" applyBorder="1" applyAlignment="1" applyProtection="1">
      <alignment horizontal="center" vertical="center" wrapText="1"/>
    </xf>
    <xf numFmtId="0" fontId="0" fillId="4" borderId="0" xfId="0" applyFont="1" applyFill="1" applyBorder="1"/>
    <xf numFmtId="4" fontId="0" fillId="4" borderId="0" xfId="0" applyNumberFormat="1" applyFont="1" applyFill="1" applyBorder="1"/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4" borderId="1" xfId="0" applyFont="1" applyFill="1" applyBorder="1" applyAlignment="1">
      <alignment horizontal="left" vertical="center" wrapText="1"/>
    </xf>
    <xf numFmtId="0" fontId="24" fillId="4" borderId="0" xfId="0" applyFont="1" applyFill="1" applyAlignment="1">
      <alignment horizontal="left" vertical="center" wrapText="1"/>
    </xf>
    <xf numFmtId="0" fontId="24" fillId="4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2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2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2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2" fontId="9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4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49" fontId="9" fillId="0" borderId="0" xfId="0" applyNumberFormat="1" applyFont="1" applyBorder="1" applyAlignment="1" applyProtection="1">
      <alignment horizontal="center" vertical="center" wrapText="1"/>
      <protection locked="0"/>
    </xf>
    <xf numFmtId="2" fontId="16" fillId="3" borderId="1" xfId="0" applyNumberFormat="1" applyFont="1" applyFill="1" applyBorder="1" applyAlignment="1" applyProtection="1">
      <alignment horizontal="left" vertical="center" wrapText="1"/>
      <protection locked="0"/>
    </xf>
    <xf numFmtId="2" fontId="9" fillId="2" borderId="1" xfId="0" applyNumberFormat="1" applyFont="1" applyFill="1" applyBorder="1" applyAlignment="1" applyProtection="1">
      <alignment horizontal="left" vertical="center" wrapText="1"/>
      <protection locked="0"/>
    </xf>
    <xf numFmtId="2" fontId="9" fillId="0" borderId="1" xfId="0" applyNumberFormat="1" applyFont="1" applyBorder="1" applyAlignment="1" applyProtection="1">
      <alignment horizontal="left" vertical="center" wrapText="1"/>
      <protection locked="0"/>
    </xf>
    <xf numFmtId="2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2" fontId="16" fillId="4" borderId="1" xfId="0" applyNumberFormat="1" applyFont="1" applyFill="1" applyBorder="1" applyAlignment="1" applyProtection="1">
      <alignment horizontal="center" vertical="center" wrapText="1"/>
      <protection locked="0"/>
    </xf>
    <xf numFmtId="170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1" xfId="0" applyFont="1" applyFill="1" applyBorder="1" applyAlignment="1" applyProtection="1">
      <alignment horizontal="center" vertical="center" wrapText="1"/>
      <protection locked="0"/>
    </xf>
    <xf numFmtId="2" fontId="16" fillId="6" borderId="1" xfId="0" applyNumberFormat="1" applyFont="1" applyFill="1" applyBorder="1" applyAlignment="1" applyProtection="1">
      <alignment horizontal="left" vertical="center" wrapText="1"/>
      <protection locked="0"/>
    </xf>
    <xf numFmtId="2" fontId="16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6" borderId="1" xfId="0" applyFont="1" applyFill="1" applyBorder="1" applyAlignment="1" applyProtection="1">
      <alignment horizontal="center" vertical="center" wrapText="1"/>
      <protection locked="0"/>
    </xf>
    <xf numFmtId="2" fontId="9" fillId="6" borderId="1" xfId="0" applyNumberFormat="1" applyFont="1" applyFill="1" applyBorder="1" applyAlignment="1" applyProtection="1">
      <alignment horizontal="left" vertical="center" wrapText="1"/>
      <protection locked="0"/>
    </xf>
    <xf numFmtId="2" fontId="9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2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5" borderId="1" xfId="0" applyFill="1" applyBorder="1" applyAlignment="1">
      <alignment vertical="center" wrapText="1"/>
    </xf>
    <xf numFmtId="0" fontId="1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49" fontId="10" fillId="0" borderId="0" xfId="0" applyNumberFormat="1" applyFont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7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2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9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Border="1" applyAlignment="1" applyProtection="1">
      <alignment horizontal="center" vertical="center" wrapText="1"/>
      <protection locked="0"/>
    </xf>
    <xf numFmtId="2" fontId="3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5" xfId="0" applyNumberFormat="1" applyFont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Border="1" applyAlignment="1" applyProtection="1">
      <alignment horizontal="center" vertical="center" wrapText="1"/>
      <protection locked="0"/>
    </xf>
    <xf numFmtId="2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10" fillId="2" borderId="5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5" xfId="0" applyNumberFormat="1" applyFont="1" applyBorder="1" applyAlignment="1" applyProtection="1">
      <alignment horizontal="center" vertical="center" wrapText="1"/>
      <protection locked="0"/>
    </xf>
    <xf numFmtId="0" fontId="17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17" fillId="3" borderId="14" xfId="0" applyNumberFormat="1" applyFont="1" applyFill="1" applyBorder="1" applyAlignment="1" applyProtection="1">
      <alignment horizontal="center" vertical="center" wrapText="1"/>
      <protection locked="0"/>
    </xf>
    <xf numFmtId="2" fontId="17" fillId="3" borderId="14" xfId="0" applyNumberFormat="1" applyFont="1" applyFill="1" applyBorder="1" applyAlignment="1" applyProtection="1">
      <alignment horizontal="center" vertical="center" wrapText="1"/>
      <protection locked="0"/>
    </xf>
    <xf numFmtId="167" fontId="17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17" fillId="3" borderId="17" xfId="0" applyNumberFormat="1" applyFont="1" applyFill="1" applyBorder="1" applyAlignment="1" applyProtection="1">
      <alignment horizontal="center" vertical="center" wrapText="1"/>
      <protection locked="0"/>
    </xf>
    <xf numFmtId="2" fontId="17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167" fontId="17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69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167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2" fontId="29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3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17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11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5" xfId="0" applyNumberFormat="1" applyFont="1" applyFill="1" applyBorder="1" applyAlignment="1" applyProtection="1">
      <alignment horizontal="center" vertical="center" wrapText="1"/>
      <protection locked="0"/>
    </xf>
    <xf numFmtId="4" fontId="10" fillId="4" borderId="5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4" xfId="0" applyNumberFormat="1" applyFont="1" applyFill="1" applyBorder="1" applyAlignment="1" applyProtection="1">
      <alignment horizontal="center" vertical="center" wrapText="1"/>
      <protection locked="0"/>
    </xf>
    <xf numFmtId="4" fontId="10" fillId="4" borderId="4" xfId="0" applyNumberFormat="1" applyFont="1" applyFill="1" applyBorder="1" applyAlignment="1" applyProtection="1">
      <alignment horizontal="center" vertical="center" wrapText="1"/>
      <protection locked="0"/>
    </xf>
    <xf numFmtId="4" fontId="11" fillId="4" borderId="4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7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Border="1" applyAlignment="1" applyProtection="1">
      <alignment horizontal="left" vertical="center" wrapText="1"/>
      <protection locked="0"/>
    </xf>
    <xf numFmtId="0" fontId="10" fillId="0" borderId="5" xfId="0" applyNumberFormat="1" applyFont="1" applyBorder="1" applyAlignment="1" applyProtection="1">
      <alignment horizontal="left" vertical="center" wrapText="1"/>
      <protection locked="0"/>
    </xf>
    <xf numFmtId="0" fontId="17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17" fillId="3" borderId="17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7" fillId="6" borderId="1" xfId="0" applyNumberFormat="1" applyFont="1" applyFill="1" applyBorder="1" applyAlignment="1" applyProtection="1">
      <alignment horizontal="left" vertical="center" wrapText="1"/>
      <protection locked="0"/>
    </xf>
    <xf numFmtId="0" fontId="17" fillId="6" borderId="1" xfId="0" applyFont="1" applyFill="1" applyBorder="1" applyAlignment="1" applyProtection="1">
      <alignment horizontal="left" vertical="center" wrapText="1"/>
      <protection locked="0"/>
    </xf>
    <xf numFmtId="0" fontId="10" fillId="4" borderId="1" xfId="0" applyFont="1" applyFill="1" applyBorder="1" applyAlignment="1" applyProtection="1">
      <alignment horizontal="left" vertical="center" wrapText="1"/>
      <protection locked="0"/>
    </xf>
    <xf numFmtId="0" fontId="10" fillId="4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4" borderId="5" xfId="0" applyNumberFormat="1" applyFont="1" applyFill="1" applyBorder="1" applyAlignment="1" applyProtection="1">
      <alignment horizontal="left" vertical="center" wrapText="1"/>
      <protection locked="0"/>
    </xf>
    <xf numFmtId="0" fontId="10" fillId="4" borderId="4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/>
    <xf numFmtId="0" fontId="0" fillId="0" borderId="0" xfId="0" applyFill="1"/>
    <xf numFmtId="0" fontId="16" fillId="0" borderId="0" xfId="0" applyFont="1" applyFill="1"/>
    <xf numFmtId="0" fontId="3" fillId="0" borderId="6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49" fontId="5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NumberFormat="1" applyFont="1" applyBorder="1" applyAlignment="1" applyProtection="1">
      <alignment horizontal="left" vertical="center" wrapText="1"/>
      <protection locked="0"/>
    </xf>
    <xf numFmtId="0" fontId="17" fillId="4" borderId="6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left" vertical="center" wrapText="1"/>
      <protection locked="0"/>
    </xf>
    <xf numFmtId="2" fontId="9" fillId="4" borderId="5" xfId="0" applyNumberFormat="1" applyFont="1" applyFill="1" applyBorder="1" applyAlignment="1" applyProtection="1">
      <alignment horizontal="center" vertical="center" wrapText="1"/>
      <protection locked="0"/>
    </xf>
    <xf numFmtId="2" fontId="9" fillId="2" borderId="5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5" xfId="0" applyNumberFormat="1" applyFont="1" applyBorder="1" applyAlignment="1" applyProtection="1">
      <alignment horizontal="center" vertical="center" wrapText="1"/>
      <protection locked="0"/>
    </xf>
    <xf numFmtId="2" fontId="10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Border="1" applyAlignment="1" applyProtection="1">
      <alignment horizontal="left" vertical="center" wrapText="1"/>
      <protection locked="0"/>
    </xf>
    <xf numFmtId="0" fontId="17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NumberFormat="1" applyFont="1" applyBorder="1" applyAlignment="1" applyProtection="1">
      <alignment horizontal="left" vertical="center" wrapText="1"/>
      <protection locked="0"/>
    </xf>
    <xf numFmtId="0" fontId="10" fillId="4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4" borderId="5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4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4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4" xfId="0" applyNumberFormat="1" applyFont="1" applyFill="1" applyBorder="1" applyAlignment="1" applyProtection="1">
      <alignment horizontal="left" vertical="center" wrapText="1"/>
      <protection locked="0"/>
    </xf>
    <xf numFmtId="0" fontId="10" fillId="4" borderId="1" xfId="0" applyNumberFormat="1" applyFont="1" applyFill="1" applyBorder="1" applyAlignment="1" applyProtection="1">
      <alignment horizontal="left" vertical="center" wrapText="1"/>
      <protection locked="0"/>
    </xf>
    <xf numFmtId="2" fontId="9" fillId="0" borderId="1" xfId="0" applyNumberFormat="1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166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170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170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2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Border="1" applyAlignment="1" applyProtection="1">
      <alignment horizontal="left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2" fontId="9" fillId="0" borderId="1" xfId="0" applyNumberFormat="1" applyFont="1" applyFill="1" applyBorder="1" applyAlignment="1" applyProtection="1">
      <alignment horizontal="left" vertical="center" wrapText="1"/>
      <protection locked="0"/>
    </xf>
    <xf numFmtId="2" fontId="9" fillId="0" borderId="1" xfId="0" applyNumberFormat="1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165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165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2" fontId="9" fillId="0" borderId="5" xfId="0" applyNumberFormat="1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2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166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4" borderId="1" xfId="0" applyFont="1" applyFill="1" applyBorder="1" applyAlignment="1" applyProtection="1">
      <alignment horizontal="left" vertical="center" wrapText="1"/>
      <protection locked="0"/>
    </xf>
    <xf numFmtId="0" fontId="25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17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5" xfId="0" applyNumberFormat="1" applyFont="1" applyBorder="1" applyAlignment="1" applyProtection="1">
      <alignment horizontal="left" vertical="center" wrapText="1"/>
      <protection locked="0"/>
    </xf>
    <xf numFmtId="0" fontId="10" fillId="0" borderId="1" xfId="0" applyNumberFormat="1" applyFont="1" applyBorder="1" applyAlignment="1" applyProtection="1">
      <alignment horizontal="left" vertical="center" wrapText="1"/>
      <protection locked="0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5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2" fontId="16" fillId="3" borderId="1" xfId="0" applyNumberFormat="1" applyFont="1" applyFill="1" applyBorder="1" applyAlignment="1" applyProtection="1">
      <alignment horizontal="left" vertical="center" wrapText="1"/>
      <protection locked="0"/>
    </xf>
    <xf numFmtId="2" fontId="9" fillId="0" borderId="1" xfId="0" applyNumberFormat="1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4" borderId="6" xfId="0" applyFont="1" applyFill="1" applyBorder="1" applyAlignment="1" applyProtection="1">
      <alignment horizontal="center" vertical="center" wrapText="1"/>
      <protection locked="0"/>
    </xf>
    <xf numFmtId="0" fontId="17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Border="1" applyAlignment="1" applyProtection="1">
      <alignment horizontal="left" vertical="center" wrapText="1"/>
      <protection locked="0"/>
    </xf>
    <xf numFmtId="0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2" fontId="9" fillId="0" borderId="1" xfId="0" applyNumberFormat="1" applyFont="1" applyBorder="1" applyAlignment="1" applyProtection="1">
      <alignment horizontal="left" vertical="center" wrapText="1"/>
      <protection locked="0"/>
    </xf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2" fontId="9" fillId="2" borderId="1" xfId="0" applyNumberFormat="1" applyFont="1" applyFill="1" applyBorder="1" applyAlignment="1" applyProtection="1">
      <alignment horizontal="left" vertical="center" wrapText="1"/>
      <protection locked="0"/>
    </xf>
    <xf numFmtId="2" fontId="16" fillId="3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170" fontId="17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1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Border="1" applyAlignment="1" applyProtection="1">
      <alignment horizontal="left" vertical="center" wrapText="1"/>
      <protection locked="0"/>
    </xf>
    <xf numFmtId="0" fontId="10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2" fontId="9" fillId="0" borderId="1" xfId="0" applyNumberFormat="1" applyFont="1" applyFill="1" applyBorder="1" applyAlignment="1" applyProtection="1">
      <alignment horizontal="left" vertical="center" wrapText="1"/>
      <protection locked="0"/>
    </xf>
    <xf numFmtId="2" fontId="9" fillId="0" borderId="1" xfId="0" applyNumberFormat="1" applyFont="1" applyBorder="1" applyAlignment="1" applyProtection="1">
      <alignment horizontal="left" vertical="center" wrapText="1"/>
      <protection locked="0"/>
    </xf>
    <xf numFmtId="0" fontId="0" fillId="4" borderId="6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wrapText="1"/>
    </xf>
    <xf numFmtId="0" fontId="1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wrapText="1"/>
    </xf>
    <xf numFmtId="0" fontId="10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7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2" fontId="9" fillId="0" borderId="0" xfId="0" applyNumberFormat="1" applyFont="1" applyBorder="1" applyAlignment="1" applyProtection="1">
      <alignment vertical="center" wrapText="1"/>
      <protection locked="0"/>
    </xf>
    <xf numFmtId="0" fontId="2" fillId="4" borderId="9" xfId="0" applyFont="1" applyFill="1" applyBorder="1" applyAlignment="1">
      <alignment horizontal="center" vertical="center" wrapText="1"/>
    </xf>
    <xf numFmtId="0" fontId="30" fillId="0" borderId="0" xfId="0" applyFont="1" applyAlignment="1">
      <alignment wrapText="1"/>
    </xf>
    <xf numFmtId="0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Border="1" applyAlignment="1" applyProtection="1">
      <alignment horizontal="left" vertical="center" wrapText="1"/>
      <protection locked="0"/>
    </xf>
    <xf numFmtId="0" fontId="10" fillId="4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1" xfId="0" applyNumberFormat="1" applyFont="1" applyFill="1" applyBorder="1" applyAlignment="1" applyProtection="1">
      <alignment horizontal="left" vertical="center" wrapText="1"/>
      <protection locked="0"/>
    </xf>
    <xf numFmtId="164" fontId="17" fillId="2" borderId="1" xfId="1" applyNumberFormat="1" applyFont="1" applyFill="1" applyBorder="1" applyAlignment="1" applyProtection="1">
      <alignment vertical="center" wrapText="1"/>
      <protection locked="0"/>
    </xf>
    <xf numFmtId="0" fontId="9" fillId="2" borderId="9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23" fillId="4" borderId="7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center" vertical="center"/>
    </xf>
    <xf numFmtId="0" fontId="23" fillId="4" borderId="9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10" fillId="0" borderId="5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4" borderId="5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7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4" borderId="5" xfId="0" applyNumberFormat="1" applyFont="1" applyFill="1" applyBorder="1" applyAlignment="1" applyProtection="1">
      <alignment horizontal="left" vertical="center" wrapText="1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17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10" fillId="4" borderId="6" xfId="0" applyNumberFormat="1" applyFont="1" applyFill="1" applyBorder="1" applyAlignment="1" applyProtection="1">
      <alignment horizontal="left" vertical="center" wrapText="1"/>
      <protection locked="0"/>
    </xf>
    <xf numFmtId="0" fontId="10" fillId="4" borderId="4" xfId="0" applyNumberFormat="1" applyFont="1" applyFill="1" applyBorder="1" applyAlignment="1" applyProtection="1">
      <alignment horizontal="left" vertical="center" wrapText="1"/>
      <protection locked="0"/>
    </xf>
    <xf numFmtId="0" fontId="10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5" xfId="0" applyNumberFormat="1" applyFont="1" applyBorder="1" applyAlignment="1" applyProtection="1">
      <alignment horizontal="center" vertical="center" wrapText="1"/>
      <protection locked="0"/>
    </xf>
    <xf numFmtId="0" fontId="10" fillId="0" borderId="6" xfId="0" applyNumberFormat="1" applyFont="1" applyBorder="1" applyAlignment="1" applyProtection="1">
      <alignment horizontal="center" vertical="center" wrapText="1"/>
      <protection locked="0"/>
    </xf>
    <xf numFmtId="0" fontId="10" fillId="0" borderId="4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5" xfId="0" applyNumberFormat="1" applyFont="1" applyBorder="1" applyAlignment="1" applyProtection="1">
      <alignment horizontal="left" vertical="center" wrapText="1"/>
      <protection locked="0"/>
    </xf>
    <xf numFmtId="0" fontId="10" fillId="0" borderId="4" xfId="0" applyNumberFormat="1" applyFont="1" applyBorder="1" applyAlignment="1" applyProtection="1">
      <alignment horizontal="left" vertical="center" wrapText="1"/>
      <protection locked="0"/>
    </xf>
    <xf numFmtId="0" fontId="10" fillId="0" borderId="6" xfId="0" applyNumberFormat="1" applyFont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4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7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7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6" xfId="0" applyNumberFormat="1" applyFont="1" applyBorder="1" applyAlignment="1" applyProtection="1">
      <alignment horizontal="left" vertical="center" wrapText="1"/>
      <protection locked="0"/>
    </xf>
    <xf numFmtId="0" fontId="2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9" fillId="0" borderId="5" xfId="0" applyNumberFormat="1" applyFont="1" applyFill="1" applyBorder="1" applyAlignment="1" applyProtection="1">
      <alignment horizontal="left" vertical="center" wrapText="1"/>
      <protection locked="0"/>
    </xf>
    <xf numFmtId="0" fontId="29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27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28" xfId="0" applyNumberFormat="1" applyFont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>
      <alignment horizontal="center" vertical="center" wrapText="1"/>
    </xf>
    <xf numFmtId="0" fontId="1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left"/>
    </xf>
    <xf numFmtId="0" fontId="10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7" fillId="3" borderId="25" xfId="0" applyNumberFormat="1" applyFont="1" applyFill="1" applyBorder="1" applyAlignment="1" applyProtection="1">
      <alignment horizontal="left" vertical="center" wrapText="1"/>
      <protection locked="0"/>
    </xf>
    <xf numFmtId="0" fontId="17" fillId="3" borderId="22" xfId="0" applyNumberFormat="1" applyFont="1" applyFill="1" applyBorder="1" applyAlignment="1" applyProtection="1">
      <alignment horizontal="left" vertical="center" wrapText="1"/>
      <protection locked="0"/>
    </xf>
    <xf numFmtId="0" fontId="17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" borderId="5" xfId="0" applyNumberFormat="1" applyFont="1" applyFill="1" applyBorder="1" applyAlignment="1" applyProtection="1">
      <alignment horizontal="left" vertical="center" wrapText="1"/>
      <protection locked="0"/>
    </xf>
    <xf numFmtId="0" fontId="29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7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7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21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5" xfId="0" applyNumberFormat="1" applyFont="1" applyFill="1" applyBorder="1" applyAlignment="1" applyProtection="1">
      <alignment horizontal="left" vertical="center" wrapText="1"/>
      <protection locked="0"/>
    </xf>
    <xf numFmtId="0" fontId="29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7" fillId="2" borderId="5" xfId="0" applyNumberFormat="1" applyFont="1" applyFill="1" applyBorder="1" applyAlignment="1" applyProtection="1">
      <alignment horizontal="left" vertical="center" wrapText="1"/>
      <protection locked="0"/>
    </xf>
    <xf numFmtId="0" fontId="17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7" fillId="3" borderId="1" xfId="0" applyFont="1" applyFill="1" applyBorder="1" applyAlignment="1" applyProtection="1">
      <alignment horizontal="center" vertical="center" wrapText="1"/>
      <protection locked="0"/>
    </xf>
    <xf numFmtId="0" fontId="2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6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NumberFormat="1" applyFont="1" applyBorder="1" applyAlignment="1" applyProtection="1">
      <alignment horizontal="center" vertical="center" wrapText="1"/>
      <protection locked="0"/>
    </xf>
    <xf numFmtId="0" fontId="10" fillId="4" borderId="28" xfId="0" applyFont="1" applyFill="1" applyBorder="1" applyAlignment="1" applyProtection="1">
      <alignment horizontal="center" vertical="center" wrapText="1"/>
      <protection locked="0"/>
    </xf>
    <xf numFmtId="0" fontId="11" fillId="4" borderId="5" xfId="0" applyFont="1" applyFill="1" applyBorder="1" applyAlignment="1" applyProtection="1">
      <alignment horizontal="center" vertical="center" wrapText="1"/>
      <protection locked="0"/>
    </xf>
    <xf numFmtId="0" fontId="11" fillId="4" borderId="6" xfId="0" applyFont="1" applyFill="1" applyBorder="1" applyAlignment="1" applyProtection="1">
      <alignment horizontal="center" vertical="center" wrapText="1"/>
      <protection locked="0"/>
    </xf>
    <xf numFmtId="0" fontId="11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5" xfId="0" applyFont="1" applyFill="1" applyBorder="1" applyAlignment="1" applyProtection="1">
      <alignment horizontal="left" vertical="center" wrapText="1"/>
      <protection locked="0"/>
    </xf>
    <xf numFmtId="0" fontId="10" fillId="4" borderId="6" xfId="0" applyFont="1" applyFill="1" applyBorder="1" applyAlignment="1" applyProtection="1">
      <alignment horizontal="left" vertical="center" wrapText="1"/>
      <protection locked="0"/>
    </xf>
    <xf numFmtId="0" fontId="10" fillId="4" borderId="4" xfId="0" applyFont="1" applyFill="1" applyBorder="1" applyAlignment="1" applyProtection="1">
      <alignment horizontal="left" vertical="center" wrapText="1"/>
      <protection locked="0"/>
    </xf>
    <xf numFmtId="0" fontId="10" fillId="4" borderId="1" xfId="0" applyFont="1" applyFill="1" applyBorder="1" applyAlignment="1" applyProtection="1">
      <alignment horizontal="left" vertical="center" wrapText="1"/>
      <protection locked="0"/>
    </xf>
    <xf numFmtId="0" fontId="10" fillId="4" borderId="16" xfId="0" applyFont="1" applyFill="1" applyBorder="1" applyAlignment="1" applyProtection="1">
      <alignment horizontal="center" vertical="center" wrapText="1"/>
      <protection locked="0"/>
    </xf>
    <xf numFmtId="0" fontId="17" fillId="4" borderId="5" xfId="0" applyNumberFormat="1" applyFont="1" applyFill="1" applyBorder="1" applyAlignment="1" applyProtection="1">
      <alignment horizontal="left" vertical="center" wrapText="1"/>
      <protection locked="0"/>
    </xf>
    <xf numFmtId="0" fontId="17" fillId="4" borderId="6" xfId="0" applyNumberFormat="1" applyFont="1" applyFill="1" applyBorder="1" applyAlignment="1" applyProtection="1">
      <alignment horizontal="left" vertical="center" wrapText="1"/>
      <protection locked="0"/>
    </xf>
    <xf numFmtId="0" fontId="17" fillId="4" borderId="4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5" xfId="0" applyNumberFormat="1" applyFont="1" applyFill="1" applyBorder="1" applyAlignment="1" applyProtection="1">
      <alignment horizontal="left" vertical="top" wrapText="1"/>
      <protection locked="0"/>
    </xf>
    <xf numFmtId="0" fontId="10" fillId="4" borderId="6" xfId="0" applyNumberFormat="1" applyFont="1" applyFill="1" applyBorder="1" applyAlignment="1" applyProtection="1">
      <alignment horizontal="left" vertical="top" wrapText="1"/>
      <protection locked="0"/>
    </xf>
    <xf numFmtId="0" fontId="10" fillId="4" borderId="4" xfId="0" applyNumberFormat="1" applyFont="1" applyFill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2" fontId="9" fillId="0" borderId="1" xfId="0" applyNumberFormat="1" applyFont="1" applyFill="1" applyBorder="1" applyAlignment="1" applyProtection="1">
      <alignment horizontal="left" vertical="center" wrapText="1"/>
      <protection locked="0"/>
    </xf>
    <xf numFmtId="2" fontId="9" fillId="0" borderId="1" xfId="0" applyNumberFormat="1" applyFont="1" applyBorder="1" applyAlignment="1" applyProtection="1">
      <alignment horizontal="left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5" xfId="0" applyFont="1" applyFill="1" applyBorder="1" applyAlignment="1" applyProtection="1">
      <alignment horizontal="center" vertical="center" wrapText="1"/>
      <protection locked="0"/>
    </xf>
    <xf numFmtId="0" fontId="0" fillId="4" borderId="6" xfId="0" applyFont="1" applyFill="1" applyBorder="1" applyAlignment="1" applyProtection="1">
      <alignment horizontal="center" vertical="center" wrapText="1"/>
      <protection locked="0"/>
    </xf>
    <xf numFmtId="0" fontId="0" fillId="4" borderId="4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2" fontId="9" fillId="0" borderId="5" xfId="0" applyNumberFormat="1" applyFont="1" applyBorder="1" applyAlignment="1" applyProtection="1">
      <alignment horizontal="left" vertical="center" wrapText="1"/>
      <protection locked="0"/>
    </xf>
    <xf numFmtId="2" fontId="9" fillId="0" borderId="6" xfId="0" applyNumberFormat="1" applyFont="1" applyBorder="1" applyAlignment="1" applyProtection="1">
      <alignment horizontal="left" vertical="center" wrapText="1"/>
      <protection locked="0"/>
    </xf>
    <xf numFmtId="2" fontId="9" fillId="0" borderId="4" xfId="0" applyNumberFormat="1" applyFont="1" applyBorder="1" applyAlignment="1" applyProtection="1">
      <alignment horizontal="left" vertical="center" wrapText="1"/>
      <protection locked="0"/>
    </xf>
    <xf numFmtId="2" fontId="9" fillId="0" borderId="5" xfId="0" applyNumberFormat="1" applyFont="1" applyFill="1" applyBorder="1" applyAlignment="1" applyProtection="1">
      <alignment horizontal="left" vertical="center" wrapText="1"/>
      <protection locked="0"/>
    </xf>
    <xf numFmtId="2" fontId="9" fillId="0" borderId="6" xfId="0" applyNumberFormat="1" applyFont="1" applyFill="1" applyBorder="1" applyAlignment="1" applyProtection="1">
      <alignment horizontal="left" vertical="center" wrapText="1"/>
      <protection locked="0"/>
    </xf>
    <xf numFmtId="2" fontId="9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2" fontId="16" fillId="3" borderId="1" xfId="0" applyNumberFormat="1" applyFont="1" applyFill="1" applyBorder="1" applyAlignment="1" applyProtection="1">
      <alignment horizontal="left" vertical="center" wrapText="1"/>
      <protection locked="0"/>
    </xf>
    <xf numFmtId="2" fontId="9" fillId="2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2" fontId="20" fillId="0" borderId="1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19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2" fontId="0" fillId="0" borderId="1" xfId="0" applyNumberFormat="1" applyFont="1" applyBorder="1" applyAlignment="1" applyProtection="1">
      <alignment horizontal="left" vertical="center" wrapText="1"/>
      <protection locked="0"/>
    </xf>
    <xf numFmtId="0" fontId="0" fillId="4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26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9" fillId="4" borderId="1" xfId="0" applyFont="1" applyFill="1" applyBorder="1" applyAlignment="1" applyProtection="1">
      <alignment vertical="center" wrapText="1"/>
      <protection locked="0"/>
    </xf>
    <xf numFmtId="16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6" fillId="3" borderId="5" xfId="0" applyNumberFormat="1" applyFont="1" applyFill="1" applyBorder="1" applyAlignment="1" applyProtection="1">
      <alignment horizontal="left" vertical="center" wrapText="1"/>
      <protection locked="0"/>
    </xf>
    <xf numFmtId="2" fontId="16" fillId="3" borderId="6" xfId="0" applyNumberFormat="1" applyFont="1" applyFill="1" applyBorder="1" applyAlignment="1" applyProtection="1">
      <alignment horizontal="left" vertical="center" wrapText="1"/>
      <protection locked="0"/>
    </xf>
    <xf numFmtId="2" fontId="16" fillId="3" borderId="4" xfId="0" applyNumberFormat="1" applyFont="1" applyFill="1" applyBorder="1" applyAlignment="1" applyProtection="1">
      <alignment horizontal="left" vertical="center" wrapText="1"/>
      <protection locked="0"/>
    </xf>
    <xf numFmtId="2" fontId="4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6" fillId="3" borderId="5" xfId="0" applyFont="1" applyFill="1" applyBorder="1" applyAlignment="1" applyProtection="1">
      <alignment horizontal="center" vertical="center" wrapText="1"/>
      <protection locked="0"/>
    </xf>
    <xf numFmtId="0" fontId="16" fillId="3" borderId="6" xfId="0" applyFont="1" applyFill="1" applyBorder="1" applyAlignment="1" applyProtection="1">
      <alignment horizontal="center" vertical="center" wrapText="1"/>
      <protection locked="0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9" fillId="4" borderId="5" xfId="0" applyFont="1" applyFill="1" applyBorder="1" applyAlignment="1" applyProtection="1">
      <alignment horizontal="center" vertical="center" wrapText="1"/>
      <protection locked="0"/>
    </xf>
    <xf numFmtId="0" fontId="9" fillId="4" borderId="6" xfId="0" applyFont="1" applyFill="1" applyBorder="1" applyAlignment="1" applyProtection="1">
      <alignment horizontal="center" vertical="center" wrapText="1"/>
      <protection locked="0"/>
    </xf>
    <xf numFmtId="0" fontId="9" fillId="4" borderId="4" xfId="0" applyFont="1" applyFill="1" applyBorder="1" applyAlignment="1" applyProtection="1">
      <alignment horizontal="center" vertical="center" wrapText="1"/>
      <protection locked="0"/>
    </xf>
    <xf numFmtId="0" fontId="16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2" fontId="9" fillId="4" borderId="5" xfId="0" applyNumberFormat="1" applyFont="1" applyFill="1" applyBorder="1" applyAlignment="1" applyProtection="1">
      <alignment horizontal="left" vertical="center" wrapText="1"/>
      <protection locked="0"/>
    </xf>
    <xf numFmtId="2" fontId="9" fillId="4" borderId="6" xfId="0" applyNumberFormat="1" applyFont="1" applyFill="1" applyBorder="1" applyAlignment="1" applyProtection="1">
      <alignment horizontal="left" vertical="center" wrapText="1"/>
      <protection locked="0"/>
    </xf>
    <xf numFmtId="2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2" fontId="9" fillId="4" borderId="4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NumberFormat="1" applyFont="1" applyBorder="1" applyAlignment="1" applyProtection="1">
      <alignment horizontal="left" vertical="center" wrapText="1"/>
      <protection locked="0"/>
    </xf>
    <xf numFmtId="0" fontId="0" fillId="4" borderId="1" xfId="0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6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165" fontId="10" fillId="0" borderId="1" xfId="0" applyNumberFormat="1" applyFont="1" applyFill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165" fontId="11" fillId="0" borderId="10" xfId="0" applyNumberFormat="1" applyFont="1" applyFill="1" applyBorder="1" applyAlignment="1">
      <alignment horizontal="center" vertical="top" wrapText="1"/>
    </xf>
    <xf numFmtId="165" fontId="11" fillId="0" borderId="11" xfId="0" applyNumberFormat="1" applyFont="1" applyFill="1" applyBorder="1" applyAlignment="1">
      <alignment horizontal="center" vertical="top" wrapText="1"/>
    </xf>
    <xf numFmtId="165" fontId="11" fillId="0" borderId="12" xfId="0" applyNumberFormat="1" applyFont="1" applyFill="1" applyBorder="1" applyAlignment="1">
      <alignment horizontal="center" vertical="top" wrapText="1"/>
    </xf>
    <xf numFmtId="165" fontId="18" fillId="0" borderId="13" xfId="0" applyNumberFormat="1" applyFont="1" applyFill="1" applyBorder="1" applyAlignment="1">
      <alignment horizontal="center" vertical="top" wrapText="1"/>
    </xf>
    <xf numFmtId="165" fontId="18" fillId="0" borderId="3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10" fillId="4" borderId="0" xfId="0" applyFont="1" applyFill="1" applyBorder="1" applyAlignment="1">
      <alignment horizontal="center" vertical="center" wrapText="1"/>
    </xf>
    <xf numFmtId="0" fontId="25" fillId="4" borderId="0" xfId="0" applyFont="1" applyFill="1" applyBorder="1" applyAlignment="1">
      <alignment horizontal="center" vertical="center" wrapText="1"/>
    </xf>
    <xf numFmtId="0" fontId="13" fillId="4" borderId="0" xfId="0" applyNumberFormat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 wrapText="1"/>
    </xf>
    <xf numFmtId="0" fontId="16" fillId="4" borderId="0" xfId="0" applyNumberFormat="1" applyFont="1" applyFill="1" applyBorder="1" applyAlignment="1">
      <alignment horizontal="center" vertical="center"/>
    </xf>
    <xf numFmtId="0" fontId="16" fillId="4" borderId="0" xfId="0" applyNumberFormat="1" applyFont="1" applyFill="1" applyBorder="1" applyAlignment="1">
      <alignment horizontal="center" vertical="center" wrapText="1"/>
    </xf>
    <xf numFmtId="0" fontId="9" fillId="4" borderId="0" xfId="0" applyNumberFormat="1" applyFont="1" applyFill="1" applyBorder="1" applyAlignment="1">
      <alignment horizontal="center" vertical="center" wrapText="1"/>
    </xf>
    <xf numFmtId="0" fontId="5" fillId="4" borderId="0" xfId="0" applyNumberFormat="1" applyFont="1" applyFill="1" applyBorder="1" applyAlignment="1">
      <alignment horizontal="center" vertical="center" wrapText="1"/>
    </xf>
    <xf numFmtId="0" fontId="17" fillId="4" borderId="0" xfId="0" applyNumberFormat="1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0" fillId="4" borderId="0" xfId="0" applyNumberFormat="1" applyFont="1" applyFill="1" applyBorder="1" applyAlignment="1">
      <alignment horizontal="center" vertical="center" wrapText="1"/>
    </xf>
    <xf numFmtId="4" fontId="10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 wrapText="1"/>
    </xf>
    <xf numFmtId="0" fontId="13" fillId="4" borderId="0" xfId="0" applyNumberFormat="1" applyFont="1" applyFill="1" applyBorder="1" applyAlignment="1">
      <alignment horizontal="center" vertical="center" wrapText="1"/>
    </xf>
    <xf numFmtId="0" fontId="9" fillId="4" borderId="0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30"/>
  <sheetViews>
    <sheetView tabSelected="1" topLeftCell="A4" zoomScaleSheetLayoutView="100" workbookViewId="0">
      <pane ySplit="5" topLeftCell="A9" activePane="bottomLeft" state="frozen"/>
      <selection activeCell="A4" sqref="A4"/>
      <selection pane="bottomLeft" activeCell="H36" sqref="H36"/>
    </sheetView>
  </sheetViews>
  <sheetFormatPr defaultColWidth="9.140625" defaultRowHeight="12"/>
  <cols>
    <col min="1" max="1" width="5" style="26" customWidth="1"/>
    <col min="2" max="2" width="38.85546875" style="108" customWidth="1"/>
    <col min="3" max="3" width="7.140625" style="1" customWidth="1"/>
    <col min="4" max="4" width="6.7109375" style="1" customWidth="1"/>
    <col min="5" max="6" width="7.5703125" style="1" customWidth="1"/>
    <col min="7" max="7" width="8.140625" style="1" customWidth="1"/>
    <col min="8" max="8" width="8.85546875" style="1" customWidth="1"/>
    <col min="9" max="9" width="7.7109375" style="1" customWidth="1"/>
    <col min="10" max="10" width="8" style="1" customWidth="1"/>
    <col min="11" max="11" width="7.28515625" style="1" customWidth="1"/>
    <col min="12" max="12" width="6.7109375" style="1" customWidth="1"/>
    <col min="13" max="13" width="6.5703125" style="1" customWidth="1"/>
    <col min="14" max="14" width="6.7109375" style="1" customWidth="1"/>
    <col min="15" max="15" width="7.7109375" style="1" customWidth="1"/>
    <col min="16" max="16" width="24.140625" style="1" customWidth="1"/>
    <col min="17" max="18" width="10" style="1" bestFit="1" customWidth="1"/>
    <col min="19" max="16384" width="9.140625" style="1"/>
  </cols>
  <sheetData>
    <row r="1" spans="1:16" ht="19.5" customHeight="1">
      <c r="N1" s="496" t="s">
        <v>26</v>
      </c>
      <c r="O1" s="496"/>
      <c r="P1" s="496"/>
    </row>
    <row r="2" spans="1:16" ht="45.75" customHeight="1">
      <c r="N2" s="496" t="s">
        <v>205</v>
      </c>
      <c r="O2" s="496"/>
      <c r="P2" s="496"/>
    </row>
    <row r="3" spans="1:16" ht="17.25" customHeight="1">
      <c r="B3" s="476" t="s">
        <v>61</v>
      </c>
      <c r="C3" s="476"/>
      <c r="D3" s="476"/>
      <c r="E3" s="476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476"/>
    </row>
    <row r="4" spans="1:16" ht="16.5" customHeight="1">
      <c r="B4" s="335"/>
      <c r="C4" s="336"/>
      <c r="D4" s="336"/>
      <c r="E4" s="336"/>
      <c r="F4" s="336"/>
      <c r="G4" s="498" t="s">
        <v>659</v>
      </c>
      <c r="H4" s="499"/>
      <c r="I4" s="499"/>
      <c r="J4" s="499"/>
      <c r="K4" s="499"/>
      <c r="L4" s="336"/>
      <c r="M4" s="336"/>
      <c r="N4" s="336"/>
      <c r="O4" s="336"/>
      <c r="P4" s="336"/>
    </row>
    <row r="5" spans="1:16" ht="16.5" customHeight="1">
      <c r="G5" s="18"/>
      <c r="H5" s="18"/>
      <c r="I5" s="18"/>
      <c r="J5" s="18"/>
      <c r="K5" s="18"/>
    </row>
    <row r="6" spans="1:16" s="7" customFormat="1" ht="22.5" customHeight="1">
      <c r="A6" s="490" t="s">
        <v>0</v>
      </c>
      <c r="B6" s="452" t="s">
        <v>1</v>
      </c>
      <c r="C6" s="452" t="s">
        <v>8</v>
      </c>
      <c r="D6" s="493" t="s">
        <v>404</v>
      </c>
      <c r="E6" s="452" t="s">
        <v>10</v>
      </c>
      <c r="F6" s="452"/>
      <c r="G6" s="452"/>
      <c r="H6" s="452" t="s">
        <v>615</v>
      </c>
      <c r="I6" s="452"/>
      <c r="J6" s="452"/>
      <c r="K6" s="452"/>
      <c r="L6" s="452"/>
      <c r="M6" s="452"/>
      <c r="N6" s="452" t="s">
        <v>2</v>
      </c>
      <c r="O6" s="452"/>
      <c r="P6" s="452" t="s">
        <v>55</v>
      </c>
    </row>
    <row r="7" spans="1:16" s="7" customFormat="1" ht="24" customHeight="1">
      <c r="A7" s="490"/>
      <c r="B7" s="452"/>
      <c r="C7" s="452"/>
      <c r="D7" s="494"/>
      <c r="E7" s="413">
        <v>2019</v>
      </c>
      <c r="F7" s="452">
        <v>2020</v>
      </c>
      <c r="G7" s="452"/>
      <c r="H7" s="497" t="s">
        <v>5</v>
      </c>
      <c r="I7" s="497"/>
      <c r="J7" s="497" t="s">
        <v>9</v>
      </c>
      <c r="K7" s="497"/>
      <c r="L7" s="497" t="s">
        <v>11</v>
      </c>
      <c r="M7" s="497"/>
      <c r="N7" s="452">
        <v>2022</v>
      </c>
      <c r="O7" s="452">
        <v>2023</v>
      </c>
      <c r="P7" s="452"/>
    </row>
    <row r="8" spans="1:16" s="7" customFormat="1" ht="23.25" customHeight="1">
      <c r="A8" s="490"/>
      <c r="B8" s="452"/>
      <c r="C8" s="452"/>
      <c r="D8" s="495"/>
      <c r="E8" s="413" t="s">
        <v>4</v>
      </c>
      <c r="F8" s="413" t="s">
        <v>3</v>
      </c>
      <c r="G8" s="413" t="s">
        <v>4</v>
      </c>
      <c r="H8" s="414" t="s">
        <v>3</v>
      </c>
      <c r="I8" s="414" t="s">
        <v>4</v>
      </c>
      <c r="J8" s="414" t="s">
        <v>3</v>
      </c>
      <c r="K8" s="414" t="s">
        <v>4</v>
      </c>
      <c r="L8" s="414" t="s">
        <v>3</v>
      </c>
      <c r="M8" s="414" t="s">
        <v>4</v>
      </c>
      <c r="N8" s="452"/>
      <c r="O8" s="452"/>
      <c r="P8" s="452"/>
    </row>
    <row r="9" spans="1:16" ht="15.75">
      <c r="A9" s="426">
        <v>1</v>
      </c>
      <c r="B9" s="440" t="s">
        <v>306</v>
      </c>
      <c r="C9" s="441"/>
      <c r="D9" s="441"/>
      <c r="E9" s="441"/>
      <c r="F9" s="441"/>
      <c r="G9" s="441"/>
      <c r="H9" s="441"/>
      <c r="I9" s="441"/>
      <c r="J9" s="441"/>
      <c r="K9" s="441"/>
      <c r="L9" s="441"/>
      <c r="M9" s="441"/>
      <c r="N9" s="441"/>
      <c r="O9" s="441"/>
      <c r="P9" s="442"/>
    </row>
    <row r="10" spans="1:16" s="52" customFormat="1" ht="39.75" customHeight="1">
      <c r="A10" s="500"/>
      <c r="B10" s="109" t="s">
        <v>204</v>
      </c>
      <c r="C10" s="477" t="s">
        <v>614</v>
      </c>
      <c r="D10" s="478"/>
      <c r="E10" s="478"/>
      <c r="F10" s="478"/>
      <c r="G10" s="478"/>
      <c r="H10" s="478"/>
      <c r="I10" s="478"/>
      <c r="J10" s="478"/>
      <c r="K10" s="478"/>
      <c r="L10" s="478"/>
      <c r="M10" s="478"/>
      <c r="N10" s="478"/>
      <c r="O10" s="478"/>
      <c r="P10" s="479"/>
    </row>
    <row r="11" spans="1:16" ht="51.75" customHeight="1">
      <c r="A11" s="501"/>
      <c r="B11" s="109" t="s">
        <v>610</v>
      </c>
      <c r="C11" s="59" t="s">
        <v>73</v>
      </c>
      <c r="D11" s="59"/>
      <c r="E11" s="59">
        <v>53.4</v>
      </c>
      <c r="F11" s="59">
        <v>55</v>
      </c>
      <c r="G11" s="59">
        <v>1.5</v>
      </c>
      <c r="H11" s="414">
        <v>55</v>
      </c>
      <c r="I11" s="414">
        <v>7.3</v>
      </c>
      <c r="J11" s="59">
        <v>55</v>
      </c>
      <c r="K11" s="59">
        <v>10.1</v>
      </c>
      <c r="L11" s="425">
        <v>55</v>
      </c>
      <c r="M11" s="425">
        <v>25</v>
      </c>
      <c r="N11" s="59">
        <v>55</v>
      </c>
      <c r="O11" s="59">
        <v>55</v>
      </c>
      <c r="P11" s="59" t="s">
        <v>693</v>
      </c>
    </row>
    <row r="12" spans="1:16" ht="29.25" customHeight="1">
      <c r="A12" s="501"/>
      <c r="B12" s="110" t="s">
        <v>455</v>
      </c>
      <c r="C12" s="59" t="s">
        <v>81</v>
      </c>
      <c r="D12" s="59"/>
      <c r="E12" s="59">
        <v>54</v>
      </c>
      <c r="F12" s="59">
        <v>22423</v>
      </c>
      <c r="G12" s="59">
        <v>8047</v>
      </c>
      <c r="H12" s="414">
        <v>23100</v>
      </c>
      <c r="I12" s="414">
        <v>3100</v>
      </c>
      <c r="J12" s="59">
        <v>23100</v>
      </c>
      <c r="K12" s="59">
        <v>4382</v>
      </c>
      <c r="L12" s="425">
        <v>23100</v>
      </c>
      <c r="M12" s="425">
        <v>10648</v>
      </c>
      <c r="N12" s="59">
        <v>23100</v>
      </c>
      <c r="O12" s="59">
        <v>23100</v>
      </c>
      <c r="P12" s="59" t="s">
        <v>694</v>
      </c>
    </row>
    <row r="13" spans="1:16" ht="41.25" customHeight="1">
      <c r="A13" s="501"/>
      <c r="B13" s="109" t="s">
        <v>465</v>
      </c>
      <c r="C13" s="70" t="s">
        <v>458</v>
      </c>
      <c r="D13" s="59"/>
      <c r="E13" s="59">
        <v>7.6</v>
      </c>
      <c r="F13" s="59">
        <v>132</v>
      </c>
      <c r="G13" s="59">
        <v>132</v>
      </c>
      <c r="H13" s="414">
        <v>136</v>
      </c>
      <c r="I13" s="414">
        <v>18.5</v>
      </c>
      <c r="J13" s="59">
        <v>136</v>
      </c>
      <c r="K13" s="59">
        <v>46.4</v>
      </c>
      <c r="L13" s="425">
        <v>161</v>
      </c>
      <c r="M13" s="425">
        <v>57</v>
      </c>
      <c r="N13" s="59">
        <v>137</v>
      </c>
      <c r="O13" s="59">
        <v>138</v>
      </c>
      <c r="P13" s="59" t="s">
        <v>695</v>
      </c>
    </row>
    <row r="14" spans="1:16" ht="30.75" customHeight="1">
      <c r="A14" s="501"/>
      <c r="B14" s="109" t="s">
        <v>585</v>
      </c>
      <c r="C14" s="59" t="s">
        <v>73</v>
      </c>
      <c r="D14" s="59"/>
      <c r="E14" s="59">
        <v>70.7</v>
      </c>
      <c r="F14" s="59">
        <v>7.7</v>
      </c>
      <c r="G14" s="67">
        <v>7.9</v>
      </c>
      <c r="H14" s="414">
        <v>10</v>
      </c>
      <c r="I14" s="414">
        <v>5.0460000000000003</v>
      </c>
      <c r="J14" s="59">
        <v>10</v>
      </c>
      <c r="K14" s="59">
        <v>8.39</v>
      </c>
      <c r="L14" s="425">
        <v>10</v>
      </c>
      <c r="M14" s="425">
        <v>11</v>
      </c>
      <c r="N14" s="59">
        <v>12</v>
      </c>
      <c r="O14" s="59">
        <v>12</v>
      </c>
      <c r="P14" s="59" t="s">
        <v>627</v>
      </c>
    </row>
    <row r="15" spans="1:16" ht="38.25" customHeight="1">
      <c r="A15" s="501"/>
      <c r="B15" s="109" t="s">
        <v>616</v>
      </c>
      <c r="C15" s="59" t="s">
        <v>81</v>
      </c>
      <c r="D15" s="59"/>
      <c r="E15" s="69">
        <v>1097</v>
      </c>
      <c r="F15" s="59">
        <v>1204</v>
      </c>
      <c r="G15" s="59">
        <v>1172</v>
      </c>
      <c r="H15" s="326">
        <v>1172</v>
      </c>
      <c r="I15" s="326">
        <v>1156</v>
      </c>
      <c r="J15" s="69">
        <v>1172</v>
      </c>
      <c r="K15" s="59">
        <v>1156</v>
      </c>
      <c r="L15" s="425">
        <v>1921</v>
      </c>
      <c r="M15" s="425">
        <v>1118</v>
      </c>
      <c r="N15" s="59">
        <v>1210</v>
      </c>
      <c r="O15" s="59">
        <v>1210</v>
      </c>
      <c r="P15" s="59" t="s">
        <v>696</v>
      </c>
    </row>
    <row r="16" spans="1:16" ht="31.5" customHeight="1">
      <c r="A16" s="502"/>
      <c r="B16" s="111" t="s">
        <v>456</v>
      </c>
      <c r="C16" s="59" t="s">
        <v>469</v>
      </c>
      <c r="D16" s="59"/>
      <c r="E16" s="69">
        <v>1097</v>
      </c>
      <c r="F16" s="59">
        <v>1204</v>
      </c>
      <c r="G16" s="59">
        <v>1172</v>
      </c>
      <c r="H16" s="326">
        <v>1172</v>
      </c>
      <c r="I16" s="326">
        <v>1194</v>
      </c>
      <c r="J16" s="69">
        <v>1172</v>
      </c>
      <c r="K16" s="59">
        <v>1156</v>
      </c>
      <c r="L16" s="425">
        <v>1921</v>
      </c>
      <c r="M16" s="425">
        <v>1118</v>
      </c>
      <c r="N16" s="59">
        <v>1210</v>
      </c>
      <c r="O16" s="59">
        <v>1210</v>
      </c>
      <c r="P16" s="59" t="s">
        <v>697</v>
      </c>
    </row>
    <row r="17" spans="1:18" s="52" customFormat="1" ht="18.75" customHeight="1">
      <c r="A17" s="19" t="s">
        <v>99</v>
      </c>
      <c r="B17" s="112" t="s">
        <v>93</v>
      </c>
      <c r="C17" s="491" t="s">
        <v>307</v>
      </c>
      <c r="D17" s="492"/>
      <c r="E17" s="492"/>
      <c r="F17" s="492"/>
      <c r="G17" s="492"/>
      <c r="H17" s="492"/>
      <c r="I17" s="492"/>
      <c r="J17" s="492"/>
      <c r="K17" s="492"/>
      <c r="L17" s="492"/>
      <c r="M17" s="492"/>
      <c r="N17" s="492"/>
      <c r="O17" s="492"/>
      <c r="P17" s="430"/>
      <c r="R17" s="1"/>
    </row>
    <row r="18" spans="1:18" ht="30" customHeight="1">
      <c r="A18" s="503"/>
      <c r="B18" s="109" t="s">
        <v>466</v>
      </c>
      <c r="C18" s="59" t="s">
        <v>73</v>
      </c>
      <c r="D18" s="59"/>
      <c r="E18" s="59">
        <v>6344</v>
      </c>
      <c r="F18" s="59">
        <v>6400</v>
      </c>
      <c r="G18" s="59">
        <v>4050</v>
      </c>
      <c r="H18" s="414">
        <v>6400</v>
      </c>
      <c r="I18" s="414">
        <v>1703</v>
      </c>
      <c r="J18" s="59">
        <v>6400</v>
      </c>
      <c r="K18" s="59">
        <v>3532</v>
      </c>
      <c r="L18" s="425">
        <v>6400</v>
      </c>
      <c r="M18" s="425">
        <v>6196</v>
      </c>
      <c r="N18" s="59">
        <v>6500</v>
      </c>
      <c r="O18" s="59">
        <v>6550</v>
      </c>
      <c r="P18" s="59" t="s">
        <v>698</v>
      </c>
    </row>
    <row r="19" spans="1:18">
      <c r="A19" s="504"/>
      <c r="B19" s="109" t="s">
        <v>467</v>
      </c>
      <c r="C19" s="59" t="s">
        <v>81</v>
      </c>
      <c r="D19" s="59"/>
      <c r="E19" s="69">
        <v>12670</v>
      </c>
      <c r="F19" s="59">
        <v>12670</v>
      </c>
      <c r="G19" s="67">
        <v>9380</v>
      </c>
      <c r="H19" s="327">
        <v>12675</v>
      </c>
      <c r="I19" s="414">
        <v>5988</v>
      </c>
      <c r="J19" s="106">
        <v>12675</v>
      </c>
      <c r="K19" s="59">
        <v>9434</v>
      </c>
      <c r="L19" s="425">
        <v>12675</v>
      </c>
      <c r="M19" s="425">
        <v>12669</v>
      </c>
      <c r="N19" s="106">
        <v>12680</v>
      </c>
      <c r="O19" s="106">
        <v>12690</v>
      </c>
      <c r="P19" s="59" t="s">
        <v>699</v>
      </c>
    </row>
    <row r="20" spans="1:18" ht="24">
      <c r="A20" s="504"/>
      <c r="B20" s="109" t="s">
        <v>468</v>
      </c>
      <c r="C20" s="59" t="s">
        <v>73</v>
      </c>
      <c r="D20" s="59"/>
      <c r="E20" s="70">
        <v>7.6</v>
      </c>
      <c r="F20" s="59">
        <v>7.7</v>
      </c>
      <c r="G20" s="67">
        <v>7.9</v>
      </c>
      <c r="H20" s="414">
        <v>10</v>
      </c>
      <c r="I20" s="414">
        <v>5.0460000000000003</v>
      </c>
      <c r="J20" s="59">
        <v>10</v>
      </c>
      <c r="K20" s="59">
        <v>8.39</v>
      </c>
      <c r="L20" s="425">
        <v>10</v>
      </c>
      <c r="M20" s="425">
        <v>11</v>
      </c>
      <c r="N20" s="59">
        <v>11</v>
      </c>
      <c r="O20" s="59">
        <v>12</v>
      </c>
      <c r="P20" s="59" t="s">
        <v>627</v>
      </c>
    </row>
    <row r="21" spans="1:18" ht="15" customHeight="1">
      <c r="A21" s="504"/>
      <c r="B21" s="110" t="s">
        <v>457</v>
      </c>
      <c r="C21" s="59" t="s">
        <v>458</v>
      </c>
      <c r="D21" s="59"/>
      <c r="E21" s="59">
        <v>3180</v>
      </c>
      <c r="F21" s="59">
        <v>3180</v>
      </c>
      <c r="G21" s="59">
        <v>3180</v>
      </c>
      <c r="H21" s="414">
        <v>3280</v>
      </c>
      <c r="I21" s="414">
        <v>3230</v>
      </c>
      <c r="J21" s="59">
        <v>3280</v>
      </c>
      <c r="K21" s="59">
        <v>3230</v>
      </c>
      <c r="L21" s="425">
        <v>3280</v>
      </c>
      <c r="M21" s="425">
        <v>3230</v>
      </c>
      <c r="N21" s="59">
        <v>3330</v>
      </c>
      <c r="O21" s="59">
        <v>3330</v>
      </c>
      <c r="P21" s="59" t="s">
        <v>657</v>
      </c>
    </row>
    <row r="22" spans="1:18" ht="27" customHeight="1">
      <c r="A22" s="505"/>
      <c r="B22" s="390" t="s">
        <v>689</v>
      </c>
      <c r="C22" s="59" t="s">
        <v>590</v>
      </c>
      <c r="D22" s="59"/>
      <c r="E22" s="59"/>
      <c r="F22" s="59"/>
      <c r="G22" s="59"/>
      <c r="H22" s="414">
        <v>1200</v>
      </c>
      <c r="I22" s="414">
        <v>1500</v>
      </c>
      <c r="J22" s="59">
        <v>1200</v>
      </c>
      <c r="K22" s="59">
        <v>2000</v>
      </c>
      <c r="L22" s="425">
        <v>1200</v>
      </c>
      <c r="M22" s="425">
        <v>2282</v>
      </c>
      <c r="N22" s="59">
        <v>1250</v>
      </c>
      <c r="O22" s="59">
        <v>1300</v>
      </c>
      <c r="P22" s="59" t="s">
        <v>626</v>
      </c>
    </row>
    <row r="23" spans="1:18" s="52" customFormat="1" ht="12.75" customHeight="1">
      <c r="A23" s="19" t="s">
        <v>100</v>
      </c>
      <c r="B23" s="112" t="s">
        <v>104</v>
      </c>
      <c r="C23" s="443" t="s">
        <v>308</v>
      </c>
      <c r="D23" s="444"/>
      <c r="E23" s="444"/>
      <c r="F23" s="444"/>
      <c r="G23" s="444"/>
      <c r="H23" s="444"/>
      <c r="I23" s="444"/>
      <c r="J23" s="444"/>
      <c r="K23" s="444"/>
      <c r="L23" s="444"/>
      <c r="M23" s="444"/>
      <c r="N23" s="444"/>
      <c r="O23" s="444"/>
      <c r="P23" s="489"/>
      <c r="R23" s="1"/>
    </row>
    <row r="24" spans="1:18" ht="27.75" customHeight="1">
      <c r="A24" s="503"/>
      <c r="B24" s="109" t="s">
        <v>470</v>
      </c>
      <c r="C24" s="59" t="s">
        <v>81</v>
      </c>
      <c r="D24" s="71"/>
      <c r="E24" s="59">
        <v>134948</v>
      </c>
      <c r="F24" s="59">
        <v>132000</v>
      </c>
      <c r="G24" s="59">
        <v>125865</v>
      </c>
      <c r="H24" s="414">
        <v>132500</v>
      </c>
      <c r="I24" s="414">
        <v>10027</v>
      </c>
      <c r="J24" s="59">
        <v>132500</v>
      </c>
      <c r="K24" s="59">
        <v>20512</v>
      </c>
      <c r="L24" s="425">
        <v>132500</v>
      </c>
      <c r="M24" s="425">
        <v>63986</v>
      </c>
      <c r="N24" s="59">
        <v>133000</v>
      </c>
      <c r="O24" s="59">
        <v>133500</v>
      </c>
      <c r="P24" s="59" t="s">
        <v>703</v>
      </c>
    </row>
    <row r="25" spans="1:18" ht="29.25" customHeight="1">
      <c r="A25" s="504"/>
      <c r="B25" s="109" t="s">
        <v>611</v>
      </c>
      <c r="C25" s="59" t="s">
        <v>80</v>
      </c>
      <c r="D25" s="71"/>
      <c r="E25" s="59">
        <v>19065</v>
      </c>
      <c r="F25" s="59">
        <v>22423</v>
      </c>
      <c r="G25" s="59">
        <v>8047</v>
      </c>
      <c r="H25" s="414">
        <v>23000</v>
      </c>
      <c r="I25" s="414">
        <v>3100</v>
      </c>
      <c r="J25" s="59">
        <v>23000</v>
      </c>
      <c r="K25" s="59">
        <v>4382</v>
      </c>
      <c r="L25" s="425">
        <v>23000</v>
      </c>
      <c r="M25" s="425">
        <v>10648</v>
      </c>
      <c r="N25" s="59">
        <v>23500</v>
      </c>
      <c r="O25" s="59">
        <v>24000</v>
      </c>
      <c r="P25" s="59" t="s">
        <v>702</v>
      </c>
    </row>
    <row r="26" spans="1:18" ht="53.25" customHeight="1">
      <c r="A26" s="504"/>
      <c r="B26" s="109" t="s">
        <v>610</v>
      </c>
      <c r="C26" s="59" t="s">
        <v>73</v>
      </c>
      <c r="D26" s="71"/>
      <c r="E26" s="59">
        <v>53.4</v>
      </c>
      <c r="F26" s="68">
        <v>55</v>
      </c>
      <c r="G26" s="68">
        <v>1.5</v>
      </c>
      <c r="H26" s="414">
        <v>55</v>
      </c>
      <c r="I26" s="414">
        <v>7.3</v>
      </c>
      <c r="J26" s="59">
        <v>55</v>
      </c>
      <c r="K26" s="59">
        <v>10.1</v>
      </c>
      <c r="L26" s="425">
        <v>55</v>
      </c>
      <c r="M26" s="425">
        <v>25</v>
      </c>
      <c r="N26" s="59">
        <v>55</v>
      </c>
      <c r="O26" s="59">
        <v>55</v>
      </c>
      <c r="P26" s="59" t="s">
        <v>701</v>
      </c>
    </row>
    <row r="27" spans="1:18" ht="27.75" customHeight="1">
      <c r="A27" s="504"/>
      <c r="B27" s="109" t="s">
        <v>459</v>
      </c>
      <c r="C27" s="59" t="s">
        <v>242</v>
      </c>
      <c r="D27" s="71"/>
      <c r="E27" s="59">
        <v>158</v>
      </c>
      <c r="F27" s="59">
        <v>159</v>
      </c>
      <c r="G27" s="59">
        <v>159</v>
      </c>
      <c r="H27" s="414">
        <v>161</v>
      </c>
      <c r="I27" s="414">
        <v>160</v>
      </c>
      <c r="J27" s="59">
        <v>161</v>
      </c>
      <c r="K27" s="59">
        <v>160</v>
      </c>
      <c r="L27" s="425">
        <v>161</v>
      </c>
      <c r="M27" s="425">
        <v>159</v>
      </c>
      <c r="N27" s="59">
        <v>161</v>
      </c>
      <c r="O27" s="59">
        <v>161</v>
      </c>
      <c r="P27" s="59" t="s">
        <v>657</v>
      </c>
    </row>
    <row r="28" spans="1:18" ht="18.75" customHeight="1">
      <c r="A28" s="505"/>
      <c r="B28" s="109" t="s">
        <v>612</v>
      </c>
      <c r="C28" s="59" t="s">
        <v>80</v>
      </c>
      <c r="D28" s="71"/>
      <c r="E28" s="59">
        <v>1900</v>
      </c>
      <c r="F28" s="59">
        <v>1910</v>
      </c>
      <c r="G28" s="59">
        <v>1904</v>
      </c>
      <c r="H28" s="414">
        <v>1925</v>
      </c>
      <c r="I28" s="414">
        <v>1915</v>
      </c>
      <c r="J28" s="59">
        <v>1925</v>
      </c>
      <c r="K28" s="59">
        <v>1904</v>
      </c>
      <c r="L28" s="425">
        <v>1925</v>
      </c>
      <c r="M28" s="425">
        <v>1876</v>
      </c>
      <c r="N28" s="59">
        <v>1930</v>
      </c>
      <c r="O28" s="59">
        <v>1930</v>
      </c>
      <c r="P28" s="59" t="s">
        <v>700</v>
      </c>
    </row>
    <row r="29" spans="1:18" ht="18.75" customHeight="1">
      <c r="A29" s="409"/>
      <c r="B29" s="109" t="s">
        <v>799</v>
      </c>
      <c r="C29" s="59" t="s">
        <v>590</v>
      </c>
      <c r="D29" s="71"/>
      <c r="E29" s="59"/>
      <c r="F29" s="59"/>
      <c r="G29" s="59"/>
      <c r="H29" s="414"/>
      <c r="I29" s="414"/>
      <c r="J29" s="59"/>
      <c r="K29" s="59"/>
      <c r="L29" s="425">
        <v>4</v>
      </c>
      <c r="M29" s="425">
        <v>4</v>
      </c>
      <c r="N29" s="59"/>
      <c r="O29" s="59"/>
      <c r="P29" s="399"/>
    </row>
    <row r="30" spans="1:18" s="52" customFormat="1" ht="12.75" customHeight="1">
      <c r="A30" s="19" t="s">
        <v>435</v>
      </c>
      <c r="B30" s="112" t="s">
        <v>106</v>
      </c>
      <c r="C30" s="443" t="s">
        <v>309</v>
      </c>
      <c r="D30" s="444"/>
      <c r="E30" s="444"/>
      <c r="F30" s="444"/>
      <c r="G30" s="444"/>
      <c r="H30" s="444"/>
      <c r="I30" s="444"/>
      <c r="J30" s="444"/>
      <c r="K30" s="444"/>
      <c r="L30" s="444"/>
      <c r="M30" s="444"/>
      <c r="N30" s="444"/>
      <c r="O30" s="444"/>
      <c r="P30" s="489"/>
      <c r="R30" s="1"/>
    </row>
    <row r="31" spans="1:18" ht="27.75" customHeight="1">
      <c r="A31" s="503"/>
      <c r="B31" s="109" t="s">
        <v>456</v>
      </c>
      <c r="C31" s="59" t="s">
        <v>80</v>
      </c>
      <c r="D31" s="59"/>
      <c r="E31" s="59">
        <v>1109</v>
      </c>
      <c r="F31" s="59">
        <v>1204</v>
      </c>
      <c r="G31" s="59">
        <v>1172</v>
      </c>
      <c r="H31" s="326">
        <v>1172</v>
      </c>
      <c r="I31" s="414">
        <v>1194</v>
      </c>
      <c r="J31" s="69">
        <v>1172</v>
      </c>
      <c r="K31" s="59">
        <v>1156</v>
      </c>
      <c r="L31" s="425">
        <v>1925</v>
      </c>
      <c r="M31" s="425">
        <v>1118</v>
      </c>
      <c r="N31" s="59">
        <v>1930</v>
      </c>
      <c r="O31" s="59">
        <v>1930</v>
      </c>
      <c r="P31" s="59" t="s">
        <v>696</v>
      </c>
    </row>
    <row r="32" spans="1:18" ht="55.5" customHeight="1">
      <c r="A32" s="505"/>
      <c r="B32" s="415" t="s">
        <v>613</v>
      </c>
      <c r="C32" s="59" t="s">
        <v>73</v>
      </c>
      <c r="D32" s="59"/>
      <c r="E32" s="59">
        <v>21</v>
      </c>
      <c r="F32" s="59">
        <v>23</v>
      </c>
      <c r="G32" s="59">
        <v>34.700000000000003</v>
      </c>
      <c r="H32" s="414">
        <v>23</v>
      </c>
      <c r="I32" s="414">
        <v>7</v>
      </c>
      <c r="J32" s="59">
        <v>23</v>
      </c>
      <c r="K32" s="59">
        <v>7</v>
      </c>
      <c r="L32" s="425">
        <v>23</v>
      </c>
      <c r="M32" s="425">
        <v>27</v>
      </c>
      <c r="N32" s="59">
        <v>23</v>
      </c>
      <c r="O32" s="59">
        <v>23</v>
      </c>
      <c r="P32" s="59" t="s">
        <v>626</v>
      </c>
    </row>
    <row r="33" spans="1:16" ht="15.75">
      <c r="A33" s="426">
        <v>2</v>
      </c>
      <c r="B33" s="440" t="s">
        <v>311</v>
      </c>
      <c r="C33" s="441"/>
      <c r="D33" s="441"/>
      <c r="E33" s="441"/>
      <c r="F33" s="441"/>
      <c r="G33" s="441"/>
      <c r="H33" s="441"/>
      <c r="I33" s="441"/>
      <c r="J33" s="441"/>
      <c r="K33" s="441"/>
      <c r="L33" s="441"/>
      <c r="M33" s="441"/>
      <c r="N33" s="441"/>
      <c r="O33" s="441"/>
      <c r="P33" s="442"/>
    </row>
    <row r="34" spans="1:16" ht="15.75" customHeight="1">
      <c r="A34" s="509"/>
      <c r="B34" s="424" t="s">
        <v>79</v>
      </c>
      <c r="C34" s="480" t="s">
        <v>389</v>
      </c>
      <c r="D34" s="481"/>
      <c r="E34" s="437"/>
      <c r="F34" s="437"/>
      <c r="G34" s="437"/>
      <c r="H34" s="437"/>
      <c r="I34" s="437"/>
      <c r="J34" s="437"/>
      <c r="K34" s="437"/>
      <c r="L34" s="437"/>
      <c r="M34" s="437"/>
      <c r="N34" s="437"/>
      <c r="O34" s="437"/>
      <c r="P34" s="460"/>
    </row>
    <row r="35" spans="1:16" ht="54.75" customHeight="1">
      <c r="A35" s="510"/>
      <c r="B35" s="424" t="s">
        <v>487</v>
      </c>
      <c r="C35" s="413" t="s">
        <v>73</v>
      </c>
      <c r="D35" s="413"/>
      <c r="E35" s="414">
        <v>17.440000000000001</v>
      </c>
      <c r="F35" s="414">
        <v>17.440000000000001</v>
      </c>
      <c r="G35" s="414">
        <v>17.440000000000001</v>
      </c>
      <c r="H35" s="325">
        <v>18.89</v>
      </c>
      <c r="I35" s="325">
        <v>18.89</v>
      </c>
      <c r="J35" s="59">
        <v>18.89</v>
      </c>
      <c r="K35" s="59">
        <v>18.89</v>
      </c>
      <c r="L35" s="425">
        <v>18.89</v>
      </c>
      <c r="M35" s="425">
        <v>18.89</v>
      </c>
      <c r="N35" s="413">
        <v>20.7</v>
      </c>
      <c r="O35" s="413">
        <v>21.3</v>
      </c>
      <c r="P35" s="59" t="s">
        <v>626</v>
      </c>
    </row>
    <row r="36" spans="1:16" ht="60">
      <c r="A36" s="510"/>
      <c r="B36" s="424" t="s">
        <v>488</v>
      </c>
      <c r="C36" s="413" t="s">
        <v>73</v>
      </c>
      <c r="D36" s="413"/>
      <c r="E36" s="414">
        <v>10.7</v>
      </c>
      <c r="F36" s="59">
        <v>5</v>
      </c>
      <c r="G36" s="59">
        <v>5</v>
      </c>
      <c r="H36" s="325">
        <v>20</v>
      </c>
      <c r="I36" s="325">
        <v>6.7</v>
      </c>
      <c r="J36" s="59">
        <v>20</v>
      </c>
      <c r="K36" s="59">
        <v>6.7</v>
      </c>
      <c r="L36" s="425">
        <v>20</v>
      </c>
      <c r="M36" s="425">
        <v>20</v>
      </c>
      <c r="N36" s="413">
        <v>18</v>
      </c>
      <c r="O36" s="413">
        <v>21.7</v>
      </c>
      <c r="P36" s="59" t="s">
        <v>626</v>
      </c>
    </row>
    <row r="37" spans="1:16" ht="12.75">
      <c r="A37" s="511"/>
      <c r="B37" s="424" t="s">
        <v>108</v>
      </c>
      <c r="C37" s="436" t="s">
        <v>327</v>
      </c>
      <c r="D37" s="437"/>
      <c r="E37" s="438"/>
      <c r="F37" s="438"/>
      <c r="G37" s="438"/>
      <c r="H37" s="438"/>
      <c r="I37" s="438"/>
      <c r="J37" s="438"/>
      <c r="K37" s="438"/>
      <c r="L37" s="438"/>
      <c r="M37" s="438"/>
      <c r="N37" s="438"/>
      <c r="O37" s="438"/>
      <c r="P37" s="439"/>
    </row>
    <row r="38" spans="1:16" ht="12.75">
      <c r="A38" s="19" t="s">
        <v>101</v>
      </c>
      <c r="B38" s="112" t="s">
        <v>93</v>
      </c>
      <c r="C38" s="443" t="s">
        <v>312</v>
      </c>
      <c r="D38" s="444"/>
      <c r="E38" s="445"/>
      <c r="F38" s="445"/>
      <c r="G38" s="445"/>
      <c r="H38" s="445"/>
      <c r="I38" s="445"/>
      <c r="J38" s="445"/>
      <c r="K38" s="445"/>
      <c r="L38" s="445"/>
      <c r="M38" s="445"/>
      <c r="N38" s="445"/>
      <c r="O38" s="445"/>
      <c r="P38" s="446"/>
    </row>
    <row r="39" spans="1:16" ht="44.25" customHeight="1">
      <c r="A39" s="503"/>
      <c r="B39" s="424" t="s">
        <v>486</v>
      </c>
      <c r="C39" s="413" t="s">
        <v>94</v>
      </c>
      <c r="D39" s="413"/>
      <c r="E39" s="414">
        <v>140</v>
      </c>
      <c r="F39" s="414">
        <v>223</v>
      </c>
      <c r="G39" s="414">
        <v>223</v>
      </c>
      <c r="H39" s="59">
        <v>223</v>
      </c>
      <c r="I39" s="59">
        <v>5</v>
      </c>
      <c r="J39" s="59">
        <v>223</v>
      </c>
      <c r="K39" s="59">
        <v>91</v>
      </c>
      <c r="L39" s="425">
        <v>223</v>
      </c>
      <c r="M39" s="425">
        <v>210</v>
      </c>
      <c r="N39" s="414">
        <v>223</v>
      </c>
      <c r="O39" s="414">
        <v>223</v>
      </c>
      <c r="P39" s="59" t="s">
        <v>704</v>
      </c>
    </row>
    <row r="40" spans="1:16" ht="36">
      <c r="A40" s="504"/>
      <c r="B40" s="424" t="s">
        <v>485</v>
      </c>
      <c r="C40" s="413" t="s">
        <v>80</v>
      </c>
      <c r="D40" s="413"/>
      <c r="E40" s="414">
        <v>61</v>
      </c>
      <c r="F40" s="414">
        <v>61</v>
      </c>
      <c r="G40" s="414">
        <v>61</v>
      </c>
      <c r="H40" s="59">
        <v>64</v>
      </c>
      <c r="I40" s="59">
        <v>0</v>
      </c>
      <c r="J40" s="59">
        <v>64</v>
      </c>
      <c r="K40" s="59">
        <v>0</v>
      </c>
      <c r="L40" s="425">
        <v>64</v>
      </c>
      <c r="M40" s="425">
        <v>0</v>
      </c>
      <c r="N40" s="414">
        <v>61</v>
      </c>
      <c r="O40" s="414">
        <v>61</v>
      </c>
      <c r="P40" s="413" t="s">
        <v>690</v>
      </c>
    </row>
    <row r="41" spans="1:16" ht="36">
      <c r="A41" s="504"/>
      <c r="B41" s="424" t="s">
        <v>483</v>
      </c>
      <c r="C41" s="413" t="s">
        <v>80</v>
      </c>
      <c r="D41" s="413"/>
      <c r="E41" s="414">
        <v>59</v>
      </c>
      <c r="F41" s="414">
        <v>43</v>
      </c>
      <c r="G41" s="414">
        <v>43</v>
      </c>
      <c r="H41" s="59">
        <v>45</v>
      </c>
      <c r="I41" s="59">
        <v>20</v>
      </c>
      <c r="J41" s="59">
        <v>45</v>
      </c>
      <c r="K41" s="59">
        <v>25</v>
      </c>
      <c r="L41" s="425">
        <v>45</v>
      </c>
      <c r="M41" s="425">
        <v>186</v>
      </c>
      <c r="N41" s="414">
        <v>50</v>
      </c>
      <c r="O41" s="414">
        <v>50</v>
      </c>
      <c r="P41" s="59" t="s">
        <v>626</v>
      </c>
    </row>
    <row r="42" spans="1:16" ht="29.25" customHeight="1">
      <c r="A42" s="505"/>
      <c r="B42" s="424" t="s">
        <v>484</v>
      </c>
      <c r="C42" s="413" t="s">
        <v>80</v>
      </c>
      <c r="D42" s="413"/>
      <c r="E42" s="414">
        <v>1000</v>
      </c>
      <c r="F42" s="414">
        <v>1000</v>
      </c>
      <c r="G42" s="414">
        <v>1000</v>
      </c>
      <c r="H42" s="59">
        <v>1000</v>
      </c>
      <c r="I42" s="59">
        <v>500</v>
      </c>
      <c r="J42" s="59">
        <v>1000</v>
      </c>
      <c r="K42" s="59">
        <v>500</v>
      </c>
      <c r="L42" s="425">
        <v>1000</v>
      </c>
      <c r="M42" s="425">
        <v>1000</v>
      </c>
      <c r="N42" s="414">
        <v>1000</v>
      </c>
      <c r="O42" s="414">
        <v>1000</v>
      </c>
      <c r="P42" s="59" t="s">
        <v>626</v>
      </c>
    </row>
    <row r="43" spans="1:16" ht="12.75">
      <c r="A43" s="19" t="s">
        <v>102</v>
      </c>
      <c r="B43" s="112" t="s">
        <v>86</v>
      </c>
      <c r="C43" s="443" t="s">
        <v>313</v>
      </c>
      <c r="D43" s="444"/>
      <c r="E43" s="445"/>
      <c r="F43" s="445"/>
      <c r="G43" s="445"/>
      <c r="H43" s="445"/>
      <c r="I43" s="445"/>
      <c r="J43" s="445"/>
      <c r="K43" s="445"/>
      <c r="L43" s="445"/>
      <c r="M43" s="445"/>
      <c r="N43" s="445"/>
      <c r="O43" s="445"/>
      <c r="P43" s="446"/>
    </row>
    <row r="44" spans="1:16" ht="12.75">
      <c r="A44" s="506"/>
      <c r="B44" s="424" t="s">
        <v>115</v>
      </c>
      <c r="C44" s="436" t="s">
        <v>328</v>
      </c>
      <c r="D44" s="437"/>
      <c r="E44" s="438"/>
      <c r="F44" s="438"/>
      <c r="G44" s="438"/>
      <c r="H44" s="438"/>
      <c r="I44" s="438"/>
      <c r="J44" s="438"/>
      <c r="K44" s="438"/>
      <c r="L44" s="438"/>
      <c r="M44" s="438"/>
      <c r="N44" s="438"/>
      <c r="O44" s="438"/>
      <c r="P44" s="439"/>
    </row>
    <row r="45" spans="1:16" ht="48">
      <c r="A45" s="508"/>
      <c r="B45" s="424" t="s">
        <v>387</v>
      </c>
      <c r="C45" s="413" t="s">
        <v>388</v>
      </c>
      <c r="D45" s="413"/>
      <c r="E45" s="414">
        <v>2</v>
      </c>
      <c r="F45" s="414">
        <v>2</v>
      </c>
      <c r="G45" s="414">
        <v>2</v>
      </c>
      <c r="H45" s="414">
        <v>3</v>
      </c>
      <c r="I45" s="414">
        <v>0</v>
      </c>
      <c r="J45" s="59">
        <v>3</v>
      </c>
      <c r="K45" s="59">
        <v>3</v>
      </c>
      <c r="L45" s="425">
        <v>3</v>
      </c>
      <c r="M45" s="425">
        <v>3</v>
      </c>
      <c r="N45" s="413">
        <v>4</v>
      </c>
      <c r="O45" s="413">
        <v>5</v>
      </c>
      <c r="P45" s="59" t="s">
        <v>626</v>
      </c>
    </row>
    <row r="46" spans="1:16" ht="34.5" customHeight="1">
      <c r="A46" s="426">
        <v>3</v>
      </c>
      <c r="B46" s="440" t="s">
        <v>314</v>
      </c>
      <c r="C46" s="441"/>
      <c r="D46" s="441"/>
      <c r="E46" s="441"/>
      <c r="F46" s="441"/>
      <c r="G46" s="441"/>
      <c r="H46" s="441"/>
      <c r="I46" s="441"/>
      <c r="J46" s="441"/>
      <c r="K46" s="441"/>
      <c r="L46" s="441"/>
      <c r="M46" s="441"/>
      <c r="N46" s="441"/>
      <c r="O46" s="441"/>
      <c r="P46" s="442"/>
    </row>
    <row r="47" spans="1:16" ht="30" customHeight="1">
      <c r="A47" s="33"/>
      <c r="B47" s="423" t="s">
        <v>79</v>
      </c>
      <c r="C47" s="434" t="s">
        <v>296</v>
      </c>
      <c r="D47" s="434"/>
      <c r="E47" s="435"/>
      <c r="F47" s="435"/>
      <c r="G47" s="435"/>
      <c r="H47" s="435"/>
      <c r="I47" s="435"/>
      <c r="J47" s="435"/>
      <c r="K47" s="435"/>
      <c r="L47" s="435"/>
      <c r="M47" s="435"/>
      <c r="N47" s="435"/>
      <c r="O47" s="435"/>
      <c r="P47" s="435"/>
    </row>
    <row r="48" spans="1:16" ht="18" customHeight="1">
      <c r="A48" s="486" t="s">
        <v>478</v>
      </c>
      <c r="B48" s="487"/>
      <c r="C48" s="487"/>
      <c r="D48" s="487"/>
      <c r="E48" s="487"/>
      <c r="F48" s="487"/>
      <c r="G48" s="487"/>
      <c r="H48" s="487"/>
      <c r="I48" s="487"/>
      <c r="J48" s="487"/>
      <c r="K48" s="487"/>
      <c r="L48" s="487"/>
      <c r="M48" s="487"/>
      <c r="N48" s="487"/>
      <c r="O48" s="487"/>
      <c r="P48" s="488"/>
    </row>
    <row r="49" spans="1:18" s="42" customFormat="1" ht="23.25" customHeight="1">
      <c r="A49" s="61"/>
      <c r="B49" s="423" t="s">
        <v>482</v>
      </c>
      <c r="C49" s="414"/>
      <c r="D49" s="414"/>
      <c r="E49" s="414">
        <v>106.7</v>
      </c>
      <c r="F49" s="101">
        <v>101.5</v>
      </c>
      <c r="G49" s="101">
        <v>101.5</v>
      </c>
      <c r="H49" s="325">
        <v>101.6</v>
      </c>
      <c r="I49" s="325">
        <v>101.6</v>
      </c>
      <c r="J49" s="59">
        <v>101.6</v>
      </c>
      <c r="K49" s="59">
        <v>101.6</v>
      </c>
      <c r="L49" s="425">
        <v>101.6</v>
      </c>
      <c r="M49" s="425">
        <v>101.6</v>
      </c>
      <c r="N49" s="414">
        <v>102.3</v>
      </c>
      <c r="O49" s="413">
        <v>103.1</v>
      </c>
      <c r="P49" s="413" t="s">
        <v>341</v>
      </c>
      <c r="R49" s="1"/>
    </row>
    <row r="50" spans="1:18" ht="15.75">
      <c r="A50" s="426">
        <v>4</v>
      </c>
      <c r="B50" s="440" t="s">
        <v>315</v>
      </c>
      <c r="C50" s="441"/>
      <c r="D50" s="441"/>
      <c r="E50" s="441"/>
      <c r="F50" s="441"/>
      <c r="G50" s="441"/>
      <c r="H50" s="441"/>
      <c r="I50" s="441"/>
      <c r="J50" s="441"/>
      <c r="K50" s="441"/>
      <c r="L50" s="441"/>
      <c r="M50" s="441"/>
      <c r="N50" s="441"/>
      <c r="O50" s="441"/>
      <c r="P50" s="442"/>
    </row>
    <row r="51" spans="1:18" ht="28.5" customHeight="1">
      <c r="A51" s="506"/>
      <c r="B51" s="424" t="s">
        <v>87</v>
      </c>
      <c r="C51" s="482" t="s">
        <v>379</v>
      </c>
      <c r="D51" s="483"/>
      <c r="E51" s="484"/>
      <c r="F51" s="484"/>
      <c r="G51" s="484"/>
      <c r="H51" s="484"/>
      <c r="I51" s="484"/>
      <c r="J51" s="484"/>
      <c r="K51" s="484"/>
      <c r="L51" s="484"/>
      <c r="M51" s="484"/>
      <c r="N51" s="484"/>
      <c r="O51" s="484"/>
      <c r="P51" s="485"/>
    </row>
    <row r="52" spans="1:18" ht="24">
      <c r="A52" s="507"/>
      <c r="B52" s="424" t="s">
        <v>489</v>
      </c>
      <c r="C52" s="413" t="s">
        <v>94</v>
      </c>
      <c r="D52" s="413"/>
      <c r="E52" s="414">
        <v>79</v>
      </c>
      <c r="F52" s="59">
        <v>82</v>
      </c>
      <c r="G52" s="59">
        <v>82</v>
      </c>
      <c r="H52" s="414">
        <v>82</v>
      </c>
      <c r="I52" s="414">
        <v>82</v>
      </c>
      <c r="J52" s="59">
        <v>82</v>
      </c>
      <c r="K52" s="59">
        <v>82</v>
      </c>
      <c r="L52" s="425">
        <v>82</v>
      </c>
      <c r="M52" s="425">
        <v>84</v>
      </c>
      <c r="N52" s="414">
        <v>82</v>
      </c>
      <c r="O52" s="414">
        <v>82</v>
      </c>
      <c r="P52" s="59" t="s">
        <v>626</v>
      </c>
    </row>
    <row r="53" spans="1:18" ht="48">
      <c r="A53" s="507"/>
      <c r="B53" s="424" t="s">
        <v>490</v>
      </c>
      <c r="C53" s="413" t="s">
        <v>73</v>
      </c>
      <c r="D53" s="413"/>
      <c r="E53" s="414">
        <v>31</v>
      </c>
      <c r="F53" s="59">
        <v>36.9</v>
      </c>
      <c r="G53" s="59">
        <v>33.4</v>
      </c>
      <c r="H53" s="414">
        <v>37.5</v>
      </c>
      <c r="I53" s="414">
        <v>37.5</v>
      </c>
      <c r="J53" s="59">
        <v>37.5</v>
      </c>
      <c r="K53" s="59">
        <v>37.5</v>
      </c>
      <c r="L53" s="425">
        <v>44.8</v>
      </c>
      <c r="M53" s="425">
        <v>42.8</v>
      </c>
      <c r="N53" s="414">
        <v>34.5</v>
      </c>
      <c r="O53" s="414">
        <v>34.5</v>
      </c>
      <c r="P53" s="59" t="s">
        <v>626</v>
      </c>
    </row>
    <row r="54" spans="1:18" ht="48">
      <c r="A54" s="507"/>
      <c r="B54" s="424" t="s">
        <v>491</v>
      </c>
      <c r="C54" s="413" t="s">
        <v>80</v>
      </c>
      <c r="D54" s="413"/>
      <c r="E54" s="414">
        <v>8</v>
      </c>
      <c r="F54" s="59">
        <v>10</v>
      </c>
      <c r="G54" s="59">
        <v>8.8000000000000007</v>
      </c>
      <c r="H54" s="414">
        <v>11</v>
      </c>
      <c r="I54" s="414">
        <v>11</v>
      </c>
      <c r="J54" s="59">
        <v>11</v>
      </c>
      <c r="K54" s="59">
        <v>11</v>
      </c>
      <c r="L54" s="425">
        <v>11</v>
      </c>
      <c r="M54" s="425">
        <v>12</v>
      </c>
      <c r="N54" s="414">
        <v>11</v>
      </c>
      <c r="O54" s="414">
        <v>11</v>
      </c>
      <c r="P54" s="59" t="s">
        <v>626</v>
      </c>
    </row>
    <row r="55" spans="1:18" ht="78.75" customHeight="1">
      <c r="A55" s="507"/>
      <c r="B55" s="424" t="s">
        <v>492</v>
      </c>
      <c r="C55" s="413" t="s">
        <v>80</v>
      </c>
      <c r="D55" s="413"/>
      <c r="E55" s="414">
        <v>3800</v>
      </c>
      <c r="F55" s="59">
        <v>4100</v>
      </c>
      <c r="G55" s="59">
        <v>2500</v>
      </c>
      <c r="H55" s="414">
        <v>4500</v>
      </c>
      <c r="I55" s="414">
        <v>2200</v>
      </c>
      <c r="J55" s="59">
        <v>4500</v>
      </c>
      <c r="K55" s="59">
        <v>2200</v>
      </c>
      <c r="L55" s="425">
        <v>4500</v>
      </c>
      <c r="M55" s="425">
        <v>4500</v>
      </c>
      <c r="N55" s="414">
        <v>4500</v>
      </c>
      <c r="O55" s="414">
        <v>4800</v>
      </c>
      <c r="P55" s="59" t="s">
        <v>626</v>
      </c>
    </row>
    <row r="56" spans="1:18" ht="12.75">
      <c r="A56" s="508"/>
      <c r="B56" s="424" t="s">
        <v>89</v>
      </c>
      <c r="C56" s="436" t="s">
        <v>210</v>
      </c>
      <c r="D56" s="437"/>
      <c r="E56" s="438"/>
      <c r="F56" s="438"/>
      <c r="G56" s="438"/>
      <c r="H56" s="438"/>
      <c r="I56" s="438"/>
      <c r="J56" s="438"/>
      <c r="K56" s="438"/>
      <c r="L56" s="438"/>
      <c r="M56" s="438"/>
      <c r="N56" s="438"/>
      <c r="O56" s="438"/>
      <c r="P56" s="439"/>
    </row>
    <row r="57" spans="1:18" ht="15" customHeight="1">
      <c r="A57" s="36" t="s">
        <v>139</v>
      </c>
      <c r="B57" s="112" t="s">
        <v>93</v>
      </c>
      <c r="C57" s="443" t="s">
        <v>211</v>
      </c>
      <c r="D57" s="444"/>
      <c r="E57" s="445"/>
      <c r="F57" s="445"/>
      <c r="G57" s="445"/>
      <c r="H57" s="445"/>
      <c r="I57" s="445"/>
      <c r="J57" s="445"/>
      <c r="K57" s="445"/>
      <c r="L57" s="445"/>
      <c r="M57" s="445"/>
      <c r="N57" s="445"/>
      <c r="O57" s="445"/>
      <c r="P57" s="446"/>
    </row>
    <row r="58" spans="1:18" ht="38.25" customHeight="1">
      <c r="A58" s="506"/>
      <c r="B58" s="113" t="s">
        <v>390</v>
      </c>
      <c r="C58" s="418" t="s">
        <v>80</v>
      </c>
      <c r="D58" s="418"/>
      <c r="E58" s="324">
        <v>1800</v>
      </c>
      <c r="F58" s="68">
        <v>1800</v>
      </c>
      <c r="G58" s="68">
        <v>2142</v>
      </c>
      <c r="H58" s="324">
        <v>2230</v>
      </c>
      <c r="I58" s="324">
        <v>2230</v>
      </c>
      <c r="J58" s="68">
        <v>2230</v>
      </c>
      <c r="K58" s="68">
        <v>2230</v>
      </c>
      <c r="L58" s="25">
        <v>2142</v>
      </c>
      <c r="M58" s="25">
        <v>2186</v>
      </c>
      <c r="N58" s="324">
        <v>2400</v>
      </c>
      <c r="O58" s="324">
        <v>2500</v>
      </c>
      <c r="P58" s="413" t="s">
        <v>705</v>
      </c>
    </row>
    <row r="59" spans="1:18" ht="29.25" customHeight="1">
      <c r="A59" s="507"/>
      <c r="B59" s="424" t="s">
        <v>134</v>
      </c>
      <c r="C59" s="413" t="s">
        <v>80</v>
      </c>
      <c r="D59" s="413"/>
      <c r="E59" s="414">
        <v>11926</v>
      </c>
      <c r="F59" s="59">
        <v>15150</v>
      </c>
      <c r="G59" s="59">
        <v>15876</v>
      </c>
      <c r="H59" s="414">
        <v>15150</v>
      </c>
      <c r="I59" s="414">
        <v>16209</v>
      </c>
      <c r="J59" s="59">
        <v>15150</v>
      </c>
      <c r="K59" s="59">
        <v>16209</v>
      </c>
      <c r="L59" s="425">
        <v>16209</v>
      </c>
      <c r="M59" s="425">
        <v>17802</v>
      </c>
      <c r="N59" s="414">
        <v>15346</v>
      </c>
      <c r="O59" s="414">
        <v>15500</v>
      </c>
      <c r="P59" s="59" t="s">
        <v>626</v>
      </c>
    </row>
    <row r="60" spans="1:18" ht="101.25" customHeight="1">
      <c r="A60" s="507"/>
      <c r="B60" s="424" t="s">
        <v>656</v>
      </c>
      <c r="C60" s="413" t="s">
        <v>80</v>
      </c>
      <c r="D60" s="413"/>
      <c r="E60" s="414">
        <v>3000</v>
      </c>
      <c r="F60" s="59">
        <v>3000</v>
      </c>
      <c r="G60" s="59">
        <v>2500</v>
      </c>
      <c r="H60" s="414">
        <v>4500</v>
      </c>
      <c r="I60" s="414">
        <v>2200</v>
      </c>
      <c r="J60" s="59">
        <v>4100</v>
      </c>
      <c r="K60" s="59">
        <v>2200</v>
      </c>
      <c r="L60" s="425">
        <v>4500</v>
      </c>
      <c r="M60" s="425">
        <v>4500</v>
      </c>
      <c r="N60" s="414">
        <v>4500</v>
      </c>
      <c r="O60" s="414">
        <v>4800</v>
      </c>
      <c r="P60" s="59" t="s">
        <v>626</v>
      </c>
    </row>
    <row r="61" spans="1:18" ht="12.75">
      <c r="A61" s="508"/>
      <c r="B61" s="424" t="s">
        <v>88</v>
      </c>
      <c r="C61" s="436" t="s">
        <v>380</v>
      </c>
      <c r="D61" s="437"/>
      <c r="E61" s="438"/>
      <c r="F61" s="438"/>
      <c r="G61" s="438"/>
      <c r="H61" s="438"/>
      <c r="I61" s="438"/>
      <c r="J61" s="438"/>
      <c r="K61" s="438"/>
      <c r="L61" s="438"/>
      <c r="M61" s="438"/>
      <c r="N61" s="438"/>
      <c r="O61" s="438"/>
      <c r="P61" s="439"/>
    </row>
    <row r="62" spans="1:18" ht="12.75">
      <c r="A62" s="19" t="s">
        <v>140</v>
      </c>
      <c r="B62" s="112" t="s">
        <v>86</v>
      </c>
      <c r="C62" s="443" t="s">
        <v>316</v>
      </c>
      <c r="D62" s="444"/>
      <c r="E62" s="445"/>
      <c r="F62" s="445"/>
      <c r="G62" s="445"/>
      <c r="H62" s="445"/>
      <c r="I62" s="445"/>
      <c r="J62" s="445"/>
      <c r="K62" s="445"/>
      <c r="L62" s="445"/>
      <c r="M62" s="445"/>
      <c r="N62" s="445"/>
      <c r="O62" s="445"/>
      <c r="P62" s="446"/>
    </row>
    <row r="63" spans="1:18" ht="48">
      <c r="A63" s="416"/>
      <c r="B63" s="424" t="s">
        <v>491</v>
      </c>
      <c r="C63" s="413" t="s">
        <v>73</v>
      </c>
      <c r="D63" s="413"/>
      <c r="E63" s="66">
        <v>6</v>
      </c>
      <c r="F63" s="101">
        <v>8.8000000000000007</v>
      </c>
      <c r="G63" s="101">
        <v>8.8000000000000007</v>
      </c>
      <c r="H63" s="66">
        <v>11</v>
      </c>
      <c r="I63" s="66">
        <v>11</v>
      </c>
      <c r="J63" s="101">
        <v>11</v>
      </c>
      <c r="K63" s="101">
        <v>11</v>
      </c>
      <c r="L63" s="103">
        <v>10</v>
      </c>
      <c r="M63" s="103">
        <v>12</v>
      </c>
      <c r="N63" s="66">
        <v>11</v>
      </c>
      <c r="O63" s="66">
        <v>11</v>
      </c>
      <c r="P63" s="59" t="s">
        <v>626</v>
      </c>
    </row>
    <row r="64" spans="1:18" ht="24">
      <c r="A64" s="416"/>
      <c r="B64" s="424" t="s">
        <v>493</v>
      </c>
      <c r="C64" s="413" t="s">
        <v>95</v>
      </c>
      <c r="D64" s="413"/>
      <c r="E64" s="414">
        <v>0</v>
      </c>
      <c r="F64" s="59">
        <v>1</v>
      </c>
      <c r="G64" s="59">
        <v>0</v>
      </c>
      <c r="H64" s="414">
        <v>0</v>
      </c>
      <c r="I64" s="414">
        <v>0</v>
      </c>
      <c r="J64" s="59">
        <v>0</v>
      </c>
      <c r="K64" s="59">
        <v>0</v>
      </c>
      <c r="L64" s="425">
        <v>0</v>
      </c>
      <c r="M64" s="425">
        <v>0</v>
      </c>
      <c r="N64" s="414">
        <v>0</v>
      </c>
      <c r="O64" s="414">
        <v>0</v>
      </c>
      <c r="P64" s="413"/>
    </row>
    <row r="65" spans="1:16" ht="84">
      <c r="A65" s="416"/>
      <c r="B65" s="424" t="s">
        <v>494</v>
      </c>
      <c r="C65" s="413" t="s">
        <v>80</v>
      </c>
      <c r="D65" s="413"/>
      <c r="E65" s="414">
        <v>4</v>
      </c>
      <c r="F65" s="59">
        <v>16</v>
      </c>
      <c r="G65" s="59">
        <v>0</v>
      </c>
      <c r="H65" s="414">
        <v>25</v>
      </c>
      <c r="I65" s="414">
        <v>16</v>
      </c>
      <c r="J65" s="59">
        <v>25</v>
      </c>
      <c r="K65" s="59">
        <v>16</v>
      </c>
      <c r="L65" s="425">
        <v>25</v>
      </c>
      <c r="M65" s="425">
        <v>35</v>
      </c>
      <c r="N65" s="414">
        <v>25</v>
      </c>
      <c r="O65" s="414">
        <v>45</v>
      </c>
      <c r="P65" s="59" t="s">
        <v>626</v>
      </c>
    </row>
    <row r="66" spans="1:16" ht="15.75" customHeight="1">
      <c r="A66" s="426">
        <v>5</v>
      </c>
      <c r="B66" s="440" t="s">
        <v>243</v>
      </c>
      <c r="C66" s="441"/>
      <c r="D66" s="441"/>
      <c r="E66" s="441"/>
      <c r="F66" s="441"/>
      <c r="G66" s="441"/>
      <c r="H66" s="441"/>
      <c r="I66" s="441"/>
      <c r="J66" s="441"/>
      <c r="K66" s="441"/>
      <c r="L66" s="441"/>
      <c r="M66" s="441"/>
      <c r="N66" s="441"/>
      <c r="O66" s="441"/>
      <c r="P66" s="442"/>
    </row>
    <row r="67" spans="1:16" ht="14.25" customHeight="1">
      <c r="A67" s="506"/>
      <c r="B67" s="424" t="s">
        <v>79</v>
      </c>
      <c r="C67" s="436" t="s">
        <v>213</v>
      </c>
      <c r="D67" s="437"/>
      <c r="E67" s="438"/>
      <c r="F67" s="438"/>
      <c r="G67" s="438"/>
      <c r="H67" s="438"/>
      <c r="I67" s="438"/>
      <c r="J67" s="438"/>
      <c r="K67" s="438"/>
      <c r="L67" s="438"/>
      <c r="M67" s="438"/>
      <c r="N67" s="438"/>
      <c r="O67" s="438"/>
      <c r="P67" s="439"/>
    </row>
    <row r="68" spans="1:16" ht="36">
      <c r="A68" s="507"/>
      <c r="B68" s="424" t="s">
        <v>214</v>
      </c>
      <c r="C68" s="413" t="s">
        <v>73</v>
      </c>
      <c r="D68" s="413"/>
      <c r="E68" s="414">
        <v>5.3</v>
      </c>
      <c r="F68" s="414">
        <v>5.3</v>
      </c>
      <c r="G68" s="414">
        <v>5.3</v>
      </c>
      <c r="H68" s="59">
        <v>5.35</v>
      </c>
      <c r="I68" s="59">
        <v>0</v>
      </c>
      <c r="J68" s="59">
        <v>5.35</v>
      </c>
      <c r="K68" s="59">
        <v>0</v>
      </c>
      <c r="L68" s="425">
        <v>5.35</v>
      </c>
      <c r="M68" s="425">
        <v>5.35</v>
      </c>
      <c r="N68" s="414">
        <v>5.35</v>
      </c>
      <c r="O68" s="414">
        <v>5.35</v>
      </c>
      <c r="P68" s="59" t="s">
        <v>626</v>
      </c>
    </row>
    <row r="69" spans="1:16" ht="12.75" customHeight="1">
      <c r="A69" s="508"/>
      <c r="B69" s="424" t="s">
        <v>89</v>
      </c>
      <c r="C69" s="436"/>
      <c r="D69" s="437"/>
      <c r="E69" s="438"/>
      <c r="F69" s="438"/>
      <c r="G69" s="438"/>
      <c r="H69" s="438"/>
      <c r="I69" s="438"/>
      <c r="J69" s="438"/>
      <c r="K69" s="438"/>
      <c r="L69" s="438"/>
      <c r="M69" s="438"/>
      <c r="N69" s="438"/>
      <c r="O69" s="438"/>
      <c r="P69" s="439"/>
    </row>
    <row r="70" spans="1:16" ht="12.75" customHeight="1">
      <c r="A70" s="19"/>
      <c r="B70" s="112" t="s">
        <v>93</v>
      </c>
      <c r="C70" s="443" t="s">
        <v>215</v>
      </c>
      <c r="D70" s="444"/>
      <c r="E70" s="445"/>
      <c r="F70" s="445"/>
      <c r="G70" s="445"/>
      <c r="H70" s="445"/>
      <c r="I70" s="445"/>
      <c r="J70" s="445"/>
      <c r="K70" s="445"/>
      <c r="L70" s="445"/>
      <c r="M70" s="445"/>
      <c r="N70" s="445"/>
      <c r="O70" s="445"/>
      <c r="P70" s="446"/>
    </row>
    <row r="71" spans="1:16" ht="48">
      <c r="A71" s="503"/>
      <c r="B71" s="424" t="s">
        <v>329</v>
      </c>
      <c r="C71" s="413" t="s">
        <v>95</v>
      </c>
      <c r="D71" s="413"/>
      <c r="E71" s="414">
        <v>15</v>
      </c>
      <c r="F71" s="414">
        <v>15</v>
      </c>
      <c r="G71" s="414">
        <v>15</v>
      </c>
      <c r="H71" s="59">
        <v>20</v>
      </c>
      <c r="I71" s="59">
        <v>1</v>
      </c>
      <c r="J71" s="59">
        <v>20</v>
      </c>
      <c r="K71" s="59">
        <v>1</v>
      </c>
      <c r="L71" s="425">
        <v>20</v>
      </c>
      <c r="M71" s="425">
        <v>18</v>
      </c>
      <c r="N71" s="414">
        <v>20</v>
      </c>
      <c r="O71" s="414">
        <v>20</v>
      </c>
      <c r="P71" s="59" t="s">
        <v>706</v>
      </c>
    </row>
    <row r="72" spans="1:16" ht="48">
      <c r="A72" s="504"/>
      <c r="B72" s="424" t="s">
        <v>216</v>
      </c>
      <c r="C72" s="413" t="s">
        <v>95</v>
      </c>
      <c r="D72" s="413"/>
      <c r="E72" s="414">
        <v>15</v>
      </c>
      <c r="F72" s="414">
        <v>15</v>
      </c>
      <c r="G72" s="414">
        <v>13</v>
      </c>
      <c r="H72" s="59">
        <v>20</v>
      </c>
      <c r="I72" s="59">
        <v>0</v>
      </c>
      <c r="J72" s="59">
        <v>20</v>
      </c>
      <c r="K72" s="59">
        <v>1</v>
      </c>
      <c r="L72" s="425">
        <v>20</v>
      </c>
      <c r="M72" s="425">
        <v>18</v>
      </c>
      <c r="N72" s="414">
        <v>20</v>
      </c>
      <c r="O72" s="414">
        <v>20</v>
      </c>
      <c r="P72" s="59" t="s">
        <v>706</v>
      </c>
    </row>
    <row r="73" spans="1:16" ht="12.75" customHeight="1">
      <c r="A73" s="505"/>
      <c r="B73" s="424" t="s">
        <v>88</v>
      </c>
      <c r="C73" s="436" t="s">
        <v>217</v>
      </c>
      <c r="D73" s="437"/>
      <c r="E73" s="438"/>
      <c r="F73" s="438"/>
      <c r="G73" s="438"/>
      <c r="H73" s="438"/>
      <c r="I73" s="438"/>
      <c r="J73" s="438"/>
      <c r="K73" s="438"/>
      <c r="L73" s="438"/>
      <c r="M73" s="438"/>
      <c r="N73" s="438"/>
      <c r="O73" s="438"/>
      <c r="P73" s="439"/>
    </row>
    <row r="74" spans="1:16" ht="12.75" customHeight="1">
      <c r="A74" s="19"/>
      <c r="B74" s="112" t="s">
        <v>86</v>
      </c>
      <c r="C74" s="443" t="s">
        <v>218</v>
      </c>
      <c r="D74" s="444"/>
      <c r="E74" s="445"/>
      <c r="F74" s="445"/>
      <c r="G74" s="445"/>
      <c r="H74" s="445"/>
      <c r="I74" s="445"/>
      <c r="J74" s="445"/>
      <c r="K74" s="445"/>
      <c r="L74" s="445"/>
      <c r="M74" s="445"/>
      <c r="N74" s="445"/>
      <c r="O74" s="445"/>
      <c r="P74" s="446"/>
    </row>
    <row r="75" spans="1:16" ht="24">
      <c r="A75" s="503"/>
      <c r="B75" s="424" t="s">
        <v>219</v>
      </c>
      <c r="C75" s="413" t="s">
        <v>95</v>
      </c>
      <c r="D75" s="413"/>
      <c r="E75" s="414">
        <v>22</v>
      </c>
      <c r="F75" s="414">
        <v>25</v>
      </c>
      <c r="G75" s="59">
        <v>22</v>
      </c>
      <c r="H75" s="59">
        <v>25</v>
      </c>
      <c r="I75" s="59">
        <v>5</v>
      </c>
      <c r="J75" s="59">
        <v>25</v>
      </c>
      <c r="K75" s="59">
        <v>5</v>
      </c>
      <c r="L75" s="425">
        <v>15</v>
      </c>
      <c r="M75" s="425">
        <v>15</v>
      </c>
      <c r="N75" s="59">
        <v>25</v>
      </c>
      <c r="O75" s="59">
        <v>25</v>
      </c>
      <c r="P75" s="59" t="s">
        <v>626</v>
      </c>
    </row>
    <row r="76" spans="1:16" ht="24">
      <c r="A76" s="504"/>
      <c r="B76" s="424" t="s">
        <v>220</v>
      </c>
      <c r="C76" s="413" t="s">
        <v>95</v>
      </c>
      <c r="D76" s="413"/>
      <c r="E76" s="414">
        <v>38</v>
      </c>
      <c r="F76" s="414">
        <v>50</v>
      </c>
      <c r="G76" s="59">
        <v>22</v>
      </c>
      <c r="H76" s="59">
        <v>50</v>
      </c>
      <c r="I76" s="59">
        <v>0</v>
      </c>
      <c r="J76" s="59">
        <v>50</v>
      </c>
      <c r="K76" s="59">
        <v>0</v>
      </c>
      <c r="L76" s="425">
        <v>15</v>
      </c>
      <c r="M76" s="425">
        <v>24</v>
      </c>
      <c r="N76" s="59">
        <v>50</v>
      </c>
      <c r="O76" s="59">
        <v>50</v>
      </c>
      <c r="P76" s="59" t="s">
        <v>626</v>
      </c>
    </row>
    <row r="77" spans="1:16" ht="36">
      <c r="A77" s="504"/>
      <c r="B77" s="424" t="s">
        <v>297</v>
      </c>
      <c r="C77" s="413" t="s">
        <v>95</v>
      </c>
      <c r="D77" s="413"/>
      <c r="E77" s="414">
        <v>50</v>
      </c>
      <c r="F77" s="414">
        <v>25</v>
      </c>
      <c r="G77" s="59">
        <v>51</v>
      </c>
      <c r="H77" s="59">
        <v>25</v>
      </c>
      <c r="I77" s="59">
        <v>8</v>
      </c>
      <c r="J77" s="59">
        <v>25</v>
      </c>
      <c r="K77" s="59">
        <v>8</v>
      </c>
      <c r="L77" s="425">
        <v>25</v>
      </c>
      <c r="M77" s="425">
        <v>13</v>
      </c>
      <c r="N77" s="59">
        <v>25</v>
      </c>
      <c r="O77" s="59">
        <v>25</v>
      </c>
      <c r="P77" s="59" t="s">
        <v>707</v>
      </c>
    </row>
    <row r="78" spans="1:16" ht="36">
      <c r="A78" s="504"/>
      <c r="B78" s="424" t="s">
        <v>691</v>
      </c>
      <c r="C78" s="413" t="s">
        <v>95</v>
      </c>
      <c r="D78" s="413"/>
      <c r="E78" s="414">
        <v>0</v>
      </c>
      <c r="F78" s="414">
        <v>2</v>
      </c>
      <c r="G78" s="59">
        <v>0</v>
      </c>
      <c r="H78" s="59">
        <v>2</v>
      </c>
      <c r="I78" s="59">
        <v>0</v>
      </c>
      <c r="J78" s="59">
        <v>2</v>
      </c>
      <c r="K78" s="59">
        <v>0</v>
      </c>
      <c r="L78" s="425">
        <v>1</v>
      </c>
      <c r="M78" s="425">
        <v>0</v>
      </c>
      <c r="N78" s="59">
        <v>2</v>
      </c>
      <c r="O78" s="59">
        <v>2</v>
      </c>
      <c r="P78" s="413"/>
    </row>
    <row r="79" spans="1:16" ht="36">
      <c r="A79" s="504"/>
      <c r="B79" s="424" t="s">
        <v>692</v>
      </c>
      <c r="C79" s="413" t="s">
        <v>95</v>
      </c>
      <c r="D79" s="413"/>
      <c r="E79" s="414">
        <v>0</v>
      </c>
      <c r="F79" s="414">
        <v>3</v>
      </c>
      <c r="G79" s="59">
        <v>0</v>
      </c>
      <c r="H79" s="59">
        <v>3</v>
      </c>
      <c r="I79" s="59">
        <v>0</v>
      </c>
      <c r="J79" s="59">
        <v>3</v>
      </c>
      <c r="K79" s="59">
        <v>0</v>
      </c>
      <c r="L79" s="425">
        <v>1</v>
      </c>
      <c r="M79" s="425">
        <v>1</v>
      </c>
      <c r="N79" s="59">
        <v>0</v>
      </c>
      <c r="O79" s="59">
        <v>0</v>
      </c>
      <c r="P79" s="59" t="s">
        <v>626</v>
      </c>
    </row>
    <row r="80" spans="1:16" ht="12.75" customHeight="1">
      <c r="A80" s="505"/>
      <c r="B80" s="424" t="s">
        <v>221</v>
      </c>
      <c r="C80" s="452" t="s">
        <v>222</v>
      </c>
      <c r="D80" s="452"/>
      <c r="E80" s="453"/>
      <c r="F80" s="453"/>
      <c r="G80" s="453"/>
      <c r="H80" s="453"/>
      <c r="I80" s="453"/>
      <c r="J80" s="453"/>
      <c r="K80" s="453"/>
      <c r="L80" s="453"/>
      <c r="M80" s="453"/>
      <c r="N80" s="453"/>
      <c r="O80" s="453"/>
      <c r="P80" s="453"/>
    </row>
    <row r="81" spans="1:18" ht="12.75" customHeight="1">
      <c r="A81" s="19"/>
      <c r="B81" s="112" t="s">
        <v>104</v>
      </c>
      <c r="C81" s="443" t="s">
        <v>223</v>
      </c>
      <c r="D81" s="444"/>
      <c r="E81" s="445"/>
      <c r="F81" s="445"/>
      <c r="G81" s="445"/>
      <c r="H81" s="445"/>
      <c r="I81" s="445"/>
      <c r="J81" s="445"/>
      <c r="K81" s="445"/>
      <c r="L81" s="445"/>
      <c r="M81" s="445"/>
      <c r="N81" s="445"/>
      <c r="O81" s="445"/>
      <c r="P81" s="446"/>
    </row>
    <row r="82" spans="1:18" ht="12.75" customHeight="1">
      <c r="A82" s="503"/>
      <c r="B82" s="109" t="s">
        <v>424</v>
      </c>
      <c r="C82" s="59" t="s">
        <v>95</v>
      </c>
      <c r="D82" s="59"/>
      <c r="E82" s="59">
        <v>44</v>
      </c>
      <c r="F82" s="59">
        <v>24</v>
      </c>
      <c r="G82" s="59">
        <v>30</v>
      </c>
      <c r="H82" s="59">
        <v>24</v>
      </c>
      <c r="I82" s="59">
        <v>6</v>
      </c>
      <c r="J82" s="101">
        <v>24</v>
      </c>
      <c r="K82" s="101">
        <v>6</v>
      </c>
      <c r="L82" s="103">
        <v>24</v>
      </c>
      <c r="M82" s="103">
        <v>15</v>
      </c>
      <c r="N82" s="101">
        <v>24</v>
      </c>
      <c r="O82" s="101">
        <v>24</v>
      </c>
      <c r="P82" s="59" t="s">
        <v>708</v>
      </c>
    </row>
    <row r="83" spans="1:18" ht="36">
      <c r="A83" s="505"/>
      <c r="B83" s="410" t="s">
        <v>224</v>
      </c>
      <c r="C83" s="413" t="s">
        <v>73</v>
      </c>
      <c r="D83" s="413"/>
      <c r="E83" s="414">
        <v>91.6</v>
      </c>
      <c r="F83" s="414">
        <v>98</v>
      </c>
      <c r="G83" s="414">
        <v>94.42</v>
      </c>
      <c r="H83" s="59">
        <v>98</v>
      </c>
      <c r="I83" s="59">
        <v>36.799999999999997</v>
      </c>
      <c r="J83" s="59">
        <v>98</v>
      </c>
      <c r="K83" s="59">
        <v>54.4</v>
      </c>
      <c r="L83" s="425">
        <v>98</v>
      </c>
      <c r="M83" s="425">
        <v>80</v>
      </c>
      <c r="N83" s="414">
        <v>98</v>
      </c>
      <c r="O83" s="414">
        <v>98</v>
      </c>
      <c r="P83" s="59" t="s">
        <v>709</v>
      </c>
    </row>
    <row r="84" spans="1:18" ht="15.75">
      <c r="A84" s="426">
        <v>6</v>
      </c>
      <c r="B84" s="440" t="s">
        <v>317</v>
      </c>
      <c r="C84" s="441"/>
      <c r="D84" s="441"/>
      <c r="E84" s="441"/>
      <c r="F84" s="441"/>
      <c r="G84" s="441"/>
      <c r="H84" s="441"/>
      <c r="I84" s="441"/>
      <c r="J84" s="441"/>
      <c r="K84" s="441"/>
      <c r="L84" s="441"/>
      <c r="M84" s="441"/>
      <c r="N84" s="441"/>
      <c r="O84" s="441"/>
      <c r="P84" s="442"/>
    </row>
    <row r="85" spans="1:18" ht="24.75" customHeight="1">
      <c r="A85" s="512"/>
      <c r="B85" s="424" t="s">
        <v>108</v>
      </c>
      <c r="C85" s="454" t="s">
        <v>330</v>
      </c>
      <c r="D85" s="455"/>
      <c r="E85" s="456"/>
      <c r="F85" s="456"/>
      <c r="G85" s="456"/>
      <c r="H85" s="456"/>
      <c r="I85" s="456"/>
      <c r="J85" s="456"/>
      <c r="K85" s="456"/>
      <c r="L85" s="456"/>
      <c r="M85" s="456"/>
      <c r="N85" s="456"/>
      <c r="O85" s="456"/>
      <c r="P85" s="457"/>
    </row>
    <row r="86" spans="1:18" ht="17.25" customHeight="1">
      <c r="A86" s="512"/>
      <c r="B86" s="424" t="s">
        <v>399</v>
      </c>
      <c r="C86" s="436" t="s">
        <v>403</v>
      </c>
      <c r="D86" s="437"/>
      <c r="E86" s="437"/>
      <c r="F86" s="437"/>
      <c r="G86" s="437"/>
      <c r="H86" s="437"/>
      <c r="I86" s="437"/>
      <c r="J86" s="437"/>
      <c r="K86" s="437"/>
      <c r="L86" s="437"/>
      <c r="M86" s="437"/>
      <c r="N86" s="437"/>
      <c r="O86" s="460"/>
      <c r="P86" s="521" t="s">
        <v>626</v>
      </c>
    </row>
    <row r="87" spans="1:18" ht="19.5" customHeight="1">
      <c r="A87" s="512"/>
      <c r="B87" s="424" t="s">
        <v>400</v>
      </c>
      <c r="C87" s="413"/>
      <c r="D87" s="413"/>
      <c r="E87" s="102">
        <v>54</v>
      </c>
      <c r="F87" s="102">
        <v>6</v>
      </c>
      <c r="G87" s="102">
        <v>6</v>
      </c>
      <c r="H87" s="101">
        <v>54</v>
      </c>
      <c r="I87" s="101">
        <v>19</v>
      </c>
      <c r="J87" s="101">
        <v>54</v>
      </c>
      <c r="K87" s="101">
        <v>29</v>
      </c>
      <c r="L87" s="103">
        <v>50</v>
      </c>
      <c r="M87" s="103">
        <v>54</v>
      </c>
      <c r="N87" s="102">
        <v>54</v>
      </c>
      <c r="O87" s="102">
        <v>54</v>
      </c>
      <c r="P87" s="522"/>
    </row>
    <row r="88" spans="1:18" ht="15.75" customHeight="1">
      <c r="A88" s="512"/>
      <c r="B88" s="424" t="s">
        <v>401</v>
      </c>
      <c r="C88" s="436" t="s">
        <v>402</v>
      </c>
      <c r="D88" s="437"/>
      <c r="E88" s="437"/>
      <c r="F88" s="437"/>
      <c r="G88" s="437"/>
      <c r="H88" s="437"/>
      <c r="I88" s="437"/>
      <c r="J88" s="437"/>
      <c r="K88" s="437"/>
      <c r="L88" s="437"/>
      <c r="M88" s="437"/>
      <c r="N88" s="437"/>
      <c r="O88" s="437"/>
      <c r="P88" s="460"/>
    </row>
    <row r="89" spans="1:18" ht="28.5" customHeight="1">
      <c r="A89" s="512"/>
      <c r="B89" s="424" t="s">
        <v>679</v>
      </c>
      <c r="C89" s="413" t="s">
        <v>149</v>
      </c>
      <c r="D89" s="413"/>
      <c r="E89" s="59">
        <v>57179.510799999996</v>
      </c>
      <c r="F89" s="59">
        <v>5985.64</v>
      </c>
      <c r="G89" s="59">
        <v>5985.64</v>
      </c>
      <c r="H89" s="329">
        <v>7268.6220999999996</v>
      </c>
      <c r="I89" s="59">
        <v>0</v>
      </c>
      <c r="J89" s="329">
        <v>7268.6220999999996</v>
      </c>
      <c r="K89" s="59">
        <v>3634.33</v>
      </c>
      <c r="L89" s="425">
        <v>7268.6220999999996</v>
      </c>
      <c r="M89" s="425">
        <v>7676.34</v>
      </c>
      <c r="N89" s="414">
        <v>7268.6220999999996</v>
      </c>
      <c r="O89" s="414">
        <v>7854.0177999999996</v>
      </c>
      <c r="P89" s="393" t="s">
        <v>626</v>
      </c>
    </row>
    <row r="90" spans="1:18" ht="38.25" customHeight="1">
      <c r="A90" s="512"/>
      <c r="B90" s="424" t="s">
        <v>678</v>
      </c>
      <c r="C90" s="413" t="s">
        <v>94</v>
      </c>
      <c r="D90" s="413"/>
      <c r="E90" s="414">
        <v>1</v>
      </c>
      <c r="F90" s="59">
        <v>0</v>
      </c>
      <c r="G90" s="59">
        <v>0</v>
      </c>
      <c r="H90" s="59">
        <v>2</v>
      </c>
      <c r="I90" s="59">
        <v>0</v>
      </c>
      <c r="J90" s="59">
        <v>2</v>
      </c>
      <c r="K90" s="59">
        <v>0</v>
      </c>
      <c r="L90" s="425">
        <v>0</v>
      </c>
      <c r="M90" s="425">
        <v>0</v>
      </c>
      <c r="N90" s="414">
        <v>2</v>
      </c>
      <c r="O90" s="414">
        <v>2</v>
      </c>
      <c r="P90" s="461" t="s">
        <v>682</v>
      </c>
    </row>
    <row r="91" spans="1:18" ht="49.5" customHeight="1">
      <c r="A91" s="512"/>
      <c r="B91" s="424" t="s">
        <v>677</v>
      </c>
      <c r="C91" s="413" t="s">
        <v>94</v>
      </c>
      <c r="D91" s="413"/>
      <c r="E91" s="414">
        <v>1</v>
      </c>
      <c r="F91" s="59">
        <v>0</v>
      </c>
      <c r="G91" s="59">
        <v>0</v>
      </c>
      <c r="H91" s="59">
        <v>2</v>
      </c>
      <c r="I91" s="59">
        <v>0</v>
      </c>
      <c r="J91" s="59">
        <v>2</v>
      </c>
      <c r="K91" s="59">
        <v>0</v>
      </c>
      <c r="L91" s="425">
        <v>0</v>
      </c>
      <c r="M91" s="425">
        <v>0</v>
      </c>
      <c r="N91" s="414">
        <v>2</v>
      </c>
      <c r="O91" s="414">
        <v>2</v>
      </c>
      <c r="P91" s="462"/>
    </row>
    <row r="92" spans="1:18" ht="20.25" customHeight="1">
      <c r="A92" s="512"/>
      <c r="B92" s="424" t="s">
        <v>681</v>
      </c>
      <c r="C92" s="413" t="s">
        <v>94</v>
      </c>
      <c r="D92" s="413"/>
      <c r="E92" s="414">
        <v>8</v>
      </c>
      <c r="F92" s="59">
        <v>0</v>
      </c>
      <c r="G92" s="59">
        <v>0</v>
      </c>
      <c r="H92" s="59">
        <v>2</v>
      </c>
      <c r="I92" s="59">
        <v>0</v>
      </c>
      <c r="J92" s="59">
        <v>2</v>
      </c>
      <c r="K92" s="59">
        <v>0</v>
      </c>
      <c r="L92" s="425">
        <v>0</v>
      </c>
      <c r="M92" s="425">
        <v>0</v>
      </c>
      <c r="N92" s="414">
        <v>2</v>
      </c>
      <c r="O92" s="414">
        <v>2</v>
      </c>
      <c r="P92" s="462"/>
    </row>
    <row r="93" spans="1:18" ht="26.25" customHeight="1">
      <c r="A93" s="513"/>
      <c r="B93" s="385" t="s">
        <v>680</v>
      </c>
      <c r="C93" s="417" t="s">
        <v>150</v>
      </c>
      <c r="D93" s="417"/>
      <c r="E93" s="384">
        <v>1754.24</v>
      </c>
      <c r="F93" s="386">
        <v>0</v>
      </c>
      <c r="G93" s="386">
        <v>0</v>
      </c>
      <c r="H93" s="386">
        <v>1841.92</v>
      </c>
      <c r="I93" s="386">
        <v>0</v>
      </c>
      <c r="J93" s="386">
        <v>1841.92</v>
      </c>
      <c r="K93" s="386">
        <v>0</v>
      </c>
      <c r="L93" s="387">
        <v>0</v>
      </c>
      <c r="M93" s="387">
        <v>0</v>
      </c>
      <c r="N93" s="384">
        <v>1500</v>
      </c>
      <c r="O93" s="384">
        <v>1500</v>
      </c>
      <c r="P93" s="463"/>
    </row>
    <row r="94" spans="1:18" ht="28.5" customHeight="1">
      <c r="A94" s="514" t="s">
        <v>684</v>
      </c>
      <c r="B94" s="515"/>
      <c r="C94" s="515"/>
      <c r="D94" s="515"/>
      <c r="E94" s="515"/>
      <c r="F94" s="515"/>
      <c r="G94" s="515"/>
      <c r="H94" s="515"/>
      <c r="I94" s="515"/>
      <c r="J94" s="515"/>
      <c r="K94" s="515"/>
      <c r="L94" s="515"/>
      <c r="M94" s="515"/>
      <c r="N94" s="515"/>
      <c r="O94" s="515"/>
      <c r="P94" s="516"/>
    </row>
    <row r="95" spans="1:18" s="42" customFormat="1" ht="54" customHeight="1">
      <c r="A95" s="61"/>
      <c r="B95" s="424" t="s">
        <v>683</v>
      </c>
      <c r="C95" s="413" t="s">
        <v>590</v>
      </c>
      <c r="D95" s="413"/>
      <c r="E95" s="414">
        <v>1</v>
      </c>
      <c r="F95" s="59">
        <v>2</v>
      </c>
      <c r="G95" s="59">
        <v>2</v>
      </c>
      <c r="H95" s="59">
        <v>1</v>
      </c>
      <c r="I95" s="59">
        <v>2</v>
      </c>
      <c r="J95" s="59">
        <v>1</v>
      </c>
      <c r="K95" s="59">
        <v>3</v>
      </c>
      <c r="L95" s="425">
        <v>1</v>
      </c>
      <c r="M95" s="425">
        <v>6</v>
      </c>
      <c r="N95" s="414">
        <v>1</v>
      </c>
      <c r="O95" s="414">
        <v>1</v>
      </c>
      <c r="P95" s="102" t="s">
        <v>626</v>
      </c>
      <c r="R95" s="1"/>
    </row>
    <row r="96" spans="1:18" ht="15.75">
      <c r="A96" s="388">
        <v>7</v>
      </c>
      <c r="B96" s="470" t="s">
        <v>244</v>
      </c>
      <c r="C96" s="471"/>
      <c r="D96" s="471"/>
      <c r="E96" s="471"/>
      <c r="F96" s="471"/>
      <c r="G96" s="471"/>
      <c r="H96" s="471"/>
      <c r="I96" s="471"/>
      <c r="J96" s="471"/>
      <c r="K96" s="471"/>
      <c r="L96" s="471"/>
      <c r="M96" s="471"/>
      <c r="N96" s="471"/>
      <c r="O96" s="471"/>
      <c r="P96" s="472"/>
    </row>
    <row r="97" spans="1:16" ht="24.75" customHeight="1">
      <c r="A97" s="503"/>
      <c r="B97" s="424" t="s">
        <v>87</v>
      </c>
      <c r="C97" s="480" t="s">
        <v>153</v>
      </c>
      <c r="D97" s="481"/>
      <c r="E97" s="519"/>
      <c r="F97" s="519"/>
      <c r="G97" s="519"/>
      <c r="H97" s="519"/>
      <c r="I97" s="519"/>
      <c r="J97" s="519"/>
      <c r="K97" s="519"/>
      <c r="L97" s="519"/>
      <c r="M97" s="519"/>
      <c r="N97" s="519"/>
      <c r="O97" s="519"/>
      <c r="P97" s="520"/>
    </row>
    <row r="98" spans="1:16" ht="42.75" customHeight="1">
      <c r="A98" s="504"/>
      <c r="B98" s="424" t="s">
        <v>154</v>
      </c>
      <c r="C98" s="413" t="s">
        <v>73</v>
      </c>
      <c r="D98" s="413"/>
      <c r="E98" s="414">
        <v>80</v>
      </c>
      <c r="F98" s="59">
        <v>76.599999999999994</v>
      </c>
      <c r="G98" s="59">
        <v>76.599999999999994</v>
      </c>
      <c r="H98" s="59">
        <v>97</v>
      </c>
      <c r="I98" s="59">
        <v>94.7</v>
      </c>
      <c r="J98" s="59">
        <v>97</v>
      </c>
      <c r="K98" s="59">
        <v>94.7</v>
      </c>
      <c r="L98" s="425">
        <v>97</v>
      </c>
      <c r="M98" s="425">
        <v>100</v>
      </c>
      <c r="N98" s="414">
        <v>97</v>
      </c>
      <c r="O98" s="414">
        <v>97</v>
      </c>
      <c r="P98" s="413" t="s">
        <v>627</v>
      </c>
    </row>
    <row r="99" spans="1:16" ht="88.5" customHeight="1">
      <c r="A99" s="504"/>
      <c r="B99" s="424" t="s">
        <v>155</v>
      </c>
      <c r="C99" s="413" t="s">
        <v>73</v>
      </c>
      <c r="D99" s="413"/>
      <c r="E99" s="414">
        <v>100</v>
      </c>
      <c r="F99" s="59">
        <v>97.34</v>
      </c>
      <c r="G99" s="59">
        <v>97.34</v>
      </c>
      <c r="H99" s="59">
        <v>100</v>
      </c>
      <c r="I99" s="59">
        <v>100</v>
      </c>
      <c r="J99" s="59">
        <v>100</v>
      </c>
      <c r="K99" s="59">
        <v>100</v>
      </c>
      <c r="L99" s="425">
        <v>100</v>
      </c>
      <c r="M99" s="425">
        <v>100</v>
      </c>
      <c r="N99" s="414">
        <v>100</v>
      </c>
      <c r="O99" s="414">
        <v>100</v>
      </c>
      <c r="P99" s="413" t="s">
        <v>627</v>
      </c>
    </row>
    <row r="100" spans="1:16" ht="72">
      <c r="A100" s="504"/>
      <c r="B100" s="424" t="s">
        <v>156</v>
      </c>
      <c r="C100" s="413" t="s">
        <v>73</v>
      </c>
      <c r="D100" s="413"/>
      <c r="E100" s="414">
        <v>1.74</v>
      </c>
      <c r="F100" s="59">
        <v>1.74</v>
      </c>
      <c r="G100" s="59">
        <v>1.74</v>
      </c>
      <c r="H100" s="59">
        <v>1.74</v>
      </c>
      <c r="I100" s="59">
        <v>0</v>
      </c>
      <c r="J100" s="59">
        <v>1.74</v>
      </c>
      <c r="K100" s="59">
        <v>1.74</v>
      </c>
      <c r="L100" s="425">
        <v>1.74</v>
      </c>
      <c r="M100" s="425">
        <v>1.74</v>
      </c>
      <c r="N100" s="414">
        <v>1.74</v>
      </c>
      <c r="O100" s="414">
        <v>1.74</v>
      </c>
      <c r="P100" s="413" t="s">
        <v>627</v>
      </c>
    </row>
    <row r="101" spans="1:16" ht="72">
      <c r="A101" s="504"/>
      <c r="B101" s="424" t="s">
        <v>157</v>
      </c>
      <c r="C101" s="413" t="s">
        <v>73</v>
      </c>
      <c r="D101" s="413"/>
      <c r="E101" s="414">
        <v>87.28</v>
      </c>
      <c r="F101" s="59">
        <v>100</v>
      </c>
      <c r="G101" s="59">
        <v>58.33</v>
      </c>
      <c r="H101" s="59">
        <v>76.87</v>
      </c>
      <c r="I101" s="59">
        <v>76.87</v>
      </c>
      <c r="J101" s="59">
        <v>76.87</v>
      </c>
      <c r="K101" s="59">
        <v>10</v>
      </c>
      <c r="L101" s="425">
        <v>88</v>
      </c>
      <c r="M101" s="425">
        <v>10</v>
      </c>
      <c r="N101" s="414">
        <v>88</v>
      </c>
      <c r="O101" s="414">
        <v>88</v>
      </c>
      <c r="P101" s="413" t="s">
        <v>627</v>
      </c>
    </row>
    <row r="102" spans="1:16" ht="25.5" customHeight="1">
      <c r="A102" s="505"/>
      <c r="B102" s="424" t="s">
        <v>89</v>
      </c>
      <c r="C102" s="454" t="s">
        <v>158</v>
      </c>
      <c r="D102" s="455"/>
      <c r="E102" s="456"/>
      <c r="F102" s="456"/>
      <c r="G102" s="456"/>
      <c r="H102" s="456"/>
      <c r="I102" s="456"/>
      <c r="J102" s="456"/>
      <c r="K102" s="456"/>
      <c r="L102" s="456"/>
      <c r="M102" s="456"/>
      <c r="N102" s="456"/>
      <c r="O102" s="456"/>
      <c r="P102" s="457"/>
    </row>
    <row r="103" spans="1:16" ht="12.75">
      <c r="A103" s="19" t="s">
        <v>436</v>
      </c>
      <c r="B103" s="112" t="s">
        <v>93</v>
      </c>
      <c r="C103" s="443" t="s">
        <v>319</v>
      </c>
      <c r="D103" s="444"/>
      <c r="E103" s="445"/>
      <c r="F103" s="445"/>
      <c r="G103" s="445"/>
      <c r="H103" s="445"/>
      <c r="I103" s="445"/>
      <c r="J103" s="445"/>
      <c r="K103" s="445"/>
      <c r="L103" s="445"/>
      <c r="M103" s="445"/>
      <c r="N103" s="445"/>
      <c r="O103" s="445"/>
      <c r="P103" s="446"/>
    </row>
    <row r="104" spans="1:16" ht="12.75">
      <c r="A104" s="506"/>
      <c r="B104" s="424" t="s">
        <v>608</v>
      </c>
      <c r="C104" s="436" t="s">
        <v>609</v>
      </c>
      <c r="D104" s="437"/>
      <c r="E104" s="438"/>
      <c r="F104" s="438"/>
      <c r="G104" s="438"/>
      <c r="H104" s="438"/>
      <c r="I104" s="438"/>
      <c r="J104" s="438"/>
      <c r="K104" s="438"/>
      <c r="L104" s="438"/>
      <c r="M104" s="438"/>
      <c r="N104" s="438"/>
      <c r="O104" s="438"/>
      <c r="P104" s="439"/>
    </row>
    <row r="105" spans="1:16" ht="72">
      <c r="A105" s="507"/>
      <c r="B105" s="424" t="s">
        <v>800</v>
      </c>
      <c r="C105" s="413" t="s">
        <v>94</v>
      </c>
      <c r="D105" s="413"/>
      <c r="E105" s="414">
        <v>1885</v>
      </c>
      <c r="F105" s="101">
        <v>1893</v>
      </c>
      <c r="G105" s="101">
        <v>1893</v>
      </c>
      <c r="H105" s="101">
        <v>1973</v>
      </c>
      <c r="I105" s="101">
        <v>1815</v>
      </c>
      <c r="J105" s="59">
        <v>1973</v>
      </c>
      <c r="K105" s="59">
        <v>1973</v>
      </c>
      <c r="L105" s="425">
        <v>1973</v>
      </c>
      <c r="M105" s="425">
        <v>2148</v>
      </c>
      <c r="N105" s="414">
        <v>1973</v>
      </c>
      <c r="O105" s="414">
        <v>1973</v>
      </c>
      <c r="P105" s="413" t="s">
        <v>627</v>
      </c>
    </row>
    <row r="106" spans="1:16" ht="65.25" customHeight="1">
      <c r="A106" s="507"/>
      <c r="B106" s="424" t="s">
        <v>801</v>
      </c>
      <c r="C106" s="413" t="s">
        <v>73</v>
      </c>
      <c r="D106" s="413"/>
      <c r="E106" s="414">
        <v>50</v>
      </c>
      <c r="F106" s="414">
        <v>37.5</v>
      </c>
      <c r="G106" s="414">
        <v>37.5</v>
      </c>
      <c r="H106" s="59">
        <v>50</v>
      </c>
      <c r="I106" s="59">
        <v>37.5</v>
      </c>
      <c r="J106" s="59">
        <v>37.5</v>
      </c>
      <c r="K106" s="59">
        <v>37.5</v>
      </c>
      <c r="L106" s="425">
        <v>50</v>
      </c>
      <c r="M106" s="425">
        <v>25</v>
      </c>
      <c r="N106" s="414">
        <v>50</v>
      </c>
      <c r="O106" s="414">
        <v>50</v>
      </c>
      <c r="P106" s="413" t="s">
        <v>627</v>
      </c>
    </row>
    <row r="107" spans="1:16" ht="108">
      <c r="A107" s="507"/>
      <c r="B107" s="424" t="s">
        <v>804</v>
      </c>
      <c r="C107" s="413" t="s">
        <v>73</v>
      </c>
      <c r="D107" s="413"/>
      <c r="E107" s="414">
        <v>0</v>
      </c>
      <c r="F107" s="414">
        <v>0</v>
      </c>
      <c r="G107" s="414">
        <v>0</v>
      </c>
      <c r="H107" s="59">
        <v>0</v>
      </c>
      <c r="I107" s="59">
        <v>0</v>
      </c>
      <c r="J107" s="59">
        <v>0</v>
      </c>
      <c r="K107" s="59">
        <v>0</v>
      </c>
      <c r="L107" s="425">
        <v>0</v>
      </c>
      <c r="M107" s="425">
        <v>0</v>
      </c>
      <c r="N107" s="414">
        <v>0</v>
      </c>
      <c r="O107" s="414">
        <v>0</v>
      </c>
      <c r="P107" s="413"/>
    </row>
    <row r="108" spans="1:16" ht="60">
      <c r="A108" s="507"/>
      <c r="B108" s="424" t="s">
        <v>802</v>
      </c>
      <c r="C108" s="413" t="s">
        <v>73</v>
      </c>
      <c r="D108" s="413"/>
      <c r="E108" s="414">
        <v>50.3</v>
      </c>
      <c r="F108" s="414">
        <v>75.900000000000006</v>
      </c>
      <c r="G108" s="414">
        <v>75.900000000000006</v>
      </c>
      <c r="H108" s="59">
        <v>50.3</v>
      </c>
      <c r="I108" s="59">
        <v>85.85</v>
      </c>
      <c r="J108" s="59">
        <v>85.85</v>
      </c>
      <c r="K108" s="59">
        <v>85.85</v>
      </c>
      <c r="L108" s="425">
        <v>50.3</v>
      </c>
      <c r="M108" s="425">
        <v>97</v>
      </c>
      <c r="N108" s="414">
        <v>50.37</v>
      </c>
      <c r="O108" s="414">
        <v>55</v>
      </c>
      <c r="P108" s="413" t="s">
        <v>627</v>
      </c>
    </row>
    <row r="109" spans="1:16" ht="48">
      <c r="A109" s="507"/>
      <c r="B109" s="424" t="s">
        <v>803</v>
      </c>
      <c r="C109" s="413" t="s">
        <v>81</v>
      </c>
      <c r="D109" s="413"/>
      <c r="E109" s="414">
        <v>4.4000000000000004</v>
      </c>
      <c r="F109" s="414">
        <v>66.8</v>
      </c>
      <c r="G109" s="414">
        <v>66.8</v>
      </c>
      <c r="H109" s="59">
        <v>160</v>
      </c>
      <c r="I109" s="59">
        <v>160</v>
      </c>
      <c r="J109" s="59">
        <v>353</v>
      </c>
      <c r="K109" s="59">
        <v>353</v>
      </c>
      <c r="L109" s="425">
        <v>160</v>
      </c>
      <c r="M109" s="425">
        <v>59</v>
      </c>
      <c r="N109" s="414">
        <v>160</v>
      </c>
      <c r="O109" s="414">
        <v>160</v>
      </c>
      <c r="P109" s="413" t="s">
        <v>627</v>
      </c>
    </row>
    <row r="110" spans="1:16">
      <c r="A110" s="249"/>
      <c r="B110" s="424" t="s">
        <v>606</v>
      </c>
      <c r="C110" s="436" t="s">
        <v>607</v>
      </c>
      <c r="D110" s="437"/>
      <c r="E110" s="437"/>
      <c r="F110" s="437"/>
      <c r="G110" s="437"/>
      <c r="H110" s="437"/>
      <c r="I110" s="437"/>
      <c r="J110" s="437"/>
      <c r="K110" s="437"/>
      <c r="L110" s="437"/>
      <c r="M110" s="437"/>
      <c r="N110" s="437"/>
      <c r="O110" s="437"/>
      <c r="P110" s="460"/>
    </row>
    <row r="111" spans="1:16" ht="72">
      <c r="A111" s="507"/>
      <c r="B111" s="424" t="s">
        <v>805</v>
      </c>
      <c r="C111" s="413" t="s">
        <v>73</v>
      </c>
      <c r="D111" s="413"/>
      <c r="E111" s="414">
        <v>8.33</v>
      </c>
      <c r="F111" s="414">
        <v>8.33</v>
      </c>
      <c r="G111" s="414">
        <v>8.33</v>
      </c>
      <c r="H111" s="59">
        <v>8.33</v>
      </c>
      <c r="I111" s="59">
        <v>26.53</v>
      </c>
      <c r="J111" s="59">
        <v>23.53</v>
      </c>
      <c r="K111" s="59">
        <v>23.53</v>
      </c>
      <c r="L111" s="425">
        <v>8.33</v>
      </c>
      <c r="M111" s="425">
        <v>10</v>
      </c>
      <c r="N111" s="414">
        <v>8.33</v>
      </c>
      <c r="O111" s="414">
        <v>8.3000000000000007</v>
      </c>
      <c r="P111" s="413" t="s">
        <v>710</v>
      </c>
    </row>
    <row r="112" spans="1:16" ht="72">
      <c r="A112" s="507"/>
      <c r="B112" s="424" t="s">
        <v>806</v>
      </c>
      <c r="C112" s="413" t="s">
        <v>73</v>
      </c>
      <c r="D112" s="413"/>
      <c r="E112" s="414">
        <v>87.28</v>
      </c>
      <c r="F112" s="101">
        <v>100</v>
      </c>
      <c r="G112" s="101">
        <v>87.78</v>
      </c>
      <c r="H112" s="59">
        <v>88</v>
      </c>
      <c r="I112" s="59">
        <v>76.87</v>
      </c>
      <c r="J112" s="59">
        <v>76.87</v>
      </c>
      <c r="K112" s="59">
        <v>76.87</v>
      </c>
      <c r="L112" s="425">
        <v>88</v>
      </c>
      <c r="M112" s="425">
        <v>76.87</v>
      </c>
      <c r="N112" s="414">
        <v>88.88</v>
      </c>
      <c r="O112" s="414">
        <v>88.88</v>
      </c>
      <c r="P112" s="413" t="s">
        <v>627</v>
      </c>
    </row>
    <row r="113" spans="1:16" ht="36">
      <c r="A113" s="507"/>
      <c r="B113" s="424" t="s">
        <v>807</v>
      </c>
      <c r="C113" s="413" t="s">
        <v>73</v>
      </c>
      <c r="D113" s="413"/>
      <c r="E113" s="414">
        <v>98</v>
      </c>
      <c r="F113" s="414">
        <v>100</v>
      </c>
      <c r="G113" s="414">
        <v>100</v>
      </c>
      <c r="H113" s="59">
        <v>100</v>
      </c>
      <c r="I113" s="59">
        <v>100</v>
      </c>
      <c r="J113" s="59">
        <v>100</v>
      </c>
      <c r="K113" s="59">
        <v>100</v>
      </c>
      <c r="L113" s="425">
        <v>100</v>
      </c>
      <c r="M113" s="425">
        <v>100</v>
      </c>
      <c r="N113" s="414">
        <v>100</v>
      </c>
      <c r="O113" s="414">
        <v>100</v>
      </c>
      <c r="P113" s="413" t="s">
        <v>627</v>
      </c>
    </row>
    <row r="114" spans="1:16" ht="72">
      <c r="A114" s="507"/>
      <c r="B114" s="424" t="s">
        <v>808</v>
      </c>
      <c r="C114" s="413" t="s">
        <v>73</v>
      </c>
      <c r="D114" s="413"/>
      <c r="E114" s="414">
        <v>2.88</v>
      </c>
      <c r="F114" s="414">
        <v>1.6</v>
      </c>
      <c r="G114" s="414">
        <v>1.6</v>
      </c>
      <c r="H114" s="59">
        <v>0.8</v>
      </c>
      <c r="I114" s="59">
        <v>0</v>
      </c>
      <c r="J114" s="59">
        <v>3.8</v>
      </c>
      <c r="K114" s="59">
        <v>3.8</v>
      </c>
      <c r="L114" s="425">
        <v>0.8</v>
      </c>
      <c r="M114" s="425">
        <v>3.8</v>
      </c>
      <c r="N114" s="414">
        <v>0.8</v>
      </c>
      <c r="O114" s="414">
        <v>0.8</v>
      </c>
      <c r="P114" s="413" t="s">
        <v>627</v>
      </c>
    </row>
    <row r="115" spans="1:16" ht="67.5" customHeight="1">
      <c r="A115" s="507"/>
      <c r="B115" s="424" t="s">
        <v>809</v>
      </c>
      <c r="C115" s="413" t="s">
        <v>73</v>
      </c>
      <c r="D115" s="413"/>
      <c r="E115" s="414">
        <v>18.46</v>
      </c>
      <c r="F115" s="414">
        <v>21.3</v>
      </c>
      <c r="G115" s="414">
        <v>21.3</v>
      </c>
      <c r="H115" s="59">
        <v>21.3</v>
      </c>
      <c r="I115" s="59">
        <v>27.55</v>
      </c>
      <c r="J115" s="59">
        <v>27.55</v>
      </c>
      <c r="K115" s="59">
        <v>27.55</v>
      </c>
      <c r="L115" s="425">
        <v>21</v>
      </c>
      <c r="M115" s="425">
        <v>26.5</v>
      </c>
      <c r="N115" s="414">
        <v>21</v>
      </c>
      <c r="O115" s="414">
        <v>25</v>
      </c>
      <c r="P115" s="413" t="s">
        <v>627</v>
      </c>
    </row>
    <row r="116" spans="1:16" ht="41.25" customHeight="1">
      <c r="A116" s="507"/>
      <c r="B116" s="424" t="s">
        <v>810</v>
      </c>
      <c r="C116" s="413" t="s">
        <v>73</v>
      </c>
      <c r="D116" s="413"/>
      <c r="E116" s="414">
        <v>70.16</v>
      </c>
      <c r="F116" s="414">
        <v>69.099999999999994</v>
      </c>
      <c r="G116" s="414">
        <v>69.099999999999994</v>
      </c>
      <c r="H116" s="59">
        <v>72</v>
      </c>
      <c r="I116" s="59">
        <v>90.86</v>
      </c>
      <c r="J116" s="59">
        <v>90.86</v>
      </c>
      <c r="K116" s="59">
        <v>90.86</v>
      </c>
      <c r="L116" s="425">
        <v>72</v>
      </c>
      <c r="M116" s="425">
        <v>90.86</v>
      </c>
      <c r="N116" s="414">
        <v>72.5</v>
      </c>
      <c r="O116" s="414">
        <v>74</v>
      </c>
      <c r="P116" s="413" t="s">
        <v>627</v>
      </c>
    </row>
    <row r="117" spans="1:16" ht="96" customHeight="1">
      <c r="A117" s="508"/>
      <c r="B117" s="424" t="s">
        <v>811</v>
      </c>
      <c r="C117" s="413" t="s">
        <v>73</v>
      </c>
      <c r="D117" s="413"/>
      <c r="E117" s="414">
        <v>97.12</v>
      </c>
      <c r="F117" s="414">
        <v>98.4</v>
      </c>
      <c r="G117" s="414">
        <v>98.4</v>
      </c>
      <c r="H117" s="59">
        <v>97</v>
      </c>
      <c r="I117" s="59">
        <v>100</v>
      </c>
      <c r="J117" s="59">
        <v>96.2</v>
      </c>
      <c r="K117" s="59">
        <v>96.2</v>
      </c>
      <c r="L117" s="425">
        <v>97</v>
      </c>
      <c r="M117" s="425">
        <v>96.2</v>
      </c>
      <c r="N117" s="414">
        <v>97</v>
      </c>
      <c r="O117" s="414">
        <v>97</v>
      </c>
      <c r="P117" s="413" t="s">
        <v>627</v>
      </c>
    </row>
    <row r="118" spans="1:16" ht="44.25" customHeight="1">
      <c r="A118" s="506"/>
      <c r="B118" s="424" t="s">
        <v>605</v>
      </c>
      <c r="C118" s="454" t="s">
        <v>814</v>
      </c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6"/>
      <c r="O118" s="456"/>
      <c r="P118" s="457"/>
    </row>
    <row r="119" spans="1:16" ht="60">
      <c r="A119" s="507"/>
      <c r="B119" s="424" t="s">
        <v>812</v>
      </c>
      <c r="C119" s="413" t="s">
        <v>73</v>
      </c>
      <c r="D119" s="413"/>
      <c r="E119" s="414">
        <v>84.86</v>
      </c>
      <c r="F119" s="414">
        <v>60.4</v>
      </c>
      <c r="G119" s="414">
        <v>29.8</v>
      </c>
      <c r="H119" s="59">
        <v>29.82</v>
      </c>
      <c r="I119" s="59">
        <v>26.2</v>
      </c>
      <c r="J119" s="59">
        <v>31.51</v>
      </c>
      <c r="K119" s="59">
        <v>31.51</v>
      </c>
      <c r="L119" s="425">
        <v>29.82</v>
      </c>
      <c r="M119" s="425">
        <v>39.270000000000003</v>
      </c>
      <c r="N119" s="414">
        <v>34.82</v>
      </c>
      <c r="O119" s="414">
        <v>39.82</v>
      </c>
      <c r="P119" s="413" t="s">
        <v>626</v>
      </c>
    </row>
    <row r="120" spans="1:16" ht="38.25">
      <c r="A120" s="507"/>
      <c r="B120" s="400" t="s">
        <v>593</v>
      </c>
      <c r="C120" s="413" t="s">
        <v>81</v>
      </c>
      <c r="D120" s="413"/>
      <c r="E120" s="414">
        <v>1510</v>
      </c>
      <c r="F120" s="414">
        <v>1510</v>
      </c>
      <c r="G120" s="414">
        <v>1510</v>
      </c>
      <c r="H120" s="59">
        <v>2815</v>
      </c>
      <c r="I120" s="59">
        <v>0</v>
      </c>
      <c r="J120" s="59">
        <v>2815</v>
      </c>
      <c r="K120" s="59">
        <v>2700</v>
      </c>
      <c r="L120" s="425">
        <v>2815</v>
      </c>
      <c r="M120" s="425">
        <v>5755</v>
      </c>
      <c r="N120" s="414">
        <v>2815</v>
      </c>
      <c r="O120" s="414">
        <v>2815</v>
      </c>
      <c r="P120" s="413" t="s">
        <v>626</v>
      </c>
    </row>
    <row r="121" spans="1:16" ht="48">
      <c r="A121" s="507"/>
      <c r="B121" s="424" t="s">
        <v>594</v>
      </c>
      <c r="C121" s="413" t="s">
        <v>81</v>
      </c>
      <c r="D121" s="413"/>
      <c r="E121" s="414">
        <v>9</v>
      </c>
      <c r="F121" s="414">
        <v>9</v>
      </c>
      <c r="G121" s="414">
        <v>9</v>
      </c>
      <c r="H121" s="59">
        <v>15</v>
      </c>
      <c r="I121" s="59">
        <v>0</v>
      </c>
      <c r="J121" s="59">
        <v>15</v>
      </c>
      <c r="K121" s="59">
        <v>0</v>
      </c>
      <c r="L121" s="425">
        <v>15</v>
      </c>
      <c r="M121" s="425">
        <v>0</v>
      </c>
      <c r="N121" s="414">
        <v>21</v>
      </c>
      <c r="O121" s="414">
        <v>25</v>
      </c>
      <c r="P121" s="413" t="s">
        <v>823</v>
      </c>
    </row>
    <row r="122" spans="1:16" ht="120">
      <c r="A122" s="508"/>
      <c r="B122" s="424" t="s">
        <v>813</v>
      </c>
      <c r="C122" s="413" t="s">
        <v>73</v>
      </c>
      <c r="D122" s="413"/>
      <c r="E122" s="414">
        <v>100</v>
      </c>
      <c r="F122" s="414">
        <v>100</v>
      </c>
      <c r="G122" s="414">
        <v>100</v>
      </c>
      <c r="H122" s="59">
        <v>100</v>
      </c>
      <c r="I122" s="59">
        <v>100</v>
      </c>
      <c r="J122" s="59">
        <v>100</v>
      </c>
      <c r="K122" s="59">
        <v>100</v>
      </c>
      <c r="L122" s="425">
        <v>100</v>
      </c>
      <c r="M122" s="425">
        <v>100</v>
      </c>
      <c r="N122" s="414">
        <v>100</v>
      </c>
      <c r="O122" s="414">
        <v>100</v>
      </c>
      <c r="P122" s="413" t="s">
        <v>344</v>
      </c>
    </row>
    <row r="123" spans="1:16" ht="19.5" customHeight="1">
      <c r="A123" s="411"/>
      <c r="B123" s="424" t="s">
        <v>815</v>
      </c>
      <c r="C123" s="436" t="s">
        <v>816</v>
      </c>
      <c r="D123" s="437"/>
      <c r="E123" s="437"/>
      <c r="F123" s="437"/>
      <c r="G123" s="437"/>
      <c r="H123" s="437"/>
      <c r="I123" s="437"/>
      <c r="J123" s="437"/>
      <c r="K123" s="437"/>
      <c r="L123" s="437"/>
      <c r="M123" s="437"/>
      <c r="N123" s="437"/>
      <c r="O123" s="437"/>
      <c r="P123" s="460"/>
    </row>
    <row r="124" spans="1:16" ht="36">
      <c r="A124" s="411"/>
      <c r="B124" s="424" t="s">
        <v>817</v>
      </c>
      <c r="C124" s="413"/>
      <c r="D124" s="413"/>
      <c r="E124" s="414">
        <v>0</v>
      </c>
      <c r="F124" s="414">
        <v>0</v>
      </c>
      <c r="G124" s="414">
        <v>0</v>
      </c>
      <c r="H124" s="59">
        <v>2.86</v>
      </c>
      <c r="I124" s="59">
        <v>2.86</v>
      </c>
      <c r="J124" s="59">
        <v>2.86</v>
      </c>
      <c r="K124" s="59">
        <v>2.86</v>
      </c>
      <c r="L124" s="425">
        <v>2.86</v>
      </c>
      <c r="M124" s="425">
        <v>2.86</v>
      </c>
      <c r="N124" s="414">
        <v>2.86</v>
      </c>
      <c r="O124" s="414">
        <v>2.86</v>
      </c>
      <c r="P124" s="413"/>
    </row>
    <row r="125" spans="1:16">
      <c r="A125" s="503"/>
      <c r="B125" s="424" t="s">
        <v>818</v>
      </c>
      <c r="C125" s="436" t="s">
        <v>604</v>
      </c>
      <c r="D125" s="437"/>
      <c r="E125" s="437"/>
      <c r="F125" s="437"/>
      <c r="G125" s="437"/>
      <c r="H125" s="437"/>
      <c r="I125" s="437"/>
      <c r="J125" s="437"/>
      <c r="K125" s="437"/>
      <c r="L125" s="437"/>
      <c r="M125" s="437"/>
      <c r="N125" s="437"/>
      <c r="O125" s="437"/>
      <c r="P125" s="460"/>
    </row>
    <row r="126" spans="1:16" ht="62.25" customHeight="1">
      <c r="A126" s="504"/>
      <c r="B126" s="424" t="s">
        <v>819</v>
      </c>
      <c r="C126" s="413" t="s">
        <v>73</v>
      </c>
      <c r="D126" s="413"/>
      <c r="E126" s="414">
        <v>78.2</v>
      </c>
      <c r="F126" s="414">
        <v>78.2</v>
      </c>
      <c r="G126" s="414">
        <v>78.2</v>
      </c>
      <c r="H126" s="59">
        <v>74</v>
      </c>
      <c r="I126" s="59">
        <v>43.11</v>
      </c>
      <c r="J126" s="59">
        <v>43.11</v>
      </c>
      <c r="K126" s="59">
        <v>43.11</v>
      </c>
      <c r="L126" s="425">
        <v>74</v>
      </c>
      <c r="M126" s="425">
        <v>48.2</v>
      </c>
      <c r="N126" s="414">
        <v>74</v>
      </c>
      <c r="O126" s="414">
        <v>85</v>
      </c>
      <c r="P126" s="413" t="s">
        <v>344</v>
      </c>
    </row>
    <row r="127" spans="1:16" ht="23.25" customHeight="1">
      <c r="A127" s="505"/>
      <c r="B127" s="424" t="s">
        <v>820</v>
      </c>
      <c r="C127" s="413" t="s">
        <v>73</v>
      </c>
      <c r="D127" s="413"/>
      <c r="E127" s="414">
        <v>64</v>
      </c>
      <c r="F127" s="414">
        <v>85</v>
      </c>
      <c r="G127" s="414">
        <v>85</v>
      </c>
      <c r="H127" s="59">
        <v>74</v>
      </c>
      <c r="I127" s="59">
        <v>0</v>
      </c>
      <c r="J127" s="59">
        <v>74</v>
      </c>
      <c r="K127" s="59">
        <v>24.8</v>
      </c>
      <c r="L127" s="425">
        <v>74</v>
      </c>
      <c r="M127" s="425">
        <v>19.809999999999999</v>
      </c>
      <c r="N127" s="414">
        <v>74</v>
      </c>
      <c r="O127" s="414">
        <v>82</v>
      </c>
      <c r="P127" s="413" t="s">
        <v>711</v>
      </c>
    </row>
    <row r="128" spans="1:16" ht="12.75">
      <c r="A128" s="503"/>
      <c r="B128" s="424" t="s">
        <v>821</v>
      </c>
      <c r="C128" s="436" t="s">
        <v>587</v>
      </c>
      <c r="D128" s="437"/>
      <c r="E128" s="438"/>
      <c r="F128" s="438"/>
      <c r="G128" s="438"/>
      <c r="H128" s="438"/>
      <c r="I128" s="438"/>
      <c r="J128" s="438"/>
      <c r="K128" s="438"/>
      <c r="L128" s="438"/>
      <c r="M128" s="438"/>
      <c r="N128" s="438"/>
      <c r="O128" s="438"/>
      <c r="P128" s="439"/>
    </row>
    <row r="129" spans="1:16" ht="12.75">
      <c r="A129" s="504"/>
      <c r="B129" s="424" t="s">
        <v>588</v>
      </c>
      <c r="C129" s="413" t="s">
        <v>590</v>
      </c>
      <c r="D129" s="413"/>
      <c r="E129" s="102"/>
      <c r="F129" s="102">
        <v>0</v>
      </c>
      <c r="G129" s="102">
        <v>0</v>
      </c>
      <c r="H129" s="101">
        <v>0</v>
      </c>
      <c r="I129" s="101">
        <v>0</v>
      </c>
      <c r="J129" s="101">
        <v>0</v>
      </c>
      <c r="K129" s="101">
        <v>9</v>
      </c>
      <c r="L129" s="103">
        <v>0</v>
      </c>
      <c r="M129" s="103">
        <v>11</v>
      </c>
      <c r="N129" s="102">
        <v>0</v>
      </c>
      <c r="O129" s="102">
        <v>0</v>
      </c>
      <c r="P129" s="104"/>
    </row>
    <row r="130" spans="1:16" ht="36">
      <c r="A130" s="505"/>
      <c r="B130" s="424" t="s">
        <v>589</v>
      </c>
      <c r="C130" s="413" t="s">
        <v>73</v>
      </c>
      <c r="D130" s="413"/>
      <c r="E130" s="102"/>
      <c r="F130" s="102">
        <v>100</v>
      </c>
      <c r="G130" s="102">
        <v>100</v>
      </c>
      <c r="H130" s="101">
        <v>100</v>
      </c>
      <c r="I130" s="101">
        <v>100</v>
      </c>
      <c r="J130" s="101">
        <v>100</v>
      </c>
      <c r="K130" s="101">
        <v>100</v>
      </c>
      <c r="L130" s="103">
        <v>100</v>
      </c>
      <c r="M130" s="103">
        <v>100</v>
      </c>
      <c r="N130" s="102">
        <v>100</v>
      </c>
      <c r="O130" s="102">
        <v>100</v>
      </c>
      <c r="P130" s="104" t="s">
        <v>344</v>
      </c>
    </row>
    <row r="131" spans="1:16" ht="12.75" customHeight="1">
      <c r="A131" s="503"/>
      <c r="B131" s="424" t="s">
        <v>822</v>
      </c>
      <c r="C131" s="458" t="s">
        <v>591</v>
      </c>
      <c r="D131" s="437"/>
      <c r="E131" s="437"/>
      <c r="F131" s="459"/>
      <c r="G131" s="459"/>
      <c r="H131" s="459"/>
      <c r="I131" s="459"/>
      <c r="J131" s="437"/>
      <c r="K131" s="437"/>
      <c r="L131" s="437"/>
      <c r="M131" s="437"/>
      <c r="N131" s="459"/>
      <c r="O131" s="459"/>
      <c r="P131" s="460"/>
    </row>
    <row r="132" spans="1:16" ht="30.75" customHeight="1">
      <c r="A132" s="504"/>
      <c r="B132" s="410" t="s">
        <v>592</v>
      </c>
      <c r="C132" s="105" t="s">
        <v>603</v>
      </c>
      <c r="D132" s="412"/>
      <c r="E132" s="431"/>
      <c r="F132" s="102">
        <v>0</v>
      </c>
      <c r="G132" s="102">
        <v>2</v>
      </c>
      <c r="H132" s="331">
        <v>0</v>
      </c>
      <c r="I132" s="101">
        <v>0</v>
      </c>
      <c r="J132" s="101">
        <v>0</v>
      </c>
      <c r="K132" s="101">
        <v>2</v>
      </c>
      <c r="L132" s="103">
        <v>0</v>
      </c>
      <c r="M132" s="389">
        <v>2</v>
      </c>
      <c r="N132" s="102">
        <v>1</v>
      </c>
      <c r="O132" s="102">
        <v>3</v>
      </c>
      <c r="P132" s="104" t="s">
        <v>460</v>
      </c>
    </row>
    <row r="133" spans="1:16" ht="36">
      <c r="A133" s="504"/>
      <c r="B133" s="410" t="s">
        <v>595</v>
      </c>
      <c r="C133" s="105" t="s">
        <v>602</v>
      </c>
      <c r="D133" s="412"/>
      <c r="E133" s="431"/>
      <c r="F133" s="102">
        <v>260</v>
      </c>
      <c r="G133" s="102">
        <v>150</v>
      </c>
      <c r="H133" s="331">
        <v>260</v>
      </c>
      <c r="I133" s="101">
        <v>73</v>
      </c>
      <c r="J133" s="101">
        <v>260</v>
      </c>
      <c r="K133" s="101">
        <v>194</v>
      </c>
      <c r="L133" s="103">
        <v>260</v>
      </c>
      <c r="M133" s="389">
        <v>433</v>
      </c>
      <c r="N133" s="102">
        <v>260</v>
      </c>
      <c r="O133" s="102">
        <v>320</v>
      </c>
      <c r="P133" s="104" t="s">
        <v>460</v>
      </c>
    </row>
    <row r="134" spans="1:16" ht="48">
      <c r="A134" s="504"/>
      <c r="B134" s="410" t="s">
        <v>596</v>
      </c>
      <c r="C134" s="105" t="s">
        <v>73</v>
      </c>
      <c r="D134" s="412"/>
      <c r="E134" s="431"/>
      <c r="F134" s="102">
        <v>0</v>
      </c>
      <c r="G134" s="102">
        <v>100</v>
      </c>
      <c r="H134" s="331">
        <v>55</v>
      </c>
      <c r="I134" s="101">
        <v>100</v>
      </c>
      <c r="J134" s="101">
        <v>100</v>
      </c>
      <c r="K134" s="101">
        <v>100</v>
      </c>
      <c r="L134" s="103">
        <v>100</v>
      </c>
      <c r="M134" s="389">
        <v>100</v>
      </c>
      <c r="N134" s="102">
        <v>60</v>
      </c>
      <c r="O134" s="102">
        <v>65</v>
      </c>
      <c r="P134" s="104" t="s">
        <v>460</v>
      </c>
    </row>
    <row r="135" spans="1:16" ht="48">
      <c r="A135" s="504"/>
      <c r="B135" s="410" t="s">
        <v>597</v>
      </c>
      <c r="C135" s="105" t="s">
        <v>603</v>
      </c>
      <c r="D135" s="412"/>
      <c r="E135" s="431"/>
      <c r="F135" s="102">
        <v>0</v>
      </c>
      <c r="G135" s="102">
        <v>2</v>
      </c>
      <c r="H135" s="331">
        <v>0</v>
      </c>
      <c r="I135" s="101">
        <v>0</v>
      </c>
      <c r="J135" s="101">
        <v>0</v>
      </c>
      <c r="K135" s="101">
        <v>0</v>
      </c>
      <c r="L135" s="103">
        <v>0</v>
      </c>
      <c r="M135" s="389">
        <v>0</v>
      </c>
      <c r="N135" s="102">
        <v>1</v>
      </c>
      <c r="O135" s="102">
        <v>2</v>
      </c>
      <c r="P135" s="104"/>
    </row>
    <row r="136" spans="1:16" ht="72">
      <c r="A136" s="504"/>
      <c r="B136" s="410" t="s">
        <v>598</v>
      </c>
      <c r="C136" s="105" t="s">
        <v>73</v>
      </c>
      <c r="D136" s="412"/>
      <c r="E136" s="431"/>
      <c r="F136" s="102">
        <v>0</v>
      </c>
      <c r="G136" s="102">
        <v>0</v>
      </c>
      <c r="H136" s="331">
        <v>5</v>
      </c>
      <c r="I136" s="101">
        <v>0</v>
      </c>
      <c r="J136" s="101">
        <v>5</v>
      </c>
      <c r="K136" s="101">
        <v>0</v>
      </c>
      <c r="L136" s="103">
        <v>5</v>
      </c>
      <c r="M136" s="389">
        <v>0</v>
      </c>
      <c r="N136" s="102">
        <v>10</v>
      </c>
      <c r="O136" s="102">
        <v>20</v>
      </c>
      <c r="P136" s="104"/>
    </row>
    <row r="137" spans="1:16" ht="48">
      <c r="A137" s="504"/>
      <c r="B137" s="410" t="s">
        <v>599</v>
      </c>
      <c r="C137" s="105" t="s">
        <v>73</v>
      </c>
      <c r="D137" s="412"/>
      <c r="E137" s="431"/>
      <c r="F137" s="102">
        <v>0</v>
      </c>
      <c r="G137" s="102">
        <v>0.9</v>
      </c>
      <c r="H137" s="331">
        <v>10</v>
      </c>
      <c r="I137" s="101">
        <v>0</v>
      </c>
      <c r="J137" s="101">
        <v>10</v>
      </c>
      <c r="K137" s="101">
        <v>5</v>
      </c>
      <c r="L137" s="103">
        <v>10</v>
      </c>
      <c r="M137" s="389">
        <v>17</v>
      </c>
      <c r="N137" s="102">
        <v>20</v>
      </c>
      <c r="O137" s="102">
        <v>30</v>
      </c>
      <c r="P137" s="104" t="s">
        <v>460</v>
      </c>
    </row>
    <row r="138" spans="1:16" ht="48">
      <c r="A138" s="504"/>
      <c r="B138" s="410" t="s">
        <v>600</v>
      </c>
      <c r="C138" s="105" t="s">
        <v>73</v>
      </c>
      <c r="D138" s="412"/>
      <c r="E138" s="431"/>
      <c r="F138" s="102">
        <v>0</v>
      </c>
      <c r="G138" s="102">
        <v>0</v>
      </c>
      <c r="H138" s="331">
        <v>3.3</v>
      </c>
      <c r="I138" s="101">
        <v>0</v>
      </c>
      <c r="J138" s="101">
        <v>3.3</v>
      </c>
      <c r="K138" s="101">
        <v>0</v>
      </c>
      <c r="L138" s="103">
        <v>3.3</v>
      </c>
      <c r="M138" s="389">
        <v>0</v>
      </c>
      <c r="N138" s="102">
        <v>14.8</v>
      </c>
      <c r="O138" s="102">
        <v>49.2</v>
      </c>
      <c r="P138" s="104"/>
    </row>
    <row r="139" spans="1:16" ht="36">
      <c r="A139" s="504"/>
      <c r="B139" s="410" t="s">
        <v>601</v>
      </c>
      <c r="C139" s="105" t="s">
        <v>73</v>
      </c>
      <c r="D139" s="412"/>
      <c r="E139" s="431"/>
      <c r="F139" s="102">
        <v>0</v>
      </c>
      <c r="G139" s="102">
        <v>22.5</v>
      </c>
      <c r="H139" s="331">
        <v>10</v>
      </c>
      <c r="I139" s="101">
        <v>14.5</v>
      </c>
      <c r="J139" s="101">
        <v>10</v>
      </c>
      <c r="K139" s="101">
        <v>14.5</v>
      </c>
      <c r="L139" s="103">
        <v>10</v>
      </c>
      <c r="M139" s="389">
        <v>15</v>
      </c>
      <c r="N139" s="102">
        <v>30</v>
      </c>
      <c r="O139" s="102">
        <v>40</v>
      </c>
      <c r="P139" s="104" t="s">
        <v>460</v>
      </c>
    </row>
    <row r="140" spans="1:16" ht="12.75">
      <c r="A140" s="19" t="s">
        <v>437</v>
      </c>
      <c r="B140" s="112" t="s">
        <v>86</v>
      </c>
      <c r="C140" s="517" t="s">
        <v>160</v>
      </c>
      <c r="D140" s="444"/>
      <c r="E140" s="445"/>
      <c r="F140" s="518"/>
      <c r="G140" s="518"/>
      <c r="H140" s="518"/>
      <c r="I140" s="518"/>
      <c r="J140" s="445"/>
      <c r="K140" s="445"/>
      <c r="L140" s="445"/>
      <c r="M140" s="445"/>
      <c r="N140" s="518"/>
      <c r="O140" s="518"/>
      <c r="P140" s="446"/>
    </row>
    <row r="141" spans="1:16" ht="60">
      <c r="A141" s="503"/>
      <c r="B141" s="424" t="s">
        <v>161</v>
      </c>
      <c r="C141" s="413" t="s">
        <v>94</v>
      </c>
      <c r="D141" s="413"/>
      <c r="E141" s="414">
        <v>5</v>
      </c>
      <c r="F141" s="414">
        <v>5</v>
      </c>
      <c r="G141" s="414">
        <v>5</v>
      </c>
      <c r="H141" s="59">
        <v>5</v>
      </c>
      <c r="I141" s="59">
        <v>5</v>
      </c>
      <c r="J141" s="59">
        <v>5</v>
      </c>
      <c r="K141" s="59">
        <v>5</v>
      </c>
      <c r="L141" s="425">
        <v>5</v>
      </c>
      <c r="M141" s="425">
        <v>5</v>
      </c>
      <c r="N141" s="414">
        <v>5</v>
      </c>
      <c r="O141" s="414">
        <v>5</v>
      </c>
      <c r="P141" s="413" t="s">
        <v>344</v>
      </c>
    </row>
    <row r="142" spans="1:16" ht="24">
      <c r="A142" s="504"/>
      <c r="B142" s="424" t="s">
        <v>162</v>
      </c>
      <c r="C142" s="413" t="s">
        <v>163</v>
      </c>
      <c r="D142" s="413"/>
      <c r="E142" s="414">
        <v>5</v>
      </c>
      <c r="F142" s="414">
        <v>5</v>
      </c>
      <c r="G142" s="414">
        <v>5</v>
      </c>
      <c r="H142" s="59">
        <v>5</v>
      </c>
      <c r="I142" s="59">
        <v>5</v>
      </c>
      <c r="J142" s="59">
        <v>5</v>
      </c>
      <c r="K142" s="59">
        <v>5</v>
      </c>
      <c r="L142" s="425">
        <v>5</v>
      </c>
      <c r="M142" s="425">
        <v>5</v>
      </c>
      <c r="N142" s="414">
        <v>5</v>
      </c>
      <c r="O142" s="414">
        <v>5</v>
      </c>
      <c r="P142" s="413" t="s">
        <v>344</v>
      </c>
    </row>
    <row r="143" spans="1:16" ht="96">
      <c r="A143" s="505"/>
      <c r="B143" s="424" t="s">
        <v>164</v>
      </c>
      <c r="C143" s="413" t="s">
        <v>163</v>
      </c>
      <c r="D143" s="413"/>
      <c r="E143" s="414">
        <v>5</v>
      </c>
      <c r="F143" s="414">
        <v>5</v>
      </c>
      <c r="G143" s="414">
        <v>5</v>
      </c>
      <c r="H143" s="59">
        <v>5</v>
      </c>
      <c r="I143" s="59">
        <v>5</v>
      </c>
      <c r="J143" s="59">
        <v>5</v>
      </c>
      <c r="K143" s="59">
        <v>5</v>
      </c>
      <c r="L143" s="425">
        <v>5</v>
      </c>
      <c r="M143" s="425">
        <v>5</v>
      </c>
      <c r="N143" s="414">
        <v>5</v>
      </c>
      <c r="O143" s="414">
        <v>5</v>
      </c>
      <c r="P143" s="413" t="s">
        <v>344</v>
      </c>
    </row>
    <row r="144" spans="1:16" ht="15.75">
      <c r="A144" s="426">
        <v>8</v>
      </c>
      <c r="B144" s="440" t="s">
        <v>245</v>
      </c>
      <c r="C144" s="441"/>
      <c r="D144" s="441"/>
      <c r="E144" s="441"/>
      <c r="F144" s="441"/>
      <c r="G144" s="441"/>
      <c r="H144" s="441"/>
      <c r="I144" s="441"/>
      <c r="J144" s="441"/>
      <c r="K144" s="441"/>
      <c r="L144" s="441"/>
      <c r="M144" s="441"/>
      <c r="N144" s="441"/>
      <c r="O144" s="441"/>
      <c r="P144" s="442"/>
    </row>
    <row r="145" spans="1:16" ht="24.75" customHeight="1">
      <c r="A145" s="503"/>
      <c r="B145" s="424" t="s">
        <v>87</v>
      </c>
      <c r="C145" s="454" t="s">
        <v>165</v>
      </c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6"/>
      <c r="O145" s="456"/>
      <c r="P145" s="457"/>
    </row>
    <row r="146" spans="1:16" ht="42" customHeight="1">
      <c r="A146" s="504"/>
      <c r="B146" s="424" t="s">
        <v>671</v>
      </c>
      <c r="C146" s="413" t="s">
        <v>105</v>
      </c>
      <c r="D146" s="413"/>
      <c r="E146" s="414">
        <v>3018</v>
      </c>
      <c r="F146" s="59">
        <v>3180</v>
      </c>
      <c r="G146" s="59">
        <v>3180</v>
      </c>
      <c r="H146" s="414">
        <v>3180</v>
      </c>
      <c r="I146" s="414">
        <v>0.39</v>
      </c>
      <c r="J146" s="59">
        <v>3071</v>
      </c>
      <c r="K146" s="59">
        <v>795</v>
      </c>
      <c r="L146" s="425">
        <v>3071</v>
      </c>
      <c r="M146" s="425">
        <v>3007</v>
      </c>
      <c r="N146" s="414">
        <v>3071</v>
      </c>
      <c r="O146" s="414">
        <v>3071</v>
      </c>
      <c r="P146" s="413" t="s">
        <v>712</v>
      </c>
    </row>
    <row r="147" spans="1:16" ht="40.5" customHeight="1">
      <c r="A147" s="504"/>
      <c r="B147" s="424" t="s">
        <v>672</v>
      </c>
      <c r="C147" s="413" t="s">
        <v>242</v>
      </c>
      <c r="D147" s="413"/>
      <c r="E147" s="414">
        <v>0</v>
      </c>
      <c r="F147" s="59">
        <v>0</v>
      </c>
      <c r="G147" s="59">
        <v>0</v>
      </c>
      <c r="H147" s="414" t="s">
        <v>381</v>
      </c>
      <c r="I147" s="414">
        <v>0</v>
      </c>
      <c r="J147" s="59" t="s">
        <v>381</v>
      </c>
      <c r="K147" s="59">
        <v>0</v>
      </c>
      <c r="L147" s="425">
        <v>0</v>
      </c>
      <c r="M147" s="425">
        <v>0</v>
      </c>
      <c r="N147" s="414">
        <v>0</v>
      </c>
      <c r="O147" s="414">
        <v>0</v>
      </c>
      <c r="P147" s="413" t="s">
        <v>341</v>
      </c>
    </row>
    <row r="148" spans="1:16" ht="48.75" customHeight="1">
      <c r="A148" s="504"/>
      <c r="B148" s="424" t="s">
        <v>673</v>
      </c>
      <c r="C148" s="413" t="s">
        <v>73</v>
      </c>
      <c r="D148" s="413"/>
      <c r="E148" s="414">
        <v>100.8</v>
      </c>
      <c r="F148" s="59">
        <v>13.2</v>
      </c>
      <c r="G148" s="59">
        <v>5.9</v>
      </c>
      <c r="H148" s="414" t="s">
        <v>580</v>
      </c>
      <c r="I148" s="414">
        <v>23.78</v>
      </c>
      <c r="J148" s="59" t="s">
        <v>580</v>
      </c>
      <c r="K148" s="59">
        <v>7.9</v>
      </c>
      <c r="L148" s="425">
        <v>0</v>
      </c>
      <c r="M148" s="425">
        <v>0</v>
      </c>
      <c r="N148" s="414">
        <v>0</v>
      </c>
      <c r="O148" s="414">
        <v>0</v>
      </c>
      <c r="P148" s="413" t="s">
        <v>341</v>
      </c>
    </row>
    <row r="149" spans="1:16" ht="72">
      <c r="A149" s="504"/>
      <c r="B149" s="424" t="s">
        <v>674</v>
      </c>
      <c r="C149" s="413" t="s">
        <v>73</v>
      </c>
      <c r="D149" s="413"/>
      <c r="E149" s="414">
        <v>0.18</v>
      </c>
      <c r="F149" s="59">
        <v>0.02</v>
      </c>
      <c r="G149" s="59">
        <v>0.02</v>
      </c>
      <c r="H149" s="414" t="s">
        <v>581</v>
      </c>
      <c r="I149" s="414">
        <v>0</v>
      </c>
      <c r="J149" s="59" t="s">
        <v>581</v>
      </c>
      <c r="K149" s="59">
        <v>0</v>
      </c>
      <c r="L149" s="425">
        <v>0</v>
      </c>
      <c r="M149" s="425">
        <v>0</v>
      </c>
      <c r="N149" s="414">
        <v>0</v>
      </c>
      <c r="O149" s="414">
        <v>0</v>
      </c>
      <c r="P149" s="413" t="s">
        <v>341</v>
      </c>
    </row>
    <row r="150" spans="1:16" ht="102" customHeight="1">
      <c r="A150" s="504"/>
      <c r="B150" s="424" t="s">
        <v>675</v>
      </c>
      <c r="C150" s="413" t="s">
        <v>73</v>
      </c>
      <c r="D150" s="413"/>
      <c r="E150" s="414">
        <v>0</v>
      </c>
      <c r="F150" s="59">
        <v>0</v>
      </c>
      <c r="G150" s="59">
        <v>0</v>
      </c>
      <c r="H150" s="414" t="s">
        <v>582</v>
      </c>
      <c r="I150" s="414">
        <v>0</v>
      </c>
      <c r="J150" s="59" t="s">
        <v>582</v>
      </c>
      <c r="K150" s="59">
        <v>0</v>
      </c>
      <c r="L150" s="425">
        <v>0</v>
      </c>
      <c r="M150" s="425">
        <v>0</v>
      </c>
      <c r="N150" s="414" t="s">
        <v>583</v>
      </c>
      <c r="O150" s="414" t="s">
        <v>584</v>
      </c>
      <c r="P150" s="413" t="s">
        <v>341</v>
      </c>
    </row>
    <row r="151" spans="1:16" ht="36">
      <c r="A151" s="505"/>
      <c r="B151" s="424" t="s">
        <v>676</v>
      </c>
      <c r="C151" s="413" t="s">
        <v>73</v>
      </c>
      <c r="D151" s="413"/>
      <c r="E151" s="414">
        <v>81.3</v>
      </c>
      <c r="F151" s="59">
        <v>77.8</v>
      </c>
      <c r="G151" s="59">
        <v>77.599999999999994</v>
      </c>
      <c r="H151" s="414">
        <v>85</v>
      </c>
      <c r="I151" s="414">
        <v>80.97</v>
      </c>
      <c r="J151" s="59">
        <v>85</v>
      </c>
      <c r="K151" s="59">
        <v>82.7</v>
      </c>
      <c r="L151" s="425">
        <v>79.650000000000006</v>
      </c>
      <c r="M151" s="425">
        <v>79.84</v>
      </c>
      <c r="N151" s="414">
        <v>85.3</v>
      </c>
      <c r="O151" s="414">
        <v>85.3</v>
      </c>
      <c r="P151" s="413" t="s">
        <v>460</v>
      </c>
    </row>
    <row r="152" spans="1:16" ht="30.75" customHeight="1">
      <c r="A152" s="19" t="s">
        <v>135</v>
      </c>
      <c r="B152" s="112" t="s">
        <v>93</v>
      </c>
      <c r="C152" s="443" t="s">
        <v>320</v>
      </c>
      <c r="D152" s="444"/>
      <c r="E152" s="445"/>
      <c r="F152" s="445"/>
      <c r="G152" s="445"/>
      <c r="H152" s="445"/>
      <c r="I152" s="445"/>
      <c r="J152" s="445"/>
      <c r="K152" s="445"/>
      <c r="L152" s="445"/>
      <c r="M152" s="445"/>
      <c r="N152" s="445"/>
      <c r="O152" s="445"/>
      <c r="P152" s="446"/>
    </row>
    <row r="153" spans="1:16" ht="24.75" customHeight="1">
      <c r="A153" s="503"/>
      <c r="B153" s="424" t="s">
        <v>108</v>
      </c>
      <c r="C153" s="454" t="s">
        <v>166</v>
      </c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6"/>
      <c r="O153" s="456"/>
      <c r="P153" s="457"/>
    </row>
    <row r="154" spans="1:16" ht="42" customHeight="1">
      <c r="A154" s="504"/>
      <c r="B154" s="424" t="s">
        <v>845</v>
      </c>
      <c r="C154" s="413" t="s">
        <v>105</v>
      </c>
      <c r="D154" s="413"/>
      <c r="E154" s="414">
        <v>3038</v>
      </c>
      <c r="F154" s="59">
        <v>3180</v>
      </c>
      <c r="G154" s="59">
        <v>3180</v>
      </c>
      <c r="H154" s="414">
        <v>3180</v>
      </c>
      <c r="I154" s="414">
        <v>3039</v>
      </c>
      <c r="J154" s="59">
        <v>3180</v>
      </c>
      <c r="K154" s="59">
        <v>795</v>
      </c>
      <c r="L154" s="425">
        <v>3071</v>
      </c>
      <c r="M154" s="425">
        <v>3007</v>
      </c>
      <c r="N154" s="414">
        <v>3071</v>
      </c>
      <c r="O154" s="414">
        <v>3071</v>
      </c>
      <c r="P154" s="413" t="s">
        <v>713</v>
      </c>
    </row>
    <row r="155" spans="1:16" ht="42" customHeight="1">
      <c r="A155" s="504"/>
      <c r="B155" s="424" t="s">
        <v>844</v>
      </c>
      <c r="C155" s="413" t="s">
        <v>105</v>
      </c>
      <c r="D155" s="413"/>
      <c r="E155" s="414">
        <v>0</v>
      </c>
      <c r="F155" s="59">
        <v>0</v>
      </c>
      <c r="G155" s="59">
        <v>0</v>
      </c>
      <c r="H155" s="414">
        <v>0</v>
      </c>
      <c r="I155" s="414">
        <v>0</v>
      </c>
      <c r="J155" s="59">
        <v>0</v>
      </c>
      <c r="K155" s="59">
        <v>0</v>
      </c>
      <c r="L155" s="425">
        <v>0</v>
      </c>
      <c r="M155" s="425">
        <v>0</v>
      </c>
      <c r="N155" s="414">
        <v>0</v>
      </c>
      <c r="O155" s="414">
        <v>0</v>
      </c>
      <c r="P155" s="413" t="s">
        <v>460</v>
      </c>
    </row>
    <row r="156" spans="1:16" ht="144">
      <c r="A156" s="504"/>
      <c r="B156" s="424" t="s">
        <v>843</v>
      </c>
      <c r="C156" s="413" t="s">
        <v>94</v>
      </c>
      <c r="D156" s="413"/>
      <c r="E156" s="414">
        <v>6</v>
      </c>
      <c r="F156" s="59">
        <v>6</v>
      </c>
      <c r="G156" s="59">
        <v>6</v>
      </c>
      <c r="H156" s="414">
        <v>6</v>
      </c>
      <c r="I156" s="414">
        <v>6</v>
      </c>
      <c r="J156" s="59">
        <v>6</v>
      </c>
      <c r="K156" s="59">
        <v>6</v>
      </c>
      <c r="L156" s="425">
        <v>6</v>
      </c>
      <c r="M156" s="425">
        <v>6</v>
      </c>
      <c r="N156" s="414">
        <v>6</v>
      </c>
      <c r="O156" s="414">
        <v>6</v>
      </c>
      <c r="P156" s="413" t="s">
        <v>344</v>
      </c>
    </row>
    <row r="157" spans="1:16" ht="60">
      <c r="A157" s="505"/>
      <c r="B157" s="424" t="s">
        <v>842</v>
      </c>
      <c r="C157" s="413" t="s">
        <v>105</v>
      </c>
      <c r="D157" s="413"/>
      <c r="E157" s="414">
        <v>0</v>
      </c>
      <c r="F157" s="59">
        <v>0</v>
      </c>
      <c r="G157" s="59">
        <v>0</v>
      </c>
      <c r="H157" s="414">
        <v>0</v>
      </c>
      <c r="I157" s="414">
        <v>0</v>
      </c>
      <c r="J157" s="59">
        <v>0</v>
      </c>
      <c r="K157" s="59">
        <v>0</v>
      </c>
      <c r="L157" s="425">
        <v>0</v>
      </c>
      <c r="M157" s="425">
        <v>0</v>
      </c>
      <c r="N157" s="414">
        <v>0</v>
      </c>
      <c r="O157" s="414">
        <v>0</v>
      </c>
      <c r="P157" s="413" t="s">
        <v>460</v>
      </c>
    </row>
    <row r="158" spans="1:16" ht="12.75">
      <c r="A158" s="19" t="s">
        <v>136</v>
      </c>
      <c r="B158" s="112" t="s">
        <v>86</v>
      </c>
      <c r="C158" s="491" t="s">
        <v>321</v>
      </c>
      <c r="D158" s="492"/>
      <c r="E158" s="524"/>
      <c r="F158" s="524"/>
      <c r="G158" s="524"/>
      <c r="H158" s="524"/>
      <c r="I158" s="524"/>
      <c r="J158" s="524"/>
      <c r="K158" s="524"/>
      <c r="L158" s="524"/>
      <c r="M158" s="524"/>
      <c r="N158" s="524"/>
      <c r="O158" s="524"/>
      <c r="P158" s="525"/>
    </row>
    <row r="159" spans="1:16" ht="12.75">
      <c r="A159" s="503"/>
      <c r="B159" s="424" t="s">
        <v>108</v>
      </c>
      <c r="C159" s="454" t="s">
        <v>167</v>
      </c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6"/>
      <c r="O159" s="456"/>
      <c r="P159" s="457"/>
    </row>
    <row r="160" spans="1:16" ht="41.25" customHeight="1">
      <c r="A160" s="504"/>
      <c r="B160" s="424" t="s">
        <v>841</v>
      </c>
      <c r="C160" s="413" t="s">
        <v>73</v>
      </c>
      <c r="D160" s="413"/>
      <c r="E160" s="414">
        <v>100</v>
      </c>
      <c r="F160" s="59">
        <v>13.5</v>
      </c>
      <c r="G160" s="59">
        <v>5.9</v>
      </c>
      <c r="H160" s="59" t="s">
        <v>577</v>
      </c>
      <c r="I160" s="59">
        <v>23.78</v>
      </c>
      <c r="J160" s="59" t="s">
        <v>577</v>
      </c>
      <c r="K160" s="59">
        <v>7.9</v>
      </c>
      <c r="L160" s="425">
        <v>0</v>
      </c>
      <c r="M160" s="425">
        <v>0</v>
      </c>
      <c r="N160" s="59">
        <v>0</v>
      </c>
      <c r="O160" s="59">
        <v>0</v>
      </c>
      <c r="P160" s="413" t="s">
        <v>460</v>
      </c>
    </row>
    <row r="161" spans="1:18" ht="38.25" customHeight="1">
      <c r="A161" s="504"/>
      <c r="B161" s="424" t="s">
        <v>840</v>
      </c>
      <c r="C161" s="413" t="s">
        <v>73</v>
      </c>
      <c r="D161" s="413"/>
      <c r="E161" s="414">
        <v>2.5</v>
      </c>
      <c r="F161" s="59">
        <v>5.0999999999999996</v>
      </c>
      <c r="G161" s="59">
        <v>5.3</v>
      </c>
      <c r="H161" s="59" t="s">
        <v>578</v>
      </c>
      <c r="I161" s="59" t="s">
        <v>586</v>
      </c>
      <c r="J161" s="59" t="s">
        <v>416</v>
      </c>
      <c r="K161" s="59" t="s">
        <v>416</v>
      </c>
      <c r="L161" s="425">
        <v>1.21</v>
      </c>
      <c r="M161" s="425">
        <v>1.18</v>
      </c>
      <c r="N161" s="59">
        <v>0</v>
      </c>
      <c r="O161" s="59">
        <v>0</v>
      </c>
      <c r="P161" s="413" t="s">
        <v>712</v>
      </c>
    </row>
    <row r="162" spans="1:18" ht="99.75" customHeight="1">
      <c r="A162" s="504"/>
      <c r="B162" s="424" t="s">
        <v>839</v>
      </c>
      <c r="C162" s="413" t="s">
        <v>73</v>
      </c>
      <c r="D162" s="413"/>
      <c r="E162" s="414">
        <v>0.18</v>
      </c>
      <c r="F162" s="59">
        <v>0.02</v>
      </c>
      <c r="G162" s="59">
        <v>0.02</v>
      </c>
      <c r="H162" s="59" t="s">
        <v>579</v>
      </c>
      <c r="I162" s="59">
        <v>0</v>
      </c>
      <c r="J162" s="59" t="s">
        <v>579</v>
      </c>
      <c r="K162" s="59">
        <v>0</v>
      </c>
      <c r="L162" s="425">
        <v>0</v>
      </c>
      <c r="M162" s="425">
        <v>0</v>
      </c>
      <c r="N162" s="59">
        <v>0</v>
      </c>
      <c r="O162" s="59">
        <v>0</v>
      </c>
      <c r="P162" s="413" t="s">
        <v>460</v>
      </c>
    </row>
    <row r="163" spans="1:18" ht="37.5" customHeight="1">
      <c r="A163" s="505"/>
      <c r="B163" s="424" t="s">
        <v>619</v>
      </c>
      <c r="C163" s="413" t="s">
        <v>105</v>
      </c>
      <c r="D163" s="413"/>
      <c r="E163" s="414">
        <v>2300</v>
      </c>
      <c r="F163" s="59">
        <v>0</v>
      </c>
      <c r="G163" s="59">
        <v>0</v>
      </c>
      <c r="H163" s="59">
        <v>0</v>
      </c>
      <c r="I163" s="59">
        <v>0</v>
      </c>
      <c r="J163" s="59">
        <v>0</v>
      </c>
      <c r="K163" s="59">
        <v>0</v>
      </c>
      <c r="L163" s="425">
        <v>0</v>
      </c>
      <c r="M163" s="425">
        <v>0</v>
      </c>
      <c r="N163" s="414">
        <v>0</v>
      </c>
      <c r="O163" s="414">
        <v>0</v>
      </c>
      <c r="P163" s="413" t="s">
        <v>341</v>
      </c>
    </row>
    <row r="164" spans="1:18" ht="12.75">
      <c r="A164" s="19" t="s">
        <v>438</v>
      </c>
      <c r="B164" s="112" t="s">
        <v>168</v>
      </c>
      <c r="C164" s="443" t="s">
        <v>305</v>
      </c>
      <c r="D164" s="444"/>
      <c r="E164" s="445"/>
      <c r="F164" s="445"/>
      <c r="G164" s="445"/>
      <c r="H164" s="445"/>
      <c r="I164" s="445"/>
      <c r="J164" s="445"/>
      <c r="K164" s="445"/>
      <c r="L164" s="445"/>
      <c r="M164" s="445"/>
      <c r="N164" s="445"/>
      <c r="O164" s="445"/>
      <c r="P164" s="446"/>
    </row>
    <row r="165" spans="1:18" ht="48.75" customHeight="1">
      <c r="A165" s="503"/>
      <c r="B165" s="424" t="s">
        <v>108</v>
      </c>
      <c r="C165" s="454" t="s">
        <v>169</v>
      </c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6"/>
      <c r="O165" s="456"/>
      <c r="P165" s="457"/>
    </row>
    <row r="166" spans="1:18" ht="37.5" customHeight="1">
      <c r="A166" s="504"/>
      <c r="B166" s="424" t="s">
        <v>417</v>
      </c>
      <c r="C166" s="413" t="s">
        <v>73</v>
      </c>
      <c r="D166" s="413"/>
      <c r="E166" s="414">
        <v>81.3</v>
      </c>
      <c r="F166" s="59">
        <v>77.8</v>
      </c>
      <c r="G166" s="59">
        <v>77.599999999999994</v>
      </c>
      <c r="H166" s="414">
        <v>82.95</v>
      </c>
      <c r="I166" s="414">
        <v>80.97</v>
      </c>
      <c r="J166" s="59">
        <v>82.95</v>
      </c>
      <c r="K166" s="59">
        <v>82.7</v>
      </c>
      <c r="L166" s="425">
        <v>79.650000000000006</v>
      </c>
      <c r="M166" s="425">
        <v>79.84</v>
      </c>
      <c r="N166" s="414">
        <v>85.3</v>
      </c>
      <c r="O166" s="414">
        <v>85.1</v>
      </c>
      <c r="P166" s="413" t="s">
        <v>344</v>
      </c>
    </row>
    <row r="167" spans="1:18" ht="45.75" customHeight="1">
      <c r="A167" s="504"/>
      <c r="B167" s="424" t="s">
        <v>838</v>
      </c>
      <c r="C167" s="413" t="s">
        <v>73</v>
      </c>
      <c r="D167" s="413"/>
      <c r="E167" s="414">
        <v>98.6</v>
      </c>
      <c r="F167" s="59">
        <v>100</v>
      </c>
      <c r="G167" s="59">
        <v>97.7</v>
      </c>
      <c r="H167" s="414" t="s">
        <v>576</v>
      </c>
      <c r="I167" s="414"/>
      <c r="J167" s="59" t="s">
        <v>576</v>
      </c>
      <c r="K167" s="59">
        <v>83.3</v>
      </c>
      <c r="L167" s="425">
        <v>100</v>
      </c>
      <c r="M167" s="425">
        <v>99.6</v>
      </c>
      <c r="N167" s="414">
        <v>100</v>
      </c>
      <c r="O167" s="414">
        <v>100</v>
      </c>
      <c r="P167" s="413" t="s">
        <v>714</v>
      </c>
    </row>
    <row r="168" spans="1:18" s="328" customFormat="1" ht="39" customHeight="1">
      <c r="A168" s="504"/>
      <c r="B168" s="424" t="s">
        <v>837</v>
      </c>
      <c r="C168" s="413" t="s">
        <v>73</v>
      </c>
      <c r="D168" s="413"/>
      <c r="E168" s="413">
        <v>100</v>
      </c>
      <c r="F168" s="59">
        <v>100</v>
      </c>
      <c r="G168" s="59">
        <v>100</v>
      </c>
      <c r="H168" s="414">
        <v>100</v>
      </c>
      <c r="I168" s="414">
        <v>100</v>
      </c>
      <c r="J168" s="59">
        <v>100</v>
      </c>
      <c r="K168" s="59">
        <v>100</v>
      </c>
      <c r="L168" s="425">
        <v>100</v>
      </c>
      <c r="M168" s="425">
        <v>100</v>
      </c>
      <c r="N168" s="413">
        <v>100</v>
      </c>
      <c r="O168" s="413">
        <v>100</v>
      </c>
      <c r="P168" s="413" t="s">
        <v>344</v>
      </c>
      <c r="R168" s="1"/>
    </row>
    <row r="169" spans="1:18" ht="96">
      <c r="A169" s="504"/>
      <c r="B169" s="424" t="s">
        <v>675</v>
      </c>
      <c r="C169" s="413" t="s">
        <v>73</v>
      </c>
      <c r="D169" s="413"/>
      <c r="E169" s="414">
        <v>0</v>
      </c>
      <c r="F169" s="59">
        <v>0</v>
      </c>
      <c r="G169" s="59">
        <v>0</v>
      </c>
      <c r="H169" s="414">
        <v>100</v>
      </c>
      <c r="I169" s="414">
        <v>0</v>
      </c>
      <c r="J169" s="59">
        <v>100</v>
      </c>
      <c r="K169" s="59">
        <v>0</v>
      </c>
      <c r="L169" s="425">
        <v>0</v>
      </c>
      <c r="M169" s="425">
        <v>0</v>
      </c>
      <c r="N169" s="414">
        <v>0</v>
      </c>
      <c r="O169" s="414">
        <v>0</v>
      </c>
      <c r="P169" s="413" t="s">
        <v>344</v>
      </c>
    </row>
    <row r="170" spans="1:18" ht="80.25" customHeight="1">
      <c r="A170" s="504"/>
      <c r="B170" s="424" t="s">
        <v>836</v>
      </c>
      <c r="C170" s="413" t="s">
        <v>73</v>
      </c>
      <c r="D170" s="413"/>
      <c r="E170" s="414">
        <v>0</v>
      </c>
      <c r="F170" s="59">
        <v>0</v>
      </c>
      <c r="G170" s="59">
        <v>0</v>
      </c>
      <c r="H170" s="414">
        <v>100</v>
      </c>
      <c r="I170" s="414">
        <v>100</v>
      </c>
      <c r="J170" s="59">
        <v>100</v>
      </c>
      <c r="K170" s="59">
        <v>0</v>
      </c>
      <c r="L170" s="425">
        <v>0</v>
      </c>
      <c r="M170" s="425">
        <v>0</v>
      </c>
      <c r="N170" s="414">
        <v>0</v>
      </c>
      <c r="O170" s="414">
        <v>0</v>
      </c>
      <c r="P170" s="413" t="s">
        <v>344</v>
      </c>
    </row>
    <row r="171" spans="1:18" ht="84">
      <c r="A171" s="504"/>
      <c r="B171" s="424" t="s">
        <v>835</v>
      </c>
      <c r="C171" s="413" t="s">
        <v>73</v>
      </c>
      <c r="D171" s="413"/>
      <c r="E171" s="414">
        <v>100</v>
      </c>
      <c r="F171" s="59">
        <v>100</v>
      </c>
      <c r="G171" s="59">
        <v>100</v>
      </c>
      <c r="H171" s="414">
        <v>100</v>
      </c>
      <c r="I171" s="414">
        <v>100</v>
      </c>
      <c r="J171" s="59">
        <v>100</v>
      </c>
      <c r="K171" s="59">
        <v>100</v>
      </c>
      <c r="L171" s="425">
        <v>100</v>
      </c>
      <c r="M171" s="425">
        <v>100</v>
      </c>
      <c r="N171" s="414">
        <v>100</v>
      </c>
      <c r="O171" s="414">
        <v>100</v>
      </c>
      <c r="P171" s="413" t="s">
        <v>344</v>
      </c>
    </row>
    <row r="172" spans="1:18" ht="84">
      <c r="A172" s="504"/>
      <c r="B172" s="424" t="s">
        <v>170</v>
      </c>
      <c r="C172" s="413" t="s">
        <v>73</v>
      </c>
      <c r="D172" s="413"/>
      <c r="E172" s="414">
        <v>100</v>
      </c>
      <c r="F172" s="59">
        <v>100</v>
      </c>
      <c r="G172" s="59">
        <v>100</v>
      </c>
      <c r="H172" s="414">
        <v>100</v>
      </c>
      <c r="I172" s="414">
        <v>100</v>
      </c>
      <c r="J172" s="59">
        <v>100</v>
      </c>
      <c r="K172" s="59">
        <v>100</v>
      </c>
      <c r="L172" s="425">
        <v>100</v>
      </c>
      <c r="M172" s="425">
        <v>100</v>
      </c>
      <c r="N172" s="414">
        <v>100</v>
      </c>
      <c r="O172" s="414">
        <v>100</v>
      </c>
      <c r="P172" s="413" t="s">
        <v>344</v>
      </c>
    </row>
    <row r="173" spans="1:18" ht="48">
      <c r="A173" s="505"/>
      <c r="B173" s="424" t="s">
        <v>834</v>
      </c>
      <c r="C173" s="413" t="s">
        <v>94</v>
      </c>
      <c r="D173" s="413"/>
      <c r="E173" s="414">
        <v>2</v>
      </c>
      <c r="F173" s="59">
        <v>2</v>
      </c>
      <c r="G173" s="59">
        <v>2</v>
      </c>
      <c r="H173" s="414">
        <v>2</v>
      </c>
      <c r="I173" s="414">
        <v>0</v>
      </c>
      <c r="J173" s="59">
        <v>2</v>
      </c>
      <c r="K173" s="59">
        <v>2</v>
      </c>
      <c r="L173" s="425">
        <v>2</v>
      </c>
      <c r="M173" s="425">
        <v>2</v>
      </c>
      <c r="N173" s="414">
        <v>2</v>
      </c>
      <c r="O173" s="414">
        <v>2</v>
      </c>
      <c r="P173" s="413" t="s">
        <v>344</v>
      </c>
    </row>
    <row r="174" spans="1:18" ht="31.5" customHeight="1">
      <c r="A174" s="426">
        <v>9</v>
      </c>
      <c r="B174" s="449" t="s">
        <v>322</v>
      </c>
      <c r="C174" s="450"/>
      <c r="D174" s="450"/>
      <c r="E174" s="450"/>
      <c r="F174" s="450"/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</row>
    <row r="175" spans="1:18" ht="28.5" customHeight="1">
      <c r="A175" s="503"/>
      <c r="B175" s="424" t="s">
        <v>87</v>
      </c>
      <c r="C175" s="435" t="s">
        <v>374</v>
      </c>
      <c r="D175" s="435"/>
      <c r="E175" s="451"/>
      <c r="F175" s="451"/>
      <c r="G175" s="451"/>
      <c r="H175" s="451"/>
      <c r="I175" s="451"/>
      <c r="J175" s="451"/>
      <c r="K175" s="451"/>
      <c r="L175" s="451"/>
      <c r="M175" s="451"/>
      <c r="N175" s="451"/>
      <c r="O175" s="451"/>
      <c r="P175" s="451"/>
    </row>
    <row r="176" spans="1:18" ht="24">
      <c r="A176" s="504"/>
      <c r="B176" s="424" t="s">
        <v>179</v>
      </c>
      <c r="C176" s="413" t="s">
        <v>73</v>
      </c>
      <c r="D176" s="413"/>
      <c r="E176" s="414">
        <v>15</v>
      </c>
      <c r="F176" s="414">
        <v>15</v>
      </c>
      <c r="G176" s="414">
        <v>15</v>
      </c>
      <c r="H176" s="414">
        <v>14</v>
      </c>
      <c r="I176" s="414">
        <v>14</v>
      </c>
      <c r="J176" s="59">
        <v>14</v>
      </c>
      <c r="K176" s="59">
        <v>14</v>
      </c>
      <c r="L176" s="425">
        <v>14</v>
      </c>
      <c r="M176" s="425">
        <v>14</v>
      </c>
      <c r="N176" s="414">
        <v>14</v>
      </c>
      <c r="O176" s="414">
        <v>14</v>
      </c>
      <c r="P176" s="413" t="s">
        <v>344</v>
      </c>
    </row>
    <row r="177" spans="1:16" ht="24">
      <c r="A177" s="504"/>
      <c r="B177" s="424" t="s">
        <v>298</v>
      </c>
      <c r="C177" s="413" t="s">
        <v>242</v>
      </c>
      <c r="D177" s="413"/>
      <c r="E177" s="414">
        <v>756</v>
      </c>
      <c r="F177" s="414">
        <v>756</v>
      </c>
      <c r="G177" s="414">
        <v>756</v>
      </c>
      <c r="H177" s="414">
        <v>416</v>
      </c>
      <c r="I177" s="414">
        <v>416</v>
      </c>
      <c r="J177" s="59">
        <v>688</v>
      </c>
      <c r="K177" s="59">
        <v>688</v>
      </c>
      <c r="L177" s="425">
        <v>2280</v>
      </c>
      <c r="M177" s="425">
        <v>1680</v>
      </c>
      <c r="N177" s="433">
        <v>2280</v>
      </c>
      <c r="O177" s="433">
        <v>2280</v>
      </c>
      <c r="P177" s="413" t="s">
        <v>688</v>
      </c>
    </row>
    <row r="178" spans="1:16" ht="17.25" customHeight="1">
      <c r="A178" s="505"/>
      <c r="B178" s="424" t="s">
        <v>89</v>
      </c>
      <c r="C178" s="452" t="s">
        <v>375</v>
      </c>
      <c r="D178" s="452"/>
      <c r="E178" s="453"/>
      <c r="F178" s="453"/>
      <c r="G178" s="453"/>
      <c r="H178" s="453"/>
      <c r="I178" s="453"/>
      <c r="J178" s="453"/>
      <c r="K178" s="453"/>
      <c r="L178" s="453"/>
      <c r="M178" s="453"/>
      <c r="N178" s="453"/>
      <c r="O178" s="453"/>
      <c r="P178" s="453"/>
    </row>
    <row r="179" spans="1:16" ht="12.75">
      <c r="A179" s="19" t="s">
        <v>176</v>
      </c>
      <c r="B179" s="112" t="s">
        <v>93</v>
      </c>
      <c r="C179" s="447" t="s">
        <v>234</v>
      </c>
      <c r="D179" s="447"/>
      <c r="E179" s="448"/>
      <c r="F179" s="448"/>
      <c r="G179" s="448"/>
      <c r="H179" s="448"/>
      <c r="I179" s="448"/>
      <c r="J179" s="448"/>
      <c r="K179" s="448"/>
      <c r="L179" s="448"/>
      <c r="M179" s="448"/>
      <c r="N179" s="448"/>
      <c r="O179" s="448"/>
      <c r="P179" s="448"/>
    </row>
    <row r="180" spans="1:16" ht="51.75" customHeight="1">
      <c r="A180" s="503"/>
      <c r="B180" s="424" t="s">
        <v>833</v>
      </c>
      <c r="C180" s="413" t="s">
        <v>73</v>
      </c>
      <c r="D180" s="413"/>
      <c r="E180" s="414">
        <v>88.5</v>
      </c>
      <c r="F180" s="414">
        <v>88.5</v>
      </c>
      <c r="G180" s="414">
        <v>88.5</v>
      </c>
      <c r="H180" s="414">
        <v>88.5</v>
      </c>
      <c r="I180" s="414">
        <v>88.5</v>
      </c>
      <c r="J180" s="59">
        <v>88.5</v>
      </c>
      <c r="K180" s="59">
        <v>88.5</v>
      </c>
      <c r="L180" s="425">
        <v>84.9</v>
      </c>
      <c r="M180" s="425">
        <v>88.6</v>
      </c>
      <c r="N180" s="414">
        <v>63.3</v>
      </c>
      <c r="O180" s="414">
        <v>63.3</v>
      </c>
      <c r="P180" s="59" t="s">
        <v>460</v>
      </c>
    </row>
    <row r="181" spans="1:16" ht="38.25" customHeight="1">
      <c r="A181" s="504"/>
      <c r="B181" s="424" t="s">
        <v>832</v>
      </c>
      <c r="C181" s="413" t="s">
        <v>73</v>
      </c>
      <c r="D181" s="413"/>
      <c r="E181" s="414">
        <v>89</v>
      </c>
      <c r="F181" s="414">
        <v>90</v>
      </c>
      <c r="G181" s="414">
        <v>90</v>
      </c>
      <c r="H181" s="414">
        <v>90</v>
      </c>
      <c r="I181" s="414">
        <v>95</v>
      </c>
      <c r="J181" s="59">
        <v>90</v>
      </c>
      <c r="K181" s="59">
        <v>95</v>
      </c>
      <c r="L181" s="425">
        <v>92.1</v>
      </c>
      <c r="M181" s="425">
        <v>95.6</v>
      </c>
      <c r="N181" s="414">
        <v>89.9</v>
      </c>
      <c r="O181" s="414">
        <v>89.9</v>
      </c>
      <c r="P181" s="59" t="s">
        <v>460</v>
      </c>
    </row>
    <row r="182" spans="1:16" ht="18" customHeight="1">
      <c r="A182" s="505"/>
      <c r="B182" s="424" t="s">
        <v>88</v>
      </c>
      <c r="C182" s="452" t="s">
        <v>376</v>
      </c>
      <c r="D182" s="452"/>
      <c r="E182" s="453"/>
      <c r="F182" s="453"/>
      <c r="G182" s="453"/>
      <c r="H182" s="453"/>
      <c r="I182" s="453"/>
      <c r="J182" s="453"/>
      <c r="K182" s="453"/>
      <c r="L182" s="453"/>
      <c r="M182" s="453"/>
      <c r="N182" s="453"/>
      <c r="O182" s="453"/>
      <c r="P182" s="453"/>
    </row>
    <row r="183" spans="1:16" ht="12.75">
      <c r="A183" s="19" t="s">
        <v>178</v>
      </c>
      <c r="B183" s="112" t="s">
        <v>86</v>
      </c>
      <c r="C183" s="447" t="s">
        <v>377</v>
      </c>
      <c r="D183" s="447"/>
      <c r="E183" s="448"/>
      <c r="F183" s="448"/>
      <c r="G183" s="448"/>
      <c r="H183" s="448"/>
      <c r="I183" s="448"/>
      <c r="J183" s="448"/>
      <c r="K183" s="448"/>
      <c r="L183" s="448"/>
      <c r="M183" s="448"/>
      <c r="N183" s="448"/>
      <c r="O183" s="448"/>
      <c r="P183" s="448"/>
    </row>
    <row r="184" spans="1:16" ht="24" customHeight="1">
      <c r="A184" s="503"/>
      <c r="B184" s="424" t="s">
        <v>831</v>
      </c>
      <c r="C184" s="413" t="s">
        <v>242</v>
      </c>
      <c r="D184" s="413"/>
      <c r="E184" s="414">
        <v>836</v>
      </c>
      <c r="F184" s="414">
        <v>756</v>
      </c>
      <c r="G184" s="414">
        <v>756</v>
      </c>
      <c r="H184" s="414">
        <v>416</v>
      </c>
      <c r="I184" s="414">
        <v>416</v>
      </c>
      <c r="J184" s="59">
        <v>688</v>
      </c>
      <c r="K184" s="59">
        <v>688</v>
      </c>
      <c r="L184" s="425">
        <v>2280</v>
      </c>
      <c r="M184" s="425">
        <v>1680</v>
      </c>
      <c r="N184" s="414">
        <v>2280</v>
      </c>
      <c r="O184" s="414">
        <v>2280</v>
      </c>
      <c r="P184" s="413" t="s">
        <v>688</v>
      </c>
    </row>
    <row r="185" spans="1:16" ht="33" customHeight="1">
      <c r="A185" s="505"/>
      <c r="B185" s="424" t="s">
        <v>221</v>
      </c>
      <c r="C185" s="435" t="s">
        <v>378</v>
      </c>
      <c r="D185" s="435"/>
      <c r="E185" s="451"/>
      <c r="F185" s="451"/>
      <c r="G185" s="451"/>
      <c r="H185" s="451"/>
      <c r="I185" s="451"/>
      <c r="J185" s="451"/>
      <c r="K185" s="451"/>
      <c r="L185" s="451"/>
      <c r="M185" s="451"/>
      <c r="N185" s="451"/>
      <c r="O185" s="451"/>
      <c r="P185" s="451"/>
    </row>
    <row r="186" spans="1:16" ht="12.75">
      <c r="A186" s="19" t="s">
        <v>441</v>
      </c>
      <c r="B186" s="112" t="s">
        <v>106</v>
      </c>
      <c r="C186" s="447" t="s">
        <v>236</v>
      </c>
      <c r="D186" s="447"/>
      <c r="E186" s="448"/>
      <c r="F186" s="448"/>
      <c r="G186" s="448"/>
      <c r="H186" s="448"/>
      <c r="I186" s="448"/>
      <c r="J186" s="448"/>
      <c r="K186" s="448"/>
      <c r="L186" s="448"/>
      <c r="M186" s="448"/>
      <c r="N186" s="448"/>
      <c r="O186" s="448"/>
      <c r="P186" s="448"/>
    </row>
    <row r="187" spans="1:16" ht="37.5" customHeight="1">
      <c r="A187" s="503"/>
      <c r="B187" s="424" t="s">
        <v>824</v>
      </c>
      <c r="C187" s="413" t="s">
        <v>73</v>
      </c>
      <c r="D187" s="413"/>
      <c r="E187" s="414">
        <v>95.2</v>
      </c>
      <c r="F187" s="414">
        <v>95.4</v>
      </c>
      <c r="G187" s="414">
        <v>92.8</v>
      </c>
      <c r="H187" s="414">
        <v>95.6</v>
      </c>
      <c r="I187" s="414">
        <v>95.6</v>
      </c>
      <c r="J187" s="59">
        <v>95.6</v>
      </c>
      <c r="K187" s="59">
        <v>95.6</v>
      </c>
      <c r="L187" s="425">
        <v>97</v>
      </c>
      <c r="M187" s="425">
        <v>97.8</v>
      </c>
      <c r="N187" s="414">
        <v>96.9</v>
      </c>
      <c r="O187" s="414">
        <v>97</v>
      </c>
      <c r="P187" s="59" t="s">
        <v>460</v>
      </c>
    </row>
    <row r="188" spans="1:16" ht="39.75" customHeight="1">
      <c r="A188" s="505"/>
      <c r="B188" s="424" t="s">
        <v>825</v>
      </c>
      <c r="C188" s="413" t="s">
        <v>73</v>
      </c>
      <c r="D188" s="413"/>
      <c r="E188" s="414">
        <v>80</v>
      </c>
      <c r="F188" s="414">
        <v>82</v>
      </c>
      <c r="G188" s="414">
        <v>82</v>
      </c>
      <c r="H188" s="414">
        <v>84</v>
      </c>
      <c r="I188" s="414">
        <v>84</v>
      </c>
      <c r="J188" s="59">
        <v>84</v>
      </c>
      <c r="K188" s="59">
        <v>84</v>
      </c>
      <c r="L188" s="425">
        <v>86</v>
      </c>
      <c r="M188" s="425">
        <v>86</v>
      </c>
      <c r="N188" s="414">
        <v>85</v>
      </c>
      <c r="O188" s="414">
        <v>86</v>
      </c>
      <c r="P188" s="59" t="s">
        <v>460</v>
      </c>
    </row>
    <row r="189" spans="1:16" ht="15.75">
      <c r="A189" s="426">
        <v>10</v>
      </c>
      <c r="B189" s="440" t="s">
        <v>323</v>
      </c>
      <c r="C189" s="441"/>
      <c r="D189" s="441"/>
      <c r="E189" s="441"/>
      <c r="F189" s="441"/>
      <c r="G189" s="441"/>
      <c r="H189" s="441"/>
      <c r="I189" s="441"/>
      <c r="J189" s="441"/>
      <c r="K189" s="441"/>
      <c r="L189" s="441"/>
      <c r="M189" s="441"/>
      <c r="N189" s="441"/>
      <c r="O189" s="441"/>
      <c r="P189" s="442"/>
    </row>
    <row r="190" spans="1:16" ht="12.75">
      <c r="A190" s="503"/>
      <c r="B190" s="424" t="s">
        <v>87</v>
      </c>
      <c r="C190" s="436" t="s">
        <v>226</v>
      </c>
      <c r="D190" s="437"/>
      <c r="E190" s="438"/>
      <c r="F190" s="438"/>
      <c r="G190" s="438"/>
      <c r="H190" s="438"/>
      <c r="I190" s="438"/>
      <c r="J190" s="438"/>
      <c r="K190" s="438"/>
      <c r="L190" s="438"/>
      <c r="M190" s="438"/>
      <c r="N190" s="438"/>
      <c r="O190" s="438"/>
      <c r="P190" s="439"/>
    </row>
    <row r="191" spans="1:16" ht="26.25" customHeight="1">
      <c r="A191" s="504"/>
      <c r="B191" s="424" t="s">
        <v>826</v>
      </c>
      <c r="C191" s="413" t="s">
        <v>94</v>
      </c>
      <c r="D191" s="413"/>
      <c r="E191" s="414">
        <v>17</v>
      </c>
      <c r="F191" s="414">
        <v>15</v>
      </c>
      <c r="G191" s="414">
        <v>15</v>
      </c>
      <c r="H191" s="59">
        <v>15</v>
      </c>
      <c r="I191" s="59">
        <v>0</v>
      </c>
      <c r="J191" s="59">
        <v>15</v>
      </c>
      <c r="K191" s="59">
        <v>0</v>
      </c>
      <c r="L191" s="425">
        <v>15</v>
      </c>
      <c r="M191" s="425">
        <v>15</v>
      </c>
      <c r="N191" s="414">
        <v>15</v>
      </c>
      <c r="O191" s="414">
        <v>15</v>
      </c>
      <c r="P191" s="59" t="s">
        <v>344</v>
      </c>
    </row>
    <row r="192" spans="1:16" ht="72">
      <c r="A192" s="504"/>
      <c r="B192" s="424" t="s">
        <v>827</v>
      </c>
      <c r="C192" s="413" t="s">
        <v>94</v>
      </c>
      <c r="D192" s="413"/>
      <c r="E192" s="414">
        <v>10</v>
      </c>
      <c r="F192" s="414">
        <v>11</v>
      </c>
      <c r="G192" s="414">
        <v>11</v>
      </c>
      <c r="H192" s="59">
        <v>8</v>
      </c>
      <c r="I192" s="59">
        <v>0</v>
      </c>
      <c r="J192" s="59">
        <v>8</v>
      </c>
      <c r="K192" s="59">
        <v>0</v>
      </c>
      <c r="L192" s="425">
        <v>8</v>
      </c>
      <c r="M192" s="425">
        <v>8</v>
      </c>
      <c r="N192" s="414">
        <v>8</v>
      </c>
      <c r="O192" s="414">
        <v>8</v>
      </c>
      <c r="P192" s="59" t="s">
        <v>344</v>
      </c>
    </row>
    <row r="193" spans="1:16" ht="36">
      <c r="A193" s="504"/>
      <c r="B193" s="424" t="s">
        <v>828</v>
      </c>
      <c r="C193" s="413" t="s">
        <v>94</v>
      </c>
      <c r="D193" s="413"/>
      <c r="E193" s="414">
        <v>0</v>
      </c>
      <c r="F193" s="414">
        <v>0</v>
      </c>
      <c r="G193" s="414">
        <v>0</v>
      </c>
      <c r="H193" s="59">
        <v>0</v>
      </c>
      <c r="I193" s="59">
        <v>0</v>
      </c>
      <c r="J193" s="59">
        <v>0</v>
      </c>
      <c r="K193" s="59">
        <v>0</v>
      </c>
      <c r="L193" s="425">
        <v>0</v>
      </c>
      <c r="M193" s="425">
        <v>0</v>
      </c>
      <c r="N193" s="414">
        <v>0</v>
      </c>
      <c r="O193" s="414">
        <v>0</v>
      </c>
      <c r="P193" s="59" t="s">
        <v>344</v>
      </c>
    </row>
    <row r="194" spans="1:16" ht="36">
      <c r="A194" s="505"/>
      <c r="B194" s="424" t="s">
        <v>829</v>
      </c>
      <c r="C194" s="413" t="s">
        <v>94</v>
      </c>
      <c r="D194" s="413"/>
      <c r="E194" s="414">
        <v>0</v>
      </c>
      <c r="F194" s="414">
        <v>0</v>
      </c>
      <c r="G194" s="414">
        <v>0</v>
      </c>
      <c r="H194" s="59">
        <v>0</v>
      </c>
      <c r="I194" s="59">
        <v>0</v>
      </c>
      <c r="J194" s="59">
        <v>0</v>
      </c>
      <c r="K194" s="59">
        <v>0</v>
      </c>
      <c r="L194" s="425">
        <v>0</v>
      </c>
      <c r="M194" s="425">
        <v>0</v>
      </c>
      <c r="N194" s="414">
        <v>0</v>
      </c>
      <c r="O194" s="414">
        <v>0</v>
      </c>
      <c r="P194" s="59" t="s">
        <v>344</v>
      </c>
    </row>
    <row r="195" spans="1:16" ht="12.75">
      <c r="A195" s="62"/>
      <c r="B195" s="424" t="s">
        <v>391</v>
      </c>
      <c r="C195" s="436" t="s">
        <v>392</v>
      </c>
      <c r="D195" s="437"/>
      <c r="E195" s="438"/>
      <c r="F195" s="438"/>
      <c r="G195" s="438"/>
      <c r="H195" s="438"/>
      <c r="I195" s="438"/>
      <c r="J195" s="438"/>
      <c r="K195" s="438"/>
      <c r="L195" s="438"/>
      <c r="M195" s="438"/>
      <c r="N195" s="438"/>
      <c r="O195" s="438"/>
      <c r="P195" s="439"/>
    </row>
    <row r="196" spans="1:16" ht="27" customHeight="1">
      <c r="A196" s="503"/>
      <c r="B196" s="424" t="s">
        <v>87</v>
      </c>
      <c r="C196" s="452" t="s">
        <v>393</v>
      </c>
      <c r="D196" s="452"/>
      <c r="E196" s="453"/>
      <c r="F196" s="453"/>
      <c r="G196" s="453"/>
      <c r="H196" s="453"/>
      <c r="I196" s="453"/>
      <c r="J196" s="453"/>
      <c r="K196" s="453"/>
      <c r="L196" s="453"/>
      <c r="M196" s="453"/>
      <c r="N196" s="453"/>
      <c r="O196" s="453"/>
      <c r="P196" s="453"/>
    </row>
    <row r="197" spans="1:16" ht="24">
      <c r="A197" s="504"/>
      <c r="B197" s="424" t="s">
        <v>414</v>
      </c>
      <c r="C197" s="413" t="s">
        <v>242</v>
      </c>
      <c r="D197" s="413">
        <v>0.125</v>
      </c>
      <c r="E197" s="414">
        <v>600</v>
      </c>
      <c r="F197" s="414">
        <v>600</v>
      </c>
      <c r="G197" s="414">
        <v>600</v>
      </c>
      <c r="H197" s="59">
        <v>600</v>
      </c>
      <c r="I197" s="59">
        <v>0</v>
      </c>
      <c r="J197" s="59">
        <v>600</v>
      </c>
      <c r="K197" s="59">
        <v>0</v>
      </c>
      <c r="L197" s="425">
        <v>600</v>
      </c>
      <c r="M197" s="425">
        <v>600</v>
      </c>
      <c r="N197" s="414">
        <v>600</v>
      </c>
      <c r="O197" s="414">
        <v>600</v>
      </c>
      <c r="P197" s="59" t="s">
        <v>344</v>
      </c>
    </row>
    <row r="198" spans="1:16" ht="48">
      <c r="A198" s="504"/>
      <c r="B198" s="424" t="s">
        <v>830</v>
      </c>
      <c r="C198" s="413" t="s">
        <v>94</v>
      </c>
      <c r="D198" s="413">
        <v>0.125</v>
      </c>
      <c r="E198" s="414">
        <v>8</v>
      </c>
      <c r="F198" s="414">
        <v>8</v>
      </c>
      <c r="G198" s="414">
        <v>8</v>
      </c>
      <c r="H198" s="59">
        <v>8</v>
      </c>
      <c r="I198" s="59">
        <v>0</v>
      </c>
      <c r="J198" s="59">
        <v>8</v>
      </c>
      <c r="K198" s="59">
        <v>0</v>
      </c>
      <c r="L198" s="425">
        <v>8</v>
      </c>
      <c r="M198" s="425">
        <v>8</v>
      </c>
      <c r="N198" s="414">
        <v>8</v>
      </c>
      <c r="O198" s="414">
        <v>8</v>
      </c>
      <c r="P198" s="59" t="s">
        <v>344</v>
      </c>
    </row>
    <row r="199" spans="1:16" ht="48">
      <c r="A199" s="504"/>
      <c r="B199" s="424" t="s">
        <v>415</v>
      </c>
      <c r="C199" s="413" t="s">
        <v>94</v>
      </c>
      <c r="D199" s="413">
        <v>0.125</v>
      </c>
      <c r="E199" s="414">
        <v>8</v>
      </c>
      <c r="F199" s="414">
        <v>8</v>
      </c>
      <c r="G199" s="414">
        <v>8</v>
      </c>
      <c r="H199" s="59">
        <v>8</v>
      </c>
      <c r="I199" s="59">
        <v>0</v>
      </c>
      <c r="J199" s="59">
        <v>8</v>
      </c>
      <c r="K199" s="59">
        <v>0</v>
      </c>
      <c r="L199" s="425">
        <v>8</v>
      </c>
      <c r="M199" s="425">
        <v>8</v>
      </c>
      <c r="N199" s="414">
        <v>8</v>
      </c>
      <c r="O199" s="414">
        <v>8</v>
      </c>
      <c r="P199" s="59" t="s">
        <v>344</v>
      </c>
    </row>
    <row r="200" spans="1:16" ht="48">
      <c r="A200" s="504"/>
      <c r="B200" s="424" t="s">
        <v>395</v>
      </c>
      <c r="C200" s="413" t="s">
        <v>94</v>
      </c>
      <c r="D200" s="413">
        <v>0.125</v>
      </c>
      <c r="E200" s="414">
        <v>150</v>
      </c>
      <c r="F200" s="414">
        <v>150</v>
      </c>
      <c r="G200" s="414">
        <v>150</v>
      </c>
      <c r="H200" s="59">
        <v>150</v>
      </c>
      <c r="I200" s="59">
        <v>0</v>
      </c>
      <c r="J200" s="59">
        <v>150</v>
      </c>
      <c r="K200" s="59">
        <v>0</v>
      </c>
      <c r="L200" s="425">
        <v>150</v>
      </c>
      <c r="M200" s="425">
        <v>150</v>
      </c>
      <c r="N200" s="414">
        <v>150</v>
      </c>
      <c r="O200" s="414">
        <v>150</v>
      </c>
      <c r="P200" s="59" t="s">
        <v>344</v>
      </c>
    </row>
    <row r="201" spans="1:16" ht="60">
      <c r="A201" s="505"/>
      <c r="B201" s="424" t="s">
        <v>394</v>
      </c>
      <c r="C201" s="413" t="s">
        <v>94</v>
      </c>
      <c r="D201" s="413">
        <v>0.125</v>
      </c>
      <c r="E201" s="414">
        <v>4</v>
      </c>
      <c r="F201" s="414">
        <v>4</v>
      </c>
      <c r="G201" s="414">
        <v>4</v>
      </c>
      <c r="H201" s="59">
        <v>4</v>
      </c>
      <c r="I201" s="59">
        <v>0</v>
      </c>
      <c r="J201" s="59">
        <v>4</v>
      </c>
      <c r="K201" s="59">
        <v>0</v>
      </c>
      <c r="L201" s="425">
        <v>4</v>
      </c>
      <c r="M201" s="425">
        <v>4</v>
      </c>
      <c r="N201" s="414">
        <v>4</v>
      </c>
      <c r="O201" s="414">
        <v>4</v>
      </c>
      <c r="P201" s="59" t="s">
        <v>344</v>
      </c>
    </row>
    <row r="202" spans="1:16" ht="12.75">
      <c r="A202" s="62"/>
      <c r="B202" s="424" t="s">
        <v>349</v>
      </c>
      <c r="C202" s="436" t="s">
        <v>396</v>
      </c>
      <c r="D202" s="437"/>
      <c r="E202" s="438"/>
      <c r="F202" s="438"/>
      <c r="G202" s="438"/>
      <c r="H202" s="438"/>
      <c r="I202" s="438"/>
      <c r="J202" s="438"/>
      <c r="K202" s="438"/>
      <c r="L202" s="438"/>
      <c r="M202" s="438"/>
      <c r="N202" s="438"/>
      <c r="O202" s="438"/>
      <c r="P202" s="439"/>
    </row>
    <row r="203" spans="1:16" ht="12.75">
      <c r="A203" s="503"/>
      <c r="B203" s="424" t="s">
        <v>87</v>
      </c>
      <c r="C203" s="452" t="s">
        <v>397</v>
      </c>
      <c r="D203" s="452"/>
      <c r="E203" s="453"/>
      <c r="F203" s="453"/>
      <c r="G203" s="453"/>
      <c r="H203" s="453"/>
      <c r="I203" s="453"/>
      <c r="J203" s="453"/>
      <c r="K203" s="453"/>
      <c r="L203" s="453"/>
      <c r="M203" s="453"/>
      <c r="N203" s="453"/>
      <c r="O203" s="453"/>
      <c r="P203" s="453"/>
    </row>
    <row r="204" spans="1:16" ht="24">
      <c r="A204" s="505"/>
      <c r="B204" s="424" t="s">
        <v>398</v>
      </c>
      <c r="C204" s="413" t="s">
        <v>242</v>
      </c>
      <c r="D204" s="413"/>
      <c r="E204" s="414">
        <v>28</v>
      </c>
      <c r="F204" s="414">
        <v>28</v>
      </c>
      <c r="G204" s="414">
        <v>28</v>
      </c>
      <c r="H204" s="59">
        <v>28</v>
      </c>
      <c r="I204" s="59">
        <v>0</v>
      </c>
      <c r="J204" s="59">
        <v>28</v>
      </c>
      <c r="K204" s="59">
        <v>0</v>
      </c>
      <c r="L204" s="425">
        <v>28</v>
      </c>
      <c r="M204" s="425">
        <v>28</v>
      </c>
      <c r="N204" s="413">
        <v>28</v>
      </c>
      <c r="O204" s="413">
        <v>28</v>
      </c>
      <c r="P204" s="413" t="s">
        <v>431</v>
      </c>
    </row>
    <row r="205" spans="1:16" ht="15.75">
      <c r="A205" s="426">
        <v>11</v>
      </c>
      <c r="B205" s="440" t="s">
        <v>345</v>
      </c>
      <c r="C205" s="441"/>
      <c r="D205" s="441"/>
      <c r="E205" s="441"/>
      <c r="F205" s="441"/>
      <c r="G205" s="441"/>
      <c r="H205" s="441"/>
      <c r="I205" s="441"/>
      <c r="J205" s="441"/>
      <c r="K205" s="441"/>
      <c r="L205" s="441"/>
      <c r="M205" s="441"/>
      <c r="N205" s="441"/>
      <c r="O205" s="441"/>
      <c r="P205" s="442"/>
    </row>
    <row r="206" spans="1:16" ht="12.75">
      <c r="A206" s="62"/>
      <c r="B206" s="424" t="s">
        <v>87</v>
      </c>
      <c r="C206" s="436" t="s">
        <v>347</v>
      </c>
      <c r="D206" s="437"/>
      <c r="E206" s="438"/>
      <c r="F206" s="438"/>
      <c r="G206" s="438"/>
      <c r="H206" s="438"/>
      <c r="I206" s="438"/>
      <c r="J206" s="438"/>
      <c r="K206" s="438"/>
      <c r="L206" s="438"/>
      <c r="M206" s="438"/>
      <c r="N206" s="438"/>
      <c r="O206" s="438"/>
      <c r="P206" s="439"/>
    </row>
    <row r="207" spans="1:16" ht="24">
      <c r="A207" s="503"/>
      <c r="B207" s="424" t="s">
        <v>368</v>
      </c>
      <c r="C207" s="59" t="s">
        <v>242</v>
      </c>
      <c r="D207" s="59"/>
      <c r="E207" s="59">
        <v>1203</v>
      </c>
      <c r="F207" s="59">
        <v>1211</v>
      </c>
      <c r="G207" s="59">
        <v>1211</v>
      </c>
      <c r="H207" s="59">
        <v>1201</v>
      </c>
      <c r="I207" s="59">
        <v>260</v>
      </c>
      <c r="J207" s="59">
        <v>1201</v>
      </c>
      <c r="K207" s="59">
        <v>528</v>
      </c>
      <c r="L207" s="425">
        <v>1201</v>
      </c>
      <c r="M207" s="425">
        <v>1049</v>
      </c>
      <c r="N207" s="59">
        <v>1201</v>
      </c>
      <c r="O207" s="59">
        <v>1200</v>
      </c>
      <c r="P207" s="59" t="s">
        <v>460</v>
      </c>
    </row>
    <row r="208" spans="1:16">
      <c r="A208" s="504"/>
      <c r="B208" s="114" t="s">
        <v>346</v>
      </c>
      <c r="C208" s="467" t="s">
        <v>356</v>
      </c>
      <c r="D208" s="468"/>
      <c r="E208" s="468"/>
      <c r="F208" s="468"/>
      <c r="G208" s="468"/>
      <c r="H208" s="468"/>
      <c r="I208" s="468"/>
      <c r="J208" s="468"/>
      <c r="K208" s="468"/>
      <c r="L208" s="468"/>
      <c r="M208" s="468"/>
      <c r="N208" s="468"/>
      <c r="O208" s="468"/>
      <c r="P208" s="469"/>
    </row>
    <row r="209" spans="1:16" ht="36">
      <c r="A209" s="504"/>
      <c r="B209" s="115" t="s">
        <v>348</v>
      </c>
      <c r="C209" s="330"/>
      <c r="D209" s="330"/>
      <c r="E209" s="330"/>
      <c r="F209" s="330">
        <v>4</v>
      </c>
      <c r="G209" s="330">
        <v>4</v>
      </c>
      <c r="H209" s="330">
        <v>1</v>
      </c>
      <c r="I209" s="330">
        <v>1</v>
      </c>
      <c r="J209" s="330">
        <v>2</v>
      </c>
      <c r="K209" s="330">
        <v>2</v>
      </c>
      <c r="L209" s="47">
        <v>4</v>
      </c>
      <c r="M209" s="47">
        <v>4</v>
      </c>
      <c r="N209" s="330">
        <v>4</v>
      </c>
      <c r="O209" s="330">
        <v>4</v>
      </c>
      <c r="P209" s="59" t="s">
        <v>344</v>
      </c>
    </row>
    <row r="210" spans="1:16">
      <c r="A210" s="504"/>
      <c r="B210" s="114" t="s">
        <v>349</v>
      </c>
      <c r="C210" s="467"/>
      <c r="D210" s="468"/>
      <c r="E210" s="468"/>
      <c r="F210" s="468"/>
      <c r="G210" s="468"/>
      <c r="H210" s="468"/>
      <c r="I210" s="468"/>
      <c r="J210" s="468"/>
      <c r="K210" s="468"/>
      <c r="L210" s="468"/>
      <c r="M210" s="468"/>
      <c r="N210" s="468"/>
      <c r="O210" s="468"/>
      <c r="P210" s="469"/>
    </row>
    <row r="211" spans="1:16" ht="36">
      <c r="A211" s="504"/>
      <c r="B211" s="115" t="s">
        <v>350</v>
      </c>
      <c r="C211" s="330" t="s">
        <v>242</v>
      </c>
      <c r="D211" s="330"/>
      <c r="E211" s="330" t="s">
        <v>72</v>
      </c>
      <c r="F211" s="330">
        <v>1</v>
      </c>
      <c r="G211" s="330">
        <v>1</v>
      </c>
      <c r="H211" s="330">
        <v>1</v>
      </c>
      <c r="I211" s="330">
        <v>1</v>
      </c>
      <c r="J211" s="330">
        <v>1</v>
      </c>
      <c r="K211" s="330">
        <v>1</v>
      </c>
      <c r="L211" s="47">
        <v>1</v>
      </c>
      <c r="M211" s="47">
        <v>1</v>
      </c>
      <c r="N211" s="330">
        <v>2</v>
      </c>
      <c r="O211" s="330">
        <v>2</v>
      </c>
      <c r="P211" s="59" t="s">
        <v>344</v>
      </c>
    </row>
    <row r="212" spans="1:16">
      <c r="A212" s="504"/>
      <c r="B212" s="115" t="s">
        <v>351</v>
      </c>
      <c r="C212" s="467" t="s">
        <v>332</v>
      </c>
      <c r="D212" s="468"/>
      <c r="E212" s="468"/>
      <c r="F212" s="468"/>
      <c r="G212" s="468"/>
      <c r="H212" s="468"/>
      <c r="I212" s="468"/>
      <c r="J212" s="468"/>
      <c r="K212" s="468"/>
      <c r="L212" s="468"/>
      <c r="M212" s="468"/>
      <c r="N212" s="468"/>
      <c r="O212" s="468"/>
      <c r="P212" s="469"/>
    </row>
    <row r="213" spans="1:16" ht="24">
      <c r="A213" s="504"/>
      <c r="B213" s="115" t="s">
        <v>369</v>
      </c>
      <c r="C213" s="330" t="s">
        <v>242</v>
      </c>
      <c r="D213" s="330"/>
      <c r="E213" s="330" t="s">
        <v>72</v>
      </c>
      <c r="F213" s="330">
        <v>1</v>
      </c>
      <c r="G213" s="330">
        <v>1</v>
      </c>
      <c r="H213" s="330">
        <v>1</v>
      </c>
      <c r="I213" s="330">
        <v>0</v>
      </c>
      <c r="J213" s="330">
        <v>1</v>
      </c>
      <c r="K213" s="330">
        <v>0</v>
      </c>
      <c r="L213" s="47">
        <v>1</v>
      </c>
      <c r="M213" s="47">
        <v>1</v>
      </c>
      <c r="N213" s="330">
        <v>1</v>
      </c>
      <c r="O213" s="330">
        <v>1</v>
      </c>
      <c r="P213" s="59" t="s">
        <v>460</v>
      </c>
    </row>
    <row r="214" spans="1:16">
      <c r="A214" s="504"/>
      <c r="B214" s="115" t="s">
        <v>352</v>
      </c>
      <c r="C214" s="467" t="s">
        <v>333</v>
      </c>
      <c r="D214" s="468"/>
      <c r="E214" s="468"/>
      <c r="F214" s="468"/>
      <c r="G214" s="468"/>
      <c r="H214" s="468"/>
      <c r="I214" s="468"/>
      <c r="J214" s="468"/>
      <c r="K214" s="468"/>
      <c r="L214" s="468"/>
      <c r="M214" s="468"/>
      <c r="N214" s="468"/>
      <c r="O214" s="468"/>
      <c r="P214" s="469"/>
    </row>
    <row r="215" spans="1:16" ht="24">
      <c r="A215" s="504"/>
      <c r="B215" s="115" t="s">
        <v>370</v>
      </c>
      <c r="C215" s="330" t="s">
        <v>81</v>
      </c>
      <c r="D215" s="330"/>
      <c r="E215" s="330" t="s">
        <v>72</v>
      </c>
      <c r="F215" s="330">
        <v>124</v>
      </c>
      <c r="G215" s="330">
        <v>153</v>
      </c>
      <c r="H215" s="330">
        <v>124</v>
      </c>
      <c r="I215" s="330">
        <v>20</v>
      </c>
      <c r="J215" s="330">
        <v>124</v>
      </c>
      <c r="K215" s="330">
        <v>133</v>
      </c>
      <c r="L215" s="47">
        <v>125</v>
      </c>
      <c r="M215" s="47">
        <v>133</v>
      </c>
      <c r="N215" s="330">
        <v>124</v>
      </c>
      <c r="O215" s="330">
        <v>125</v>
      </c>
      <c r="P215" s="59" t="s">
        <v>460</v>
      </c>
    </row>
    <row r="216" spans="1:16" ht="36">
      <c r="A216" s="504"/>
      <c r="B216" s="115" t="s">
        <v>371</v>
      </c>
      <c r="C216" s="330" t="s">
        <v>81</v>
      </c>
      <c r="D216" s="330"/>
      <c r="E216" s="330" t="s">
        <v>72</v>
      </c>
      <c r="F216" s="330">
        <v>375</v>
      </c>
      <c r="G216" s="330">
        <v>756</v>
      </c>
      <c r="H216" s="330">
        <v>375</v>
      </c>
      <c r="I216" s="330">
        <v>184</v>
      </c>
      <c r="J216" s="330">
        <v>375</v>
      </c>
      <c r="K216" s="330">
        <v>700</v>
      </c>
      <c r="L216" s="47">
        <v>385</v>
      </c>
      <c r="M216" s="47">
        <v>700</v>
      </c>
      <c r="N216" s="330">
        <v>400</v>
      </c>
      <c r="O216" s="330">
        <v>410</v>
      </c>
      <c r="P216" s="59" t="s">
        <v>460</v>
      </c>
    </row>
    <row r="217" spans="1:16" ht="24">
      <c r="A217" s="504"/>
      <c r="B217" s="115" t="s">
        <v>372</v>
      </c>
      <c r="C217" s="330" t="s">
        <v>242</v>
      </c>
      <c r="D217" s="330"/>
      <c r="E217" s="330" t="s">
        <v>72</v>
      </c>
      <c r="F217" s="330">
        <v>1</v>
      </c>
      <c r="G217" s="330">
        <v>1</v>
      </c>
      <c r="H217" s="330">
        <v>1</v>
      </c>
      <c r="I217" s="330">
        <v>0</v>
      </c>
      <c r="J217" s="330">
        <v>1</v>
      </c>
      <c r="K217" s="330">
        <v>0</v>
      </c>
      <c r="L217" s="47">
        <v>1</v>
      </c>
      <c r="M217" s="47">
        <v>1</v>
      </c>
      <c r="N217" s="330">
        <v>1</v>
      </c>
      <c r="O217" s="330">
        <v>1</v>
      </c>
      <c r="P217" s="59" t="s">
        <v>344</v>
      </c>
    </row>
    <row r="218" spans="1:16">
      <c r="A218" s="504"/>
      <c r="B218" s="115" t="s">
        <v>353</v>
      </c>
      <c r="C218" s="467" t="s">
        <v>354</v>
      </c>
      <c r="D218" s="468"/>
      <c r="E218" s="468"/>
      <c r="F218" s="468"/>
      <c r="G218" s="468"/>
      <c r="H218" s="468"/>
      <c r="I218" s="468"/>
      <c r="J218" s="468"/>
      <c r="K218" s="468"/>
      <c r="L218" s="468"/>
      <c r="M218" s="468"/>
      <c r="N218" s="468"/>
      <c r="O218" s="468"/>
      <c r="P218" s="469"/>
    </row>
    <row r="219" spans="1:16" ht="36">
      <c r="A219" s="504"/>
      <c r="B219" s="115" t="s">
        <v>685</v>
      </c>
      <c r="C219" s="330" t="s">
        <v>73</v>
      </c>
      <c r="D219" s="330"/>
      <c r="E219" s="330" t="s">
        <v>72</v>
      </c>
      <c r="F219" s="330" t="s">
        <v>687</v>
      </c>
      <c r="G219" s="330" t="s">
        <v>687</v>
      </c>
      <c r="H219" s="330">
        <v>0</v>
      </c>
      <c r="I219" s="330">
        <v>0</v>
      </c>
      <c r="J219" s="330">
        <v>0</v>
      </c>
      <c r="K219" s="330">
        <v>0</v>
      </c>
      <c r="L219" s="47">
        <v>0</v>
      </c>
      <c r="M219" s="47">
        <v>0</v>
      </c>
      <c r="N219" s="330">
        <v>100</v>
      </c>
      <c r="O219" s="330">
        <v>100</v>
      </c>
      <c r="P219" s="59" t="s">
        <v>344</v>
      </c>
    </row>
    <row r="220" spans="1:16">
      <c r="A220" s="504"/>
      <c r="B220" s="115" t="s">
        <v>355</v>
      </c>
      <c r="C220" s="467" t="s">
        <v>334</v>
      </c>
      <c r="D220" s="468"/>
      <c r="E220" s="468"/>
      <c r="F220" s="468"/>
      <c r="G220" s="468"/>
      <c r="H220" s="468"/>
      <c r="I220" s="468"/>
      <c r="J220" s="468"/>
      <c r="K220" s="468"/>
      <c r="L220" s="468"/>
      <c r="M220" s="468"/>
      <c r="N220" s="468"/>
      <c r="O220" s="468"/>
      <c r="P220" s="469"/>
    </row>
    <row r="221" spans="1:16" ht="24">
      <c r="A221" s="505"/>
      <c r="B221" s="115" t="s">
        <v>373</v>
      </c>
      <c r="C221" s="330" t="s">
        <v>242</v>
      </c>
      <c r="D221" s="330"/>
      <c r="E221" s="330" t="s">
        <v>72</v>
      </c>
      <c r="F221" s="330">
        <v>1</v>
      </c>
      <c r="G221" s="330">
        <v>1</v>
      </c>
      <c r="H221" s="330">
        <v>1</v>
      </c>
      <c r="I221" s="330">
        <v>0</v>
      </c>
      <c r="J221" s="330">
        <v>1</v>
      </c>
      <c r="K221" s="330">
        <v>0</v>
      </c>
      <c r="L221" s="47">
        <v>1</v>
      </c>
      <c r="M221" s="47">
        <v>1</v>
      </c>
      <c r="N221" s="330">
        <v>1</v>
      </c>
      <c r="O221" s="330">
        <v>1</v>
      </c>
      <c r="P221" s="59" t="s">
        <v>344</v>
      </c>
    </row>
    <row r="222" spans="1:16" ht="24">
      <c r="A222" s="62"/>
      <c r="B222" s="115" t="s">
        <v>686</v>
      </c>
      <c r="C222" s="330" t="s">
        <v>73</v>
      </c>
      <c r="D222" s="330"/>
      <c r="E222" s="330" t="s">
        <v>687</v>
      </c>
      <c r="F222" s="330" t="s">
        <v>687</v>
      </c>
      <c r="G222" s="330" t="s">
        <v>687</v>
      </c>
      <c r="H222" s="330">
        <v>100</v>
      </c>
      <c r="I222" s="330">
        <v>0</v>
      </c>
      <c r="J222" s="330">
        <v>100</v>
      </c>
      <c r="K222" s="330">
        <v>100</v>
      </c>
      <c r="L222" s="47">
        <v>100</v>
      </c>
      <c r="M222" s="47">
        <v>100</v>
      </c>
      <c r="N222" s="330">
        <v>100</v>
      </c>
      <c r="O222" s="330">
        <v>100</v>
      </c>
      <c r="P222" s="59" t="s">
        <v>344</v>
      </c>
    </row>
    <row r="223" spans="1:16" ht="18" customHeight="1">
      <c r="A223" s="21"/>
      <c r="B223" s="116"/>
      <c r="C223" s="20"/>
      <c r="D223" s="20"/>
      <c r="E223" s="20"/>
      <c r="F223" s="20"/>
      <c r="G223" s="24"/>
      <c r="H223" s="24"/>
      <c r="I223" s="24"/>
      <c r="J223" s="20"/>
      <c r="K223" s="20"/>
      <c r="L223" s="20"/>
      <c r="M223" s="20"/>
      <c r="N223" s="20"/>
      <c r="O223" s="20"/>
      <c r="P223" s="20"/>
    </row>
    <row r="224" spans="1:16" ht="15.75">
      <c r="A224" s="21"/>
      <c r="B224" s="474" t="s">
        <v>201</v>
      </c>
      <c r="C224" s="475"/>
      <c r="D224" s="475"/>
      <c r="E224" s="475"/>
      <c r="F224" s="475"/>
      <c r="G224" s="475"/>
      <c r="H224" s="475"/>
      <c r="I224" s="475"/>
      <c r="J224" s="475"/>
      <c r="K224" s="29"/>
      <c r="L224" s="20"/>
      <c r="M224" s="20"/>
      <c r="N224" s="20"/>
      <c r="O224" s="20"/>
      <c r="P224" s="20"/>
    </row>
    <row r="225" spans="1:16" ht="16.5" customHeight="1">
      <c r="A225" s="21"/>
      <c r="B225" s="117"/>
      <c r="C225" s="422"/>
      <c r="D225" s="422"/>
      <c r="E225" s="30"/>
      <c r="F225" s="30"/>
      <c r="G225" s="30"/>
      <c r="H225" s="30"/>
      <c r="I225" s="28"/>
      <c r="J225" s="29"/>
      <c r="K225" s="29"/>
      <c r="L225" s="20"/>
      <c r="M225" s="20"/>
      <c r="N225" s="20"/>
      <c r="O225" s="20"/>
      <c r="P225" s="20"/>
    </row>
    <row r="226" spans="1:16" ht="80.25" customHeight="1">
      <c r="B226" s="465" t="s">
        <v>363</v>
      </c>
      <c r="C226" s="465"/>
      <c r="D226" s="465"/>
      <c r="E226" s="466"/>
      <c r="F226" s="255"/>
      <c r="G226" s="432"/>
      <c r="H226" s="523" t="s">
        <v>622</v>
      </c>
      <c r="I226" s="523"/>
      <c r="J226" s="523"/>
      <c r="K226" s="523"/>
    </row>
    <row r="227" spans="1:16" ht="15.75">
      <c r="B227" s="473" t="s">
        <v>442</v>
      </c>
      <c r="C227" s="473"/>
      <c r="D227" s="421"/>
      <c r="E227" s="421"/>
      <c r="F227" s="421"/>
      <c r="G227" s="421"/>
      <c r="H227" s="255" t="s">
        <v>246</v>
      </c>
      <c r="I227" s="255"/>
      <c r="J227" s="255"/>
      <c r="K227" s="255"/>
    </row>
    <row r="228" spans="1:16" ht="14.25" customHeight="1">
      <c r="B228" s="420"/>
      <c r="C228" s="421"/>
      <c r="D228" s="421"/>
      <c r="E228" s="421"/>
      <c r="F228" s="421"/>
      <c r="G228" s="421"/>
      <c r="H228" s="31"/>
      <c r="I228" s="421"/>
      <c r="J228" s="421"/>
      <c r="K228" s="421"/>
    </row>
    <row r="229" spans="1:16" ht="12.75">
      <c r="B229" s="464" t="s">
        <v>426</v>
      </c>
      <c r="C229" s="464"/>
      <c r="D229" s="419"/>
      <c r="E229" s="27"/>
      <c r="F229" s="27"/>
      <c r="G229" s="27"/>
      <c r="H229" s="23"/>
      <c r="I229" s="27"/>
      <c r="J229" s="27"/>
      <c r="K229" s="27"/>
    </row>
    <row r="230" spans="1:16" ht="12.75">
      <c r="B230" s="464" t="s">
        <v>202</v>
      </c>
      <c r="C230" s="464"/>
      <c r="D230" s="419"/>
      <c r="E230" s="27"/>
      <c r="F230" s="27"/>
      <c r="G230" s="27"/>
      <c r="H230" s="23"/>
      <c r="I230" s="27"/>
      <c r="J230" s="27"/>
      <c r="K230" s="27"/>
    </row>
  </sheetData>
  <mergeCells count="135">
    <mergeCell ref="H226:K226"/>
    <mergeCell ref="A207:A221"/>
    <mergeCell ref="A180:A182"/>
    <mergeCell ref="A184:A185"/>
    <mergeCell ref="A187:A188"/>
    <mergeCell ref="A190:A194"/>
    <mergeCell ref="A196:A201"/>
    <mergeCell ref="A203:A204"/>
    <mergeCell ref="A145:A151"/>
    <mergeCell ref="A153:A157"/>
    <mergeCell ref="A159:A163"/>
    <mergeCell ref="A165:A173"/>
    <mergeCell ref="A175:A178"/>
    <mergeCell ref="C159:P159"/>
    <mergeCell ref="C153:P153"/>
    <mergeCell ref="C158:P158"/>
    <mergeCell ref="C212:P212"/>
    <mergeCell ref="C214:P214"/>
    <mergeCell ref="C218:P218"/>
    <mergeCell ref="B189:P189"/>
    <mergeCell ref="C145:P145"/>
    <mergeCell ref="C152:P152"/>
    <mergeCell ref="C190:P190"/>
    <mergeCell ref="A118:A122"/>
    <mergeCell ref="A125:A127"/>
    <mergeCell ref="A128:A130"/>
    <mergeCell ref="A131:A139"/>
    <mergeCell ref="A141:A143"/>
    <mergeCell ref="A82:A83"/>
    <mergeCell ref="A85:A93"/>
    <mergeCell ref="A97:A102"/>
    <mergeCell ref="A104:A109"/>
    <mergeCell ref="A111:A117"/>
    <mergeCell ref="A94:P94"/>
    <mergeCell ref="C128:P128"/>
    <mergeCell ref="C140:P140"/>
    <mergeCell ref="C97:P97"/>
    <mergeCell ref="C110:P110"/>
    <mergeCell ref="P86:P87"/>
    <mergeCell ref="C118:P118"/>
    <mergeCell ref="A10:A16"/>
    <mergeCell ref="A18:A22"/>
    <mergeCell ref="A51:A56"/>
    <mergeCell ref="A58:A61"/>
    <mergeCell ref="A67:A69"/>
    <mergeCell ref="A71:A73"/>
    <mergeCell ref="A75:A80"/>
    <mergeCell ref="A24:A28"/>
    <mergeCell ref="A31:A32"/>
    <mergeCell ref="A34:A37"/>
    <mergeCell ref="A39:A42"/>
    <mergeCell ref="A44:A45"/>
    <mergeCell ref="N1:P1"/>
    <mergeCell ref="H6:M6"/>
    <mergeCell ref="E6:G6"/>
    <mergeCell ref="N6:O6"/>
    <mergeCell ref="P6:P8"/>
    <mergeCell ref="O7:O8"/>
    <mergeCell ref="N7:N8"/>
    <mergeCell ref="L7:M7"/>
    <mergeCell ref="J7:K7"/>
    <mergeCell ref="G4:K4"/>
    <mergeCell ref="H7:I7"/>
    <mergeCell ref="N2:P2"/>
    <mergeCell ref="B9:P9"/>
    <mergeCell ref="B3:P3"/>
    <mergeCell ref="C61:P61"/>
    <mergeCell ref="C69:P69"/>
    <mergeCell ref="C10:P10"/>
    <mergeCell ref="C57:P57"/>
    <mergeCell ref="B50:P50"/>
    <mergeCell ref="C34:P34"/>
    <mergeCell ref="C43:P43"/>
    <mergeCell ref="C51:P51"/>
    <mergeCell ref="C38:P38"/>
    <mergeCell ref="B46:P46"/>
    <mergeCell ref="B33:P33"/>
    <mergeCell ref="C56:P56"/>
    <mergeCell ref="A48:P48"/>
    <mergeCell ref="C30:P30"/>
    <mergeCell ref="C23:P23"/>
    <mergeCell ref="A6:A8"/>
    <mergeCell ref="C17:O17"/>
    <mergeCell ref="C6:C8"/>
    <mergeCell ref="B6:B8"/>
    <mergeCell ref="F7:G7"/>
    <mergeCell ref="D6:D8"/>
    <mergeCell ref="C62:P62"/>
    <mergeCell ref="B230:C230"/>
    <mergeCell ref="C44:P44"/>
    <mergeCell ref="C103:P103"/>
    <mergeCell ref="C104:P104"/>
    <mergeCell ref="B226:E226"/>
    <mergeCell ref="B205:P205"/>
    <mergeCell ref="C206:P206"/>
    <mergeCell ref="C208:P208"/>
    <mergeCell ref="C85:P85"/>
    <mergeCell ref="B96:P96"/>
    <mergeCell ref="B144:P144"/>
    <mergeCell ref="C102:P102"/>
    <mergeCell ref="C203:P203"/>
    <mergeCell ref="B227:C227"/>
    <mergeCell ref="B229:C229"/>
    <mergeCell ref="C220:P220"/>
    <mergeCell ref="C195:P195"/>
    <mergeCell ref="C202:P202"/>
    <mergeCell ref="C196:P196"/>
    <mergeCell ref="B224:J224"/>
    <mergeCell ref="C210:P210"/>
    <mergeCell ref="B84:P84"/>
    <mergeCell ref="C86:O86"/>
    <mergeCell ref="C70:P70"/>
    <mergeCell ref="C47:P47"/>
    <mergeCell ref="C37:P37"/>
    <mergeCell ref="B66:P66"/>
    <mergeCell ref="C67:P67"/>
    <mergeCell ref="C164:P164"/>
    <mergeCell ref="C186:P186"/>
    <mergeCell ref="B174:P174"/>
    <mergeCell ref="C175:P175"/>
    <mergeCell ref="C178:P178"/>
    <mergeCell ref="C165:P165"/>
    <mergeCell ref="C179:P179"/>
    <mergeCell ref="C182:P182"/>
    <mergeCell ref="C183:P183"/>
    <mergeCell ref="C185:P185"/>
    <mergeCell ref="C131:P131"/>
    <mergeCell ref="C125:P125"/>
    <mergeCell ref="C81:P81"/>
    <mergeCell ref="C73:P73"/>
    <mergeCell ref="C74:P74"/>
    <mergeCell ref="C80:P80"/>
    <mergeCell ref="C88:P88"/>
    <mergeCell ref="P90:P93"/>
    <mergeCell ref="C123:P123"/>
  </mergeCells>
  <phoneticPr fontId="1" type="noConversion"/>
  <pageMargins left="0.47" right="0.23622047244094491" top="0.39370078740157483" bottom="0.39370078740157483" header="0.51181102362204722" footer="0.35433070866141736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33"/>
  <sheetViews>
    <sheetView topLeftCell="A386" zoomScale="80" zoomScaleNormal="80" zoomScaleSheetLayoutView="87" workbookViewId="0">
      <selection activeCell="G389" sqref="G389"/>
    </sheetView>
  </sheetViews>
  <sheetFormatPr defaultColWidth="9.140625" defaultRowHeight="15"/>
  <cols>
    <col min="1" max="1" width="5.28515625" style="162" customWidth="1"/>
    <col min="2" max="2" width="14.85546875" style="396" customWidth="1"/>
    <col min="3" max="3" width="41.140625" style="396" customWidth="1"/>
    <col min="4" max="4" width="21.140625" style="229" customWidth="1"/>
    <col min="5" max="5" width="5.7109375" style="163" customWidth="1"/>
    <col min="6" max="6" width="5.5703125" style="164" customWidth="1"/>
    <col min="7" max="7" width="13.5703125" style="164" customWidth="1"/>
    <col min="8" max="8" width="5.28515625" style="164" customWidth="1"/>
    <col min="9" max="9" width="11.85546875" style="163" customWidth="1"/>
    <col min="10" max="10" width="13.42578125" style="163" customWidth="1"/>
    <col min="11" max="11" width="11.7109375" style="163" customWidth="1"/>
    <col min="12" max="12" width="12.140625" style="163" customWidth="1"/>
    <col min="13" max="13" width="11" style="163" customWidth="1"/>
    <col min="14" max="14" width="11.28515625" style="163" customWidth="1"/>
    <col min="15" max="15" width="14.28515625" style="163" customWidth="1"/>
    <col min="16" max="16" width="13.85546875" style="163" customWidth="1"/>
    <col min="17" max="18" width="13.42578125" style="163" customWidth="1"/>
    <col min="19" max="19" width="18.5703125" style="163" customWidth="1"/>
    <col min="20" max="21" width="9.140625" style="246"/>
    <col min="22" max="16384" width="9.140625" style="5"/>
  </cols>
  <sheetData>
    <row r="1" spans="1:19" ht="21.75" customHeight="1">
      <c r="Q1" s="612" t="s">
        <v>32</v>
      </c>
      <c r="R1" s="612"/>
      <c r="S1" s="612"/>
    </row>
    <row r="3" spans="1:19" ht="38.25" customHeight="1">
      <c r="B3" s="611" t="s">
        <v>617</v>
      </c>
      <c r="C3" s="611"/>
      <c r="D3" s="611"/>
      <c r="E3" s="611"/>
      <c r="F3" s="611"/>
      <c r="G3" s="611"/>
      <c r="H3" s="611"/>
      <c r="I3" s="611"/>
      <c r="J3" s="611"/>
      <c r="K3" s="611"/>
      <c r="L3" s="611"/>
      <c r="M3" s="611"/>
      <c r="N3" s="611"/>
      <c r="O3" s="611"/>
      <c r="P3" s="611"/>
      <c r="Q3" s="611"/>
      <c r="R3" s="611"/>
      <c r="S3" s="611"/>
    </row>
    <row r="4" spans="1:19">
      <c r="B4" s="230"/>
      <c r="C4" s="230"/>
      <c r="D4" s="230"/>
      <c r="E4" s="611" t="s">
        <v>659</v>
      </c>
      <c r="F4" s="612"/>
      <c r="G4" s="612"/>
      <c r="H4" s="612"/>
      <c r="I4" s="612"/>
      <c r="J4" s="612"/>
      <c r="K4" s="612"/>
      <c r="L4" s="612"/>
      <c r="M4" s="612"/>
      <c r="N4" s="162"/>
      <c r="O4" s="162"/>
      <c r="P4" s="162"/>
      <c r="Q4" s="162"/>
      <c r="R4" s="162"/>
      <c r="S4" s="162"/>
    </row>
    <row r="5" spans="1:19" ht="17.25" customHeight="1">
      <c r="A5" s="610" t="s">
        <v>130</v>
      </c>
      <c r="B5" s="584" t="s">
        <v>66</v>
      </c>
      <c r="C5" s="535" t="s">
        <v>31</v>
      </c>
      <c r="D5" s="572" t="s">
        <v>43</v>
      </c>
      <c r="E5" s="572" t="s">
        <v>18</v>
      </c>
      <c r="F5" s="572"/>
      <c r="G5" s="572"/>
      <c r="H5" s="572"/>
      <c r="I5" s="572" t="s">
        <v>23</v>
      </c>
      <c r="J5" s="572"/>
      <c r="K5" s="572"/>
      <c r="L5" s="572"/>
      <c r="M5" s="572"/>
      <c r="N5" s="572"/>
      <c r="O5" s="572"/>
      <c r="P5" s="572"/>
      <c r="Q5" s="572"/>
      <c r="R5" s="572"/>
      <c r="S5" s="572" t="s">
        <v>27</v>
      </c>
    </row>
    <row r="6" spans="1:19" ht="21" customHeight="1">
      <c r="A6" s="610"/>
      <c r="B6" s="585"/>
      <c r="C6" s="535"/>
      <c r="D6" s="572"/>
      <c r="E6" s="572" t="s">
        <v>19</v>
      </c>
      <c r="F6" s="613" t="s">
        <v>24</v>
      </c>
      <c r="G6" s="613" t="s">
        <v>20</v>
      </c>
      <c r="H6" s="613" t="s">
        <v>21</v>
      </c>
      <c r="I6" s="572" t="s">
        <v>501</v>
      </c>
      <c r="J6" s="572"/>
      <c r="K6" s="572" t="s">
        <v>499</v>
      </c>
      <c r="L6" s="572"/>
      <c r="M6" s="572"/>
      <c r="N6" s="572"/>
      <c r="O6" s="572"/>
      <c r="P6" s="572"/>
      <c r="Q6" s="572" t="s">
        <v>56</v>
      </c>
      <c r="R6" s="572"/>
      <c r="S6" s="572"/>
    </row>
    <row r="7" spans="1:19" ht="15.75" customHeight="1">
      <c r="A7" s="610"/>
      <c r="B7" s="585"/>
      <c r="C7" s="535"/>
      <c r="D7" s="572"/>
      <c r="E7" s="572"/>
      <c r="F7" s="613"/>
      <c r="G7" s="613"/>
      <c r="H7" s="613"/>
      <c r="I7" s="572"/>
      <c r="J7" s="572"/>
      <c r="K7" s="572" t="s">
        <v>5</v>
      </c>
      <c r="L7" s="572"/>
      <c r="M7" s="568" t="s">
        <v>9</v>
      </c>
      <c r="N7" s="568"/>
      <c r="O7" s="568" t="s">
        <v>11</v>
      </c>
      <c r="P7" s="568"/>
      <c r="Q7" s="572"/>
      <c r="R7" s="572"/>
      <c r="S7" s="572"/>
    </row>
    <row r="8" spans="1:19" ht="21.75" customHeight="1">
      <c r="A8" s="610"/>
      <c r="B8" s="586"/>
      <c r="C8" s="535"/>
      <c r="D8" s="572"/>
      <c r="E8" s="572"/>
      <c r="F8" s="613"/>
      <c r="G8" s="613"/>
      <c r="H8" s="613"/>
      <c r="I8" s="165" t="s">
        <v>3</v>
      </c>
      <c r="J8" s="165" t="s">
        <v>4</v>
      </c>
      <c r="K8" s="165" t="s">
        <v>3</v>
      </c>
      <c r="L8" s="165" t="s">
        <v>4</v>
      </c>
      <c r="M8" s="166" t="s">
        <v>3</v>
      </c>
      <c r="N8" s="166" t="s">
        <v>4</v>
      </c>
      <c r="O8" s="166" t="s">
        <v>3</v>
      </c>
      <c r="P8" s="166" t="s">
        <v>4</v>
      </c>
      <c r="Q8" s="165" t="s">
        <v>45</v>
      </c>
      <c r="R8" s="165" t="s">
        <v>46</v>
      </c>
      <c r="S8" s="572"/>
    </row>
    <row r="9" spans="1:19" ht="41.25" customHeight="1">
      <c r="A9" s="560">
        <v>1</v>
      </c>
      <c r="B9" s="573" t="s">
        <v>67</v>
      </c>
      <c r="C9" s="573" t="s">
        <v>310</v>
      </c>
      <c r="D9" s="231" t="s">
        <v>22</v>
      </c>
      <c r="E9" s="167" t="s">
        <v>114</v>
      </c>
      <c r="F9" s="168" t="s">
        <v>203</v>
      </c>
      <c r="G9" s="168" t="s">
        <v>273</v>
      </c>
      <c r="H9" s="167" t="s">
        <v>72</v>
      </c>
      <c r="I9" s="169">
        <f t="shared" ref="I9:R9" si="0">I11+I21+I43</f>
        <v>60417.819349999998</v>
      </c>
      <c r="J9" s="169">
        <f t="shared" si="0"/>
        <v>60400.651650000007</v>
      </c>
      <c r="K9" s="169">
        <f t="shared" si="0"/>
        <v>19952.45</v>
      </c>
      <c r="L9" s="169">
        <f t="shared" si="0"/>
        <v>11266.161639999998</v>
      </c>
      <c r="M9" s="169">
        <f t="shared" si="0"/>
        <v>44905.087059999998</v>
      </c>
      <c r="N9" s="169">
        <f t="shared" si="0"/>
        <v>35585.321450000003</v>
      </c>
      <c r="O9" s="169">
        <f t="shared" si="0"/>
        <v>66369.347529999999</v>
      </c>
      <c r="P9" s="169">
        <f t="shared" si="0"/>
        <v>66368.758579999994</v>
      </c>
      <c r="Q9" s="169">
        <f t="shared" si="0"/>
        <v>65948.25086</v>
      </c>
      <c r="R9" s="169">
        <f t="shared" si="0"/>
        <v>66870.687539999999</v>
      </c>
      <c r="S9" s="614" t="s">
        <v>752</v>
      </c>
    </row>
    <row r="10" spans="1:19" ht="15" customHeight="1">
      <c r="A10" s="560"/>
      <c r="B10" s="573"/>
      <c r="C10" s="573"/>
      <c r="D10" s="231" t="s">
        <v>44</v>
      </c>
      <c r="E10" s="167"/>
      <c r="F10" s="168"/>
      <c r="G10" s="168"/>
      <c r="H10" s="167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614"/>
    </row>
    <row r="11" spans="1:19" ht="39.75" customHeight="1">
      <c r="A11" s="552" t="s">
        <v>99</v>
      </c>
      <c r="B11" s="599" t="s">
        <v>93</v>
      </c>
      <c r="C11" s="599" t="s">
        <v>82</v>
      </c>
      <c r="D11" s="232" t="s">
        <v>22</v>
      </c>
      <c r="E11" s="170" t="s">
        <v>114</v>
      </c>
      <c r="F11" s="171" t="s">
        <v>83</v>
      </c>
      <c r="G11" s="171" t="s">
        <v>272</v>
      </c>
      <c r="H11" s="170" t="s">
        <v>72</v>
      </c>
      <c r="I11" s="172">
        <f>I13+I15+I17</f>
        <v>17409.779890000002</v>
      </c>
      <c r="J11" s="172">
        <f>J13+J15+J17</f>
        <v>17409.779890000002</v>
      </c>
      <c r="K11" s="172">
        <f>K13+K15+K17+K19</f>
        <v>4968</v>
      </c>
      <c r="L11" s="172">
        <f t="shared" ref="L11:R11" si="1">L13+L15+L17+L19</f>
        <v>3301.5</v>
      </c>
      <c r="M11" s="172">
        <f t="shared" si="1"/>
        <v>11597.78313</v>
      </c>
      <c r="N11" s="172">
        <f t="shared" si="1"/>
        <v>8496.8629000000001</v>
      </c>
      <c r="O11" s="172">
        <f t="shared" si="1"/>
        <v>18075.372900000002</v>
      </c>
      <c r="P11" s="172">
        <f t="shared" si="1"/>
        <v>18075.372900000002</v>
      </c>
      <c r="Q11" s="172">
        <f t="shared" si="1"/>
        <v>18980.349860000002</v>
      </c>
      <c r="R11" s="172">
        <f t="shared" si="1"/>
        <v>18980.349860000002</v>
      </c>
      <c r="S11" s="552" t="s">
        <v>633</v>
      </c>
    </row>
    <row r="12" spans="1:19" ht="17.25" customHeight="1">
      <c r="A12" s="552"/>
      <c r="B12" s="599"/>
      <c r="C12" s="599"/>
      <c r="D12" s="232" t="s">
        <v>44</v>
      </c>
      <c r="E12" s="170"/>
      <c r="F12" s="171"/>
      <c r="G12" s="171"/>
      <c r="H12" s="170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552"/>
    </row>
    <row r="13" spans="1:19" ht="31.5" customHeight="1">
      <c r="A13" s="574"/>
      <c r="B13" s="532" t="s">
        <v>90</v>
      </c>
      <c r="C13" s="534" t="s">
        <v>188</v>
      </c>
      <c r="D13" s="233" t="s">
        <v>22</v>
      </c>
      <c r="E13" s="173" t="s">
        <v>114</v>
      </c>
      <c r="F13" s="174" t="s">
        <v>83</v>
      </c>
      <c r="G13" s="174" t="s">
        <v>432</v>
      </c>
      <c r="H13" s="173" t="s">
        <v>97</v>
      </c>
      <c r="I13" s="175">
        <v>3444.4198900000001</v>
      </c>
      <c r="J13" s="175">
        <v>3444.4198900000001</v>
      </c>
      <c r="K13" s="175">
        <v>738</v>
      </c>
      <c r="L13" s="175">
        <v>728.5</v>
      </c>
      <c r="M13" s="175">
        <v>1661</v>
      </c>
      <c r="N13" s="175">
        <v>1489.5</v>
      </c>
      <c r="O13" s="176">
        <v>2590.5</v>
      </c>
      <c r="P13" s="176">
        <v>2590.5</v>
      </c>
      <c r="Q13" s="179">
        <v>2827.8917299999998</v>
      </c>
      <c r="R13" s="179">
        <v>2827.8917299999998</v>
      </c>
      <c r="S13" s="561" t="s">
        <v>718</v>
      </c>
    </row>
    <row r="14" spans="1:19" ht="15" customHeight="1">
      <c r="A14" s="575"/>
      <c r="B14" s="532"/>
      <c r="C14" s="534"/>
      <c r="D14" s="233" t="s">
        <v>44</v>
      </c>
      <c r="E14" s="173"/>
      <c r="F14" s="174"/>
      <c r="G14" s="174"/>
      <c r="H14" s="173"/>
      <c r="I14" s="177"/>
      <c r="J14" s="177"/>
      <c r="K14" s="175"/>
      <c r="L14" s="175"/>
      <c r="M14" s="175"/>
      <c r="N14" s="175"/>
      <c r="O14" s="176"/>
      <c r="P14" s="176"/>
      <c r="Q14" s="179"/>
      <c r="R14" s="179"/>
      <c r="S14" s="561"/>
    </row>
    <row r="15" spans="1:19" ht="28.5" customHeight="1">
      <c r="A15" s="575"/>
      <c r="B15" s="532"/>
      <c r="C15" s="535"/>
      <c r="D15" s="233" t="s">
        <v>22</v>
      </c>
      <c r="E15" s="173" t="s">
        <v>114</v>
      </c>
      <c r="F15" s="174" t="s">
        <v>83</v>
      </c>
      <c r="G15" s="174" t="s">
        <v>432</v>
      </c>
      <c r="H15" s="173">
        <v>612</v>
      </c>
      <c r="I15" s="175">
        <v>0</v>
      </c>
      <c r="J15" s="175">
        <v>0</v>
      </c>
      <c r="K15" s="175">
        <v>30</v>
      </c>
      <c r="L15" s="175">
        <v>3</v>
      </c>
      <c r="M15" s="175">
        <v>55</v>
      </c>
      <c r="N15" s="175">
        <v>9.3628999999999998</v>
      </c>
      <c r="O15" s="176">
        <v>53.932899999999997</v>
      </c>
      <c r="P15" s="176">
        <v>53.932899999999997</v>
      </c>
      <c r="Q15" s="179">
        <v>55</v>
      </c>
      <c r="R15" s="179">
        <v>55</v>
      </c>
      <c r="S15" s="572"/>
    </row>
    <row r="16" spans="1:19" ht="15" customHeight="1">
      <c r="A16" s="575"/>
      <c r="B16" s="532"/>
      <c r="C16" s="535"/>
      <c r="D16" s="233" t="s">
        <v>44</v>
      </c>
      <c r="E16" s="173"/>
      <c r="F16" s="174"/>
      <c r="G16" s="174"/>
      <c r="H16" s="173"/>
      <c r="I16" s="177"/>
      <c r="J16" s="177"/>
      <c r="K16" s="175"/>
      <c r="L16" s="175"/>
      <c r="M16" s="175"/>
      <c r="N16" s="175"/>
      <c r="O16" s="176"/>
      <c r="P16" s="176"/>
      <c r="Q16" s="179"/>
      <c r="R16" s="179"/>
      <c r="S16" s="572"/>
    </row>
    <row r="17" spans="1:19" ht="30.75" customHeight="1">
      <c r="A17" s="575"/>
      <c r="B17" s="526" t="s">
        <v>74</v>
      </c>
      <c r="C17" s="565" t="s">
        <v>189</v>
      </c>
      <c r="D17" s="233" t="s">
        <v>22</v>
      </c>
      <c r="E17" s="173" t="s">
        <v>114</v>
      </c>
      <c r="F17" s="174" t="s">
        <v>83</v>
      </c>
      <c r="G17" s="174" t="s">
        <v>433</v>
      </c>
      <c r="H17" s="173" t="s">
        <v>97</v>
      </c>
      <c r="I17" s="175">
        <v>13965.36</v>
      </c>
      <c r="J17" s="175">
        <v>13965.36</v>
      </c>
      <c r="K17" s="175">
        <v>3900</v>
      </c>
      <c r="L17" s="175">
        <v>2570</v>
      </c>
      <c r="M17" s="175">
        <v>9229.2831299999998</v>
      </c>
      <c r="N17" s="175">
        <v>6998</v>
      </c>
      <c r="O17" s="176">
        <v>15128.44</v>
      </c>
      <c r="P17" s="176">
        <v>15128.44</v>
      </c>
      <c r="Q17" s="179">
        <v>15444.958130000001</v>
      </c>
      <c r="R17" s="179">
        <v>15444.958130000001</v>
      </c>
      <c r="S17" s="553" t="s">
        <v>718</v>
      </c>
    </row>
    <row r="18" spans="1:19" ht="14.25" customHeight="1">
      <c r="A18" s="575"/>
      <c r="B18" s="527"/>
      <c r="C18" s="567"/>
      <c r="D18" s="233" t="s">
        <v>44</v>
      </c>
      <c r="E18" s="173"/>
      <c r="F18" s="174"/>
      <c r="G18" s="174"/>
      <c r="H18" s="173"/>
      <c r="I18" s="177"/>
      <c r="J18" s="177"/>
      <c r="K18" s="175"/>
      <c r="L18" s="175"/>
      <c r="M18" s="175"/>
      <c r="N18" s="175"/>
      <c r="O18" s="176"/>
      <c r="P18" s="176"/>
      <c r="Q18" s="179"/>
      <c r="R18" s="179"/>
      <c r="S18" s="554"/>
    </row>
    <row r="19" spans="1:19" ht="28.5" customHeight="1">
      <c r="A19" s="575"/>
      <c r="B19" s="527"/>
      <c r="C19" s="567"/>
      <c r="D19" s="233" t="s">
        <v>22</v>
      </c>
      <c r="E19" s="173" t="s">
        <v>114</v>
      </c>
      <c r="F19" s="174" t="s">
        <v>83</v>
      </c>
      <c r="G19" s="174" t="s">
        <v>433</v>
      </c>
      <c r="H19" s="173">
        <v>612</v>
      </c>
      <c r="I19" s="175"/>
      <c r="J19" s="175"/>
      <c r="K19" s="175">
        <v>300</v>
      </c>
      <c r="L19" s="175">
        <v>0</v>
      </c>
      <c r="M19" s="175">
        <v>652.5</v>
      </c>
      <c r="N19" s="175">
        <v>0</v>
      </c>
      <c r="O19" s="176">
        <v>302.5</v>
      </c>
      <c r="P19" s="176">
        <v>302.5</v>
      </c>
      <c r="Q19" s="177">
        <v>652.5</v>
      </c>
      <c r="R19" s="177">
        <v>652.5</v>
      </c>
      <c r="S19" s="554"/>
    </row>
    <row r="20" spans="1:19" ht="14.25" customHeight="1">
      <c r="A20" s="576"/>
      <c r="B20" s="528"/>
      <c r="C20" s="566"/>
      <c r="D20" s="233" t="s">
        <v>44</v>
      </c>
      <c r="E20" s="173"/>
      <c r="F20" s="174"/>
      <c r="G20" s="174"/>
      <c r="H20" s="173"/>
      <c r="I20" s="177"/>
      <c r="J20" s="177"/>
      <c r="K20" s="175"/>
      <c r="L20" s="175"/>
      <c r="M20" s="175"/>
      <c r="N20" s="175"/>
      <c r="O20" s="176"/>
      <c r="P20" s="176"/>
      <c r="Q20" s="179"/>
      <c r="R20" s="179"/>
      <c r="S20" s="555"/>
    </row>
    <row r="21" spans="1:19" ht="33" customHeight="1">
      <c r="A21" s="539" t="s">
        <v>100</v>
      </c>
      <c r="B21" s="604" t="s">
        <v>104</v>
      </c>
      <c r="C21" s="604" t="s">
        <v>503</v>
      </c>
      <c r="D21" s="232" t="s">
        <v>22</v>
      </c>
      <c r="E21" s="170" t="s">
        <v>114</v>
      </c>
      <c r="F21" s="171" t="s">
        <v>83</v>
      </c>
      <c r="G21" s="171" t="s">
        <v>271</v>
      </c>
      <c r="H21" s="170" t="s">
        <v>72</v>
      </c>
      <c r="I21" s="180">
        <f>I23+I27+I25+I29+I31+I37+I39</f>
        <v>1684.8320000000001</v>
      </c>
      <c r="J21" s="180">
        <f>J23+J27+J25+J29+J31+J37+J39</f>
        <v>1683.92634</v>
      </c>
      <c r="K21" s="180">
        <f>K23+K27+K25+K29+K31+K37+K39</f>
        <v>828.75</v>
      </c>
      <c r="L21" s="180">
        <f>L23+L27+L25+L29+L31+L37+L39</f>
        <v>357.78999999999996</v>
      </c>
      <c r="M21" s="180">
        <f>M23+M25+M27+M29+M31+M33+M35+M37+M39+M41</f>
        <v>1647.25</v>
      </c>
      <c r="N21" s="180">
        <f t="shared" ref="N21:R21" si="2">N23+N25+N27+N29+N31+N33+N35+N37+N39+N41</f>
        <v>796.41300000000001</v>
      </c>
      <c r="O21" s="180">
        <f>O23+O25+O27+O29+O31+O33+O35+O37+O39+O41</f>
        <v>2402.0736300000003</v>
      </c>
      <c r="P21" s="180">
        <f t="shared" si="2"/>
        <v>2401.8653300000001</v>
      </c>
      <c r="Q21" s="180">
        <f t="shared" si="2"/>
        <v>2396.8047500000002</v>
      </c>
      <c r="R21" s="180">
        <f t="shared" si="2"/>
        <v>2396.8047500000002</v>
      </c>
      <c r="S21" s="539" t="s">
        <v>751</v>
      </c>
    </row>
    <row r="22" spans="1:19" ht="17.25" customHeight="1">
      <c r="A22" s="540"/>
      <c r="B22" s="605"/>
      <c r="C22" s="605"/>
      <c r="D22" s="232" t="s">
        <v>44</v>
      </c>
      <c r="E22" s="170"/>
      <c r="F22" s="171"/>
      <c r="G22" s="171"/>
      <c r="H22" s="170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540"/>
    </row>
    <row r="23" spans="1:19" ht="36" customHeight="1">
      <c r="A23" s="574"/>
      <c r="B23" s="526" t="s">
        <v>85</v>
      </c>
      <c r="C23" s="565" t="s">
        <v>362</v>
      </c>
      <c r="D23" s="233" t="s">
        <v>22</v>
      </c>
      <c r="E23" s="173" t="s">
        <v>114</v>
      </c>
      <c r="F23" s="174" t="s">
        <v>83</v>
      </c>
      <c r="G23" s="174" t="s">
        <v>364</v>
      </c>
      <c r="H23" s="173">
        <v>611</v>
      </c>
      <c r="I23" s="175">
        <v>1113.6690000000001</v>
      </c>
      <c r="J23" s="175">
        <v>1113.6690000000001</v>
      </c>
      <c r="K23" s="175">
        <v>320</v>
      </c>
      <c r="L23" s="175">
        <v>224</v>
      </c>
      <c r="M23" s="175">
        <v>770</v>
      </c>
      <c r="N23" s="175">
        <v>507</v>
      </c>
      <c r="O23" s="176">
        <v>1300.72063</v>
      </c>
      <c r="P23" s="176">
        <v>1300.72063</v>
      </c>
      <c r="Q23" s="177">
        <v>1318.80475</v>
      </c>
      <c r="R23" s="177">
        <v>1318.80475</v>
      </c>
      <c r="S23" s="529" t="s">
        <v>718</v>
      </c>
    </row>
    <row r="24" spans="1:19" ht="13.5" customHeight="1">
      <c r="A24" s="575"/>
      <c r="B24" s="527"/>
      <c r="C24" s="567"/>
      <c r="D24" s="233" t="s">
        <v>44</v>
      </c>
      <c r="E24" s="173"/>
      <c r="F24" s="174"/>
      <c r="G24" s="174"/>
      <c r="H24" s="173"/>
      <c r="I24" s="175"/>
      <c r="J24" s="175"/>
      <c r="K24" s="175"/>
      <c r="L24" s="175"/>
      <c r="M24" s="175"/>
      <c r="N24" s="175"/>
      <c r="O24" s="176"/>
      <c r="P24" s="176"/>
      <c r="Q24" s="177"/>
      <c r="R24" s="177"/>
      <c r="S24" s="530"/>
    </row>
    <row r="25" spans="1:19" ht="40.5" customHeight="1">
      <c r="A25" s="575"/>
      <c r="B25" s="527"/>
      <c r="C25" s="567"/>
      <c r="D25" s="233" t="s">
        <v>22</v>
      </c>
      <c r="E25" s="173" t="s">
        <v>114</v>
      </c>
      <c r="F25" s="174" t="s">
        <v>83</v>
      </c>
      <c r="G25" s="174" t="s">
        <v>364</v>
      </c>
      <c r="H25" s="173">
        <v>612</v>
      </c>
      <c r="I25" s="175">
        <v>80.94</v>
      </c>
      <c r="J25" s="175">
        <v>80.94</v>
      </c>
      <c r="K25" s="175">
        <v>110</v>
      </c>
      <c r="L25" s="175">
        <v>53.4</v>
      </c>
      <c r="M25" s="175">
        <v>144</v>
      </c>
      <c r="N25" s="175">
        <v>75.2</v>
      </c>
      <c r="O25" s="176">
        <v>144</v>
      </c>
      <c r="P25" s="176">
        <v>144</v>
      </c>
      <c r="Q25" s="177">
        <v>173</v>
      </c>
      <c r="R25" s="177">
        <v>173</v>
      </c>
      <c r="S25" s="530"/>
    </row>
    <row r="26" spans="1:19" ht="13.5" customHeight="1">
      <c r="A26" s="575"/>
      <c r="B26" s="528"/>
      <c r="C26" s="566"/>
      <c r="D26" s="233" t="s">
        <v>44</v>
      </c>
      <c r="E26" s="173"/>
      <c r="F26" s="174"/>
      <c r="G26" s="174"/>
      <c r="H26" s="173"/>
      <c r="I26" s="177"/>
      <c r="J26" s="177"/>
      <c r="K26" s="175"/>
      <c r="L26" s="175"/>
      <c r="M26" s="175"/>
      <c r="N26" s="175"/>
      <c r="O26" s="176"/>
      <c r="P26" s="176"/>
      <c r="Q26" s="177"/>
      <c r="R26" s="177"/>
      <c r="S26" s="531"/>
    </row>
    <row r="27" spans="1:19" ht="33.75" customHeight="1">
      <c r="A27" s="575"/>
      <c r="B27" s="526" t="s">
        <v>410</v>
      </c>
      <c r="C27" s="565" t="s">
        <v>123</v>
      </c>
      <c r="D27" s="233" t="s">
        <v>22</v>
      </c>
      <c r="E27" s="173" t="s">
        <v>114</v>
      </c>
      <c r="F27" s="174" t="s">
        <v>83</v>
      </c>
      <c r="G27" s="174" t="s">
        <v>268</v>
      </c>
      <c r="H27" s="173">
        <v>244</v>
      </c>
      <c r="I27" s="175">
        <v>438.5</v>
      </c>
      <c r="J27" s="175">
        <v>437.59433999999999</v>
      </c>
      <c r="K27" s="175">
        <v>208.5</v>
      </c>
      <c r="L27" s="175">
        <v>80.39</v>
      </c>
      <c r="M27" s="175">
        <v>417</v>
      </c>
      <c r="N27" s="175">
        <v>112.49</v>
      </c>
      <c r="O27" s="176">
        <v>558.75</v>
      </c>
      <c r="P27" s="176">
        <v>558.54169999999999</v>
      </c>
      <c r="Q27" s="179">
        <v>798.75</v>
      </c>
      <c r="R27" s="179">
        <v>798.75</v>
      </c>
      <c r="S27" s="615" t="s">
        <v>123</v>
      </c>
    </row>
    <row r="28" spans="1:19" ht="13.5" customHeight="1">
      <c r="A28" s="575"/>
      <c r="B28" s="527"/>
      <c r="C28" s="567"/>
      <c r="D28" s="233" t="s">
        <v>44</v>
      </c>
      <c r="E28" s="173"/>
      <c r="F28" s="174"/>
      <c r="G28" s="174"/>
      <c r="H28" s="173"/>
      <c r="I28" s="175"/>
      <c r="J28" s="175"/>
      <c r="K28" s="175"/>
      <c r="L28" s="175"/>
      <c r="M28" s="175"/>
      <c r="N28" s="175"/>
      <c r="O28" s="176"/>
      <c r="P28" s="176"/>
      <c r="Q28" s="179"/>
      <c r="R28" s="179"/>
      <c r="S28" s="616"/>
    </row>
    <row r="29" spans="1:19" ht="32.25" customHeight="1">
      <c r="A29" s="575"/>
      <c r="B29" s="527"/>
      <c r="C29" s="567"/>
      <c r="D29" s="233" t="s">
        <v>22</v>
      </c>
      <c r="E29" s="265" t="s">
        <v>114</v>
      </c>
      <c r="F29" s="268" t="s">
        <v>83</v>
      </c>
      <c r="G29" s="174" t="s">
        <v>268</v>
      </c>
      <c r="H29" s="173">
        <v>321</v>
      </c>
      <c r="I29" s="175">
        <v>51.722999999999999</v>
      </c>
      <c r="J29" s="175">
        <v>51.722999999999999</v>
      </c>
      <c r="K29" s="175">
        <v>51.722999999999999</v>
      </c>
      <c r="L29" s="175">
        <v>0</v>
      </c>
      <c r="M29" s="175">
        <v>51.722999999999999</v>
      </c>
      <c r="N29" s="175">
        <v>51.722999999999999</v>
      </c>
      <c r="O29" s="176">
        <v>51.722999999999999</v>
      </c>
      <c r="P29" s="176">
        <v>51.722999999999999</v>
      </c>
      <c r="Q29" s="179">
        <v>51.722999999999999</v>
      </c>
      <c r="R29" s="179">
        <v>51.722999999999999</v>
      </c>
      <c r="S29" s="616"/>
    </row>
    <row r="30" spans="1:19" ht="13.5" customHeight="1">
      <c r="A30" s="575"/>
      <c r="B30" s="527"/>
      <c r="C30" s="567"/>
      <c r="D30" s="233" t="s">
        <v>44</v>
      </c>
      <c r="E30" s="173"/>
      <c r="F30" s="174"/>
      <c r="G30" s="174"/>
      <c r="H30" s="173"/>
      <c r="I30" s="177"/>
      <c r="J30" s="177"/>
      <c r="K30" s="175"/>
      <c r="L30" s="175"/>
      <c r="M30" s="175"/>
      <c r="N30" s="175"/>
      <c r="O30" s="176"/>
      <c r="P30" s="176"/>
      <c r="Q30" s="179"/>
      <c r="R30" s="179"/>
      <c r="S30" s="616"/>
    </row>
    <row r="31" spans="1:19" ht="32.25" customHeight="1">
      <c r="A31" s="575"/>
      <c r="B31" s="527"/>
      <c r="C31" s="567"/>
      <c r="D31" s="233" t="s">
        <v>22</v>
      </c>
      <c r="E31" s="265" t="s">
        <v>114</v>
      </c>
      <c r="F31" s="268" t="s">
        <v>83</v>
      </c>
      <c r="G31" s="174" t="s">
        <v>268</v>
      </c>
      <c r="H31" s="173">
        <v>350</v>
      </c>
      <c r="I31" s="177">
        <v>0</v>
      </c>
      <c r="J31" s="177">
        <v>0</v>
      </c>
      <c r="K31" s="175">
        <v>54.527000000000001</v>
      </c>
      <c r="L31" s="175">
        <v>0</v>
      </c>
      <c r="M31" s="175">
        <v>31.646999999999998</v>
      </c>
      <c r="N31" s="175">
        <v>0</v>
      </c>
      <c r="O31" s="176">
        <v>0</v>
      </c>
      <c r="P31" s="176">
        <v>0</v>
      </c>
      <c r="Q31" s="179">
        <v>54.527000000000001</v>
      </c>
      <c r="R31" s="179">
        <v>54.527000000000001</v>
      </c>
      <c r="S31" s="616"/>
    </row>
    <row r="32" spans="1:19" ht="15" customHeight="1">
      <c r="A32" s="575"/>
      <c r="B32" s="527"/>
      <c r="C32" s="567"/>
      <c r="D32" s="233" t="s">
        <v>44</v>
      </c>
      <c r="E32" s="173"/>
      <c r="F32" s="174"/>
      <c r="G32" s="174"/>
      <c r="H32" s="173"/>
      <c r="I32" s="177"/>
      <c r="J32" s="177"/>
      <c r="K32" s="175"/>
      <c r="L32" s="175"/>
      <c r="M32" s="175"/>
      <c r="N32" s="175"/>
      <c r="O32" s="176"/>
      <c r="P32" s="176"/>
      <c r="Q32" s="179"/>
      <c r="R32" s="179"/>
      <c r="S32" s="616"/>
    </row>
    <row r="33" spans="1:19" ht="31.5" customHeight="1">
      <c r="A33" s="575"/>
      <c r="B33" s="527"/>
      <c r="C33" s="567"/>
      <c r="D33" s="266" t="s">
        <v>22</v>
      </c>
      <c r="E33" s="265" t="s">
        <v>114</v>
      </c>
      <c r="F33" s="268" t="s">
        <v>83</v>
      </c>
      <c r="G33" s="268" t="s">
        <v>268</v>
      </c>
      <c r="H33" s="265">
        <v>612</v>
      </c>
      <c r="I33" s="177">
        <v>0</v>
      </c>
      <c r="J33" s="177">
        <v>0</v>
      </c>
      <c r="K33" s="175">
        <v>0</v>
      </c>
      <c r="L33" s="175">
        <v>0</v>
      </c>
      <c r="M33" s="175">
        <v>76</v>
      </c>
      <c r="N33" s="175">
        <v>0</v>
      </c>
      <c r="O33" s="176">
        <v>190</v>
      </c>
      <c r="P33" s="176">
        <v>190</v>
      </c>
      <c r="Q33" s="179">
        <v>0</v>
      </c>
      <c r="R33" s="179">
        <v>0</v>
      </c>
      <c r="S33" s="616"/>
    </row>
    <row r="34" spans="1:19" ht="15" customHeight="1">
      <c r="A34" s="575"/>
      <c r="B34" s="527"/>
      <c r="C34" s="567"/>
      <c r="D34" s="266" t="s">
        <v>44</v>
      </c>
      <c r="E34" s="265"/>
      <c r="F34" s="268"/>
      <c r="G34" s="268"/>
      <c r="H34" s="265"/>
      <c r="I34" s="177"/>
      <c r="J34" s="177"/>
      <c r="K34" s="175"/>
      <c r="L34" s="175"/>
      <c r="M34" s="175"/>
      <c r="N34" s="175"/>
      <c r="O34" s="176"/>
      <c r="P34" s="176"/>
      <c r="Q34" s="179"/>
      <c r="R34" s="179"/>
      <c r="S34" s="616"/>
    </row>
    <row r="35" spans="1:19" ht="34.5" customHeight="1">
      <c r="A35" s="575"/>
      <c r="B35" s="527"/>
      <c r="C35" s="567"/>
      <c r="D35" s="266" t="s">
        <v>22</v>
      </c>
      <c r="E35" s="265" t="s">
        <v>114</v>
      </c>
      <c r="F35" s="268" t="s">
        <v>83</v>
      </c>
      <c r="G35" s="268" t="s">
        <v>268</v>
      </c>
      <c r="H35" s="265">
        <v>613</v>
      </c>
      <c r="I35" s="177">
        <v>0</v>
      </c>
      <c r="J35" s="177">
        <v>0</v>
      </c>
      <c r="K35" s="175">
        <v>0</v>
      </c>
      <c r="L35" s="175">
        <v>0</v>
      </c>
      <c r="M35" s="175">
        <v>50</v>
      </c>
      <c r="N35" s="175">
        <v>50</v>
      </c>
      <c r="O35" s="176">
        <v>50</v>
      </c>
      <c r="P35" s="176">
        <v>50</v>
      </c>
      <c r="Q35" s="179">
        <v>0</v>
      </c>
      <c r="R35" s="179">
        <v>0</v>
      </c>
      <c r="S35" s="616"/>
    </row>
    <row r="36" spans="1:19" ht="15" customHeight="1">
      <c r="A36" s="575"/>
      <c r="B36" s="528"/>
      <c r="C36" s="566"/>
      <c r="D36" s="266" t="s">
        <v>44</v>
      </c>
      <c r="E36" s="265"/>
      <c r="F36" s="268"/>
      <c r="G36" s="268"/>
      <c r="H36" s="265"/>
      <c r="I36" s="177"/>
      <c r="J36" s="177"/>
      <c r="K36" s="175"/>
      <c r="L36" s="175"/>
      <c r="M36" s="175"/>
      <c r="N36" s="175"/>
      <c r="O36" s="176"/>
      <c r="P36" s="176"/>
      <c r="Q36" s="179"/>
      <c r="R36" s="179"/>
      <c r="S36" s="617"/>
    </row>
    <row r="37" spans="1:19" ht="32.25" customHeight="1">
      <c r="A37" s="575"/>
      <c r="B37" s="526" t="s">
        <v>420</v>
      </c>
      <c r="C37" s="565" t="s">
        <v>502</v>
      </c>
      <c r="D37" s="233" t="s">
        <v>22</v>
      </c>
      <c r="E37" s="265" t="s">
        <v>114</v>
      </c>
      <c r="F37" s="268" t="s">
        <v>84</v>
      </c>
      <c r="G37" s="174" t="s">
        <v>445</v>
      </c>
      <c r="H37" s="173">
        <v>244</v>
      </c>
      <c r="I37" s="177">
        <v>0</v>
      </c>
      <c r="J37" s="177">
        <v>0</v>
      </c>
      <c r="K37" s="175">
        <v>21</v>
      </c>
      <c r="L37" s="175">
        <v>0</v>
      </c>
      <c r="M37" s="175">
        <v>21</v>
      </c>
      <c r="N37" s="175">
        <v>0</v>
      </c>
      <c r="O37" s="176">
        <v>21</v>
      </c>
      <c r="P37" s="176">
        <v>21</v>
      </c>
      <c r="Q37" s="179">
        <v>0</v>
      </c>
      <c r="R37" s="179">
        <v>0</v>
      </c>
      <c r="S37" s="553" t="s">
        <v>728</v>
      </c>
    </row>
    <row r="38" spans="1:19" ht="20.25" customHeight="1">
      <c r="A38" s="575"/>
      <c r="B38" s="527"/>
      <c r="C38" s="567"/>
      <c r="D38" s="233" t="s">
        <v>44</v>
      </c>
      <c r="E38" s="173"/>
      <c r="F38" s="174"/>
      <c r="G38" s="174"/>
      <c r="H38" s="173"/>
      <c r="I38" s="177"/>
      <c r="J38" s="177"/>
      <c r="K38" s="175"/>
      <c r="L38" s="175"/>
      <c r="M38" s="175"/>
      <c r="N38" s="175"/>
      <c r="O38" s="176"/>
      <c r="P38" s="176"/>
      <c r="Q38" s="179"/>
      <c r="R38" s="179"/>
      <c r="S38" s="554"/>
    </row>
    <row r="39" spans="1:19" ht="32.25" customHeight="1">
      <c r="A39" s="575"/>
      <c r="B39" s="527"/>
      <c r="C39" s="567"/>
      <c r="D39" s="233" t="s">
        <v>22</v>
      </c>
      <c r="E39" s="265" t="s">
        <v>114</v>
      </c>
      <c r="F39" s="268" t="s">
        <v>84</v>
      </c>
      <c r="G39" s="174" t="s">
        <v>445</v>
      </c>
      <c r="H39" s="265">
        <v>244</v>
      </c>
      <c r="I39" s="177">
        <v>0</v>
      </c>
      <c r="J39" s="177">
        <v>0</v>
      </c>
      <c r="K39" s="175">
        <v>63</v>
      </c>
      <c r="L39" s="175">
        <v>0</v>
      </c>
      <c r="M39" s="175">
        <v>63</v>
      </c>
      <c r="N39" s="175">
        <v>0</v>
      </c>
      <c r="O39" s="176">
        <v>63</v>
      </c>
      <c r="P39" s="176">
        <v>63</v>
      </c>
      <c r="Q39" s="179">
        <v>0</v>
      </c>
      <c r="R39" s="179">
        <v>0</v>
      </c>
      <c r="S39" s="554"/>
    </row>
    <row r="40" spans="1:19" ht="15" customHeight="1">
      <c r="A40" s="575"/>
      <c r="B40" s="527"/>
      <c r="C40" s="567"/>
      <c r="D40" s="233" t="s">
        <v>44</v>
      </c>
      <c r="E40" s="173"/>
      <c r="F40" s="174"/>
      <c r="G40" s="174"/>
      <c r="H40" s="173"/>
      <c r="I40" s="177"/>
      <c r="J40" s="177"/>
      <c r="K40" s="175"/>
      <c r="L40" s="175"/>
      <c r="M40" s="175"/>
      <c r="N40" s="175"/>
      <c r="O40" s="176"/>
      <c r="P40" s="176"/>
      <c r="Q40" s="179"/>
      <c r="R40" s="179"/>
      <c r="S40" s="554"/>
    </row>
    <row r="41" spans="1:19" ht="15" customHeight="1">
      <c r="A41" s="267"/>
      <c r="B41" s="527"/>
      <c r="C41" s="567"/>
      <c r="D41" s="266" t="s">
        <v>22</v>
      </c>
      <c r="E41" s="265" t="s">
        <v>114</v>
      </c>
      <c r="F41" s="268" t="s">
        <v>84</v>
      </c>
      <c r="G41" s="268" t="s">
        <v>445</v>
      </c>
      <c r="H41" s="265">
        <v>244</v>
      </c>
      <c r="I41" s="177"/>
      <c r="J41" s="177"/>
      <c r="K41" s="175">
        <v>0</v>
      </c>
      <c r="L41" s="175">
        <v>0</v>
      </c>
      <c r="M41" s="175">
        <v>22.88</v>
      </c>
      <c r="N41" s="175">
        <v>0</v>
      </c>
      <c r="O41" s="176">
        <v>22.88</v>
      </c>
      <c r="P41" s="176">
        <v>22.88</v>
      </c>
      <c r="Q41" s="179">
        <v>0</v>
      </c>
      <c r="R41" s="179">
        <v>0</v>
      </c>
      <c r="S41" s="554"/>
    </row>
    <row r="42" spans="1:19" ht="15" customHeight="1">
      <c r="A42" s="267"/>
      <c r="B42" s="528"/>
      <c r="C42" s="566"/>
      <c r="D42" s="266" t="s">
        <v>44</v>
      </c>
      <c r="E42" s="265"/>
      <c r="F42" s="268"/>
      <c r="G42" s="268"/>
      <c r="H42" s="265"/>
      <c r="I42" s="177"/>
      <c r="J42" s="177"/>
      <c r="K42" s="175"/>
      <c r="L42" s="175"/>
      <c r="M42" s="175"/>
      <c r="N42" s="175"/>
      <c r="O42" s="176"/>
      <c r="P42" s="176"/>
      <c r="Q42" s="179"/>
      <c r="R42" s="179"/>
      <c r="S42" s="555"/>
    </row>
    <row r="43" spans="1:19" ht="35.25" customHeight="1">
      <c r="A43" s="552" t="s">
        <v>435</v>
      </c>
      <c r="B43" s="599" t="s">
        <v>106</v>
      </c>
      <c r="C43" s="599" t="s">
        <v>506</v>
      </c>
      <c r="D43" s="232" t="s">
        <v>22</v>
      </c>
      <c r="E43" s="170" t="s">
        <v>114</v>
      </c>
      <c r="F43" s="171"/>
      <c r="G43" s="171" t="s">
        <v>270</v>
      </c>
      <c r="H43" s="170" t="s">
        <v>72</v>
      </c>
      <c r="I43" s="172">
        <f>I45+I47+I51+I53+I55+I57+I59+I61+I63+I65+I69+I71+I49</f>
        <v>41323.207459999998</v>
      </c>
      <c r="J43" s="172">
        <f>J45+J47+J51+J53+J55+J57+J59+J61+J63+J65+J69+J71+J49</f>
        <v>41306.945420000004</v>
      </c>
      <c r="K43" s="172">
        <f>K45+K47+K51+K53+K55+K57+K59+K61+K63+K65+K69+K71+K49</f>
        <v>14155.7</v>
      </c>
      <c r="L43" s="172">
        <f>L45+L47+L51+L53+L55+L57+L59+L61+L63+L65+L69+L71+L49</f>
        <v>7606.8716399999994</v>
      </c>
      <c r="M43" s="172">
        <f>M45+M47+M51+M53+M55+M57+M59+M61+M63+M65+M69+M71+M49+M67</f>
        <v>31660.053929999998</v>
      </c>
      <c r="N43" s="172">
        <f t="shared" ref="N43:R43" si="3">N45+N47+N51+N53+N55+N57+N59+N61+N63+N65+N69+N71+N49+N67</f>
        <v>26292.045550000003</v>
      </c>
      <c r="O43" s="172">
        <f>O45+O47+O51+O53+O55+O57+O59+O61+O63+O65+O69+O71+O49+O67+O73+O75+O77</f>
        <v>45891.901000000005</v>
      </c>
      <c r="P43" s="172">
        <f>P45+P47+P51+P53+P55+P57+P59+P61+P63+P65+P69+P71+P49+P67+P73+P75+P77</f>
        <v>45891.520349999999</v>
      </c>
      <c r="Q43" s="172">
        <f t="shared" si="3"/>
        <v>44571.096250000002</v>
      </c>
      <c r="R43" s="172">
        <f t="shared" si="3"/>
        <v>45493.532930000001</v>
      </c>
      <c r="S43" s="552" t="s">
        <v>750</v>
      </c>
    </row>
    <row r="44" spans="1:19" ht="21.75" customHeight="1">
      <c r="A44" s="552"/>
      <c r="B44" s="599"/>
      <c r="C44" s="599"/>
      <c r="D44" s="232" t="s">
        <v>44</v>
      </c>
      <c r="E44" s="170"/>
      <c r="F44" s="171"/>
      <c r="G44" s="171"/>
      <c r="H44" s="170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552"/>
    </row>
    <row r="45" spans="1:19" ht="30" customHeight="1">
      <c r="A45" s="574"/>
      <c r="B45" s="526" t="s">
        <v>85</v>
      </c>
      <c r="C45" s="565" t="s">
        <v>361</v>
      </c>
      <c r="D45" s="233" t="s">
        <v>22</v>
      </c>
      <c r="E45" s="173" t="s">
        <v>114</v>
      </c>
      <c r="F45" s="174" t="s">
        <v>343</v>
      </c>
      <c r="G45" s="174" t="s">
        <v>360</v>
      </c>
      <c r="H45" s="173" t="s">
        <v>97</v>
      </c>
      <c r="I45" s="175">
        <v>36092.520259999998</v>
      </c>
      <c r="J45" s="175">
        <v>36092.520259999998</v>
      </c>
      <c r="K45" s="175">
        <v>10082</v>
      </c>
      <c r="L45" s="205">
        <v>7151</v>
      </c>
      <c r="M45" s="175">
        <v>26542</v>
      </c>
      <c r="N45" s="205">
        <v>22184</v>
      </c>
      <c r="O45" s="176">
        <v>39686.550000000003</v>
      </c>
      <c r="P45" s="349">
        <v>39686.550000000003</v>
      </c>
      <c r="Q45" s="177">
        <v>40177.58</v>
      </c>
      <c r="R45" s="177">
        <v>40177.580520000003</v>
      </c>
      <c r="S45" s="584" t="s">
        <v>718</v>
      </c>
    </row>
    <row r="46" spans="1:19" ht="17.25" customHeight="1">
      <c r="A46" s="575"/>
      <c r="B46" s="527"/>
      <c r="C46" s="567"/>
      <c r="D46" s="233" t="s">
        <v>44</v>
      </c>
      <c r="E46" s="173"/>
      <c r="F46" s="174"/>
      <c r="G46" s="174"/>
      <c r="H46" s="173"/>
      <c r="I46" s="177"/>
      <c r="J46" s="177"/>
      <c r="K46" s="175"/>
      <c r="L46" s="175"/>
      <c r="M46" s="175"/>
      <c r="N46" s="205"/>
      <c r="O46" s="176"/>
      <c r="P46" s="176"/>
      <c r="Q46" s="179"/>
      <c r="R46" s="179"/>
      <c r="S46" s="585"/>
    </row>
    <row r="47" spans="1:19" ht="27.75" customHeight="1">
      <c r="A47" s="575"/>
      <c r="B47" s="527"/>
      <c r="C47" s="567"/>
      <c r="D47" s="233" t="s">
        <v>22</v>
      </c>
      <c r="E47" s="173" t="s">
        <v>114</v>
      </c>
      <c r="F47" s="174" t="s">
        <v>343</v>
      </c>
      <c r="G47" s="174" t="s">
        <v>360</v>
      </c>
      <c r="H47" s="173">
        <v>612</v>
      </c>
      <c r="I47" s="175">
        <v>75.350999999999999</v>
      </c>
      <c r="J47" s="175">
        <v>75.350999999999999</v>
      </c>
      <c r="K47" s="175">
        <v>150</v>
      </c>
      <c r="L47" s="175">
        <v>0</v>
      </c>
      <c r="M47" s="175">
        <v>150</v>
      </c>
      <c r="N47" s="205">
        <v>22.736999999999998</v>
      </c>
      <c r="O47" s="176">
        <v>150</v>
      </c>
      <c r="P47" s="176">
        <v>150</v>
      </c>
      <c r="Q47" s="179">
        <v>150</v>
      </c>
      <c r="R47" s="179">
        <v>150</v>
      </c>
      <c r="S47" s="585"/>
    </row>
    <row r="48" spans="1:19" ht="15" customHeight="1">
      <c r="A48" s="575"/>
      <c r="B48" s="527"/>
      <c r="C48" s="567"/>
      <c r="D48" s="233" t="s">
        <v>44</v>
      </c>
      <c r="E48" s="173"/>
      <c r="F48" s="174"/>
      <c r="G48" s="174"/>
      <c r="H48" s="173"/>
      <c r="I48" s="177"/>
      <c r="J48" s="177"/>
      <c r="K48" s="175"/>
      <c r="L48" s="175"/>
      <c r="M48" s="175"/>
      <c r="N48" s="205"/>
      <c r="O48" s="176"/>
      <c r="P48" s="176"/>
      <c r="Q48" s="179"/>
      <c r="R48" s="179"/>
      <c r="S48" s="586"/>
    </row>
    <row r="49" spans="1:19" ht="15" customHeight="1">
      <c r="A49" s="575"/>
      <c r="B49" s="527"/>
      <c r="C49" s="567"/>
      <c r="D49" s="266" t="s">
        <v>22</v>
      </c>
      <c r="E49" s="265" t="s">
        <v>114</v>
      </c>
      <c r="F49" s="268" t="s">
        <v>343</v>
      </c>
      <c r="G49" s="268" t="s">
        <v>628</v>
      </c>
      <c r="H49" s="265">
        <v>612</v>
      </c>
      <c r="I49" s="177">
        <v>0</v>
      </c>
      <c r="J49" s="177">
        <v>0</v>
      </c>
      <c r="K49" s="175">
        <v>0</v>
      </c>
      <c r="L49" s="175">
        <v>0</v>
      </c>
      <c r="M49" s="175">
        <v>50</v>
      </c>
      <c r="N49" s="205">
        <v>50</v>
      </c>
      <c r="O49" s="176">
        <v>50</v>
      </c>
      <c r="P49" s="176">
        <v>50</v>
      </c>
      <c r="Q49" s="179">
        <v>0</v>
      </c>
      <c r="R49" s="179">
        <v>0</v>
      </c>
      <c r="S49" s="584"/>
    </row>
    <row r="50" spans="1:19" ht="15" customHeight="1">
      <c r="A50" s="575"/>
      <c r="B50" s="528"/>
      <c r="C50" s="566"/>
      <c r="D50" s="266" t="s">
        <v>44</v>
      </c>
      <c r="E50" s="265"/>
      <c r="F50" s="268"/>
      <c r="G50" s="268"/>
      <c r="H50" s="265"/>
      <c r="I50" s="177"/>
      <c r="J50" s="177"/>
      <c r="K50" s="175"/>
      <c r="L50" s="175"/>
      <c r="M50" s="175"/>
      <c r="N50" s="205"/>
      <c r="O50" s="176"/>
      <c r="P50" s="176"/>
      <c r="Q50" s="179"/>
      <c r="R50" s="179"/>
      <c r="S50" s="586"/>
    </row>
    <row r="51" spans="1:19" ht="27.75" customHeight="1">
      <c r="A51" s="575"/>
      <c r="B51" s="557" t="s">
        <v>410</v>
      </c>
      <c r="C51" s="565" t="s">
        <v>117</v>
      </c>
      <c r="D51" s="233" t="s">
        <v>22</v>
      </c>
      <c r="E51" s="173" t="s">
        <v>114</v>
      </c>
      <c r="F51" s="174" t="s">
        <v>84</v>
      </c>
      <c r="G51" s="174" t="s">
        <v>269</v>
      </c>
      <c r="H51" s="173">
        <v>121</v>
      </c>
      <c r="I51" s="175">
        <v>1767.92136</v>
      </c>
      <c r="J51" s="175">
        <v>1754.3289400000001</v>
      </c>
      <c r="K51" s="175">
        <v>573</v>
      </c>
      <c r="L51" s="175">
        <v>349.85705000000002</v>
      </c>
      <c r="M51" s="175">
        <v>1246</v>
      </c>
      <c r="N51" s="205">
        <v>859.31345999999996</v>
      </c>
      <c r="O51" s="176">
        <v>1962.65</v>
      </c>
      <c r="P51" s="176">
        <v>1962.6325999999999</v>
      </c>
      <c r="Q51" s="178">
        <v>2290.0163200000002</v>
      </c>
      <c r="R51" s="177">
        <v>2290.0163200000002</v>
      </c>
      <c r="S51" s="553" t="s">
        <v>718</v>
      </c>
    </row>
    <row r="52" spans="1:19" ht="12.75" customHeight="1">
      <c r="A52" s="575"/>
      <c r="B52" s="558"/>
      <c r="C52" s="567"/>
      <c r="D52" s="233" t="s">
        <v>44</v>
      </c>
      <c r="E52" s="173"/>
      <c r="F52" s="174"/>
      <c r="G52" s="174"/>
      <c r="H52" s="173"/>
      <c r="I52" s="177"/>
      <c r="J52" s="177"/>
      <c r="K52" s="175"/>
      <c r="L52" s="175"/>
      <c r="M52" s="175"/>
      <c r="N52" s="205"/>
      <c r="O52" s="176"/>
      <c r="P52" s="176"/>
      <c r="Q52" s="179"/>
      <c r="R52" s="179"/>
      <c r="S52" s="554"/>
    </row>
    <row r="53" spans="1:19" ht="28.5" customHeight="1">
      <c r="A53" s="575"/>
      <c r="B53" s="558"/>
      <c r="C53" s="567"/>
      <c r="D53" s="233" t="s">
        <v>22</v>
      </c>
      <c r="E53" s="173" t="s">
        <v>114</v>
      </c>
      <c r="F53" s="174" t="s">
        <v>84</v>
      </c>
      <c r="G53" s="174" t="s">
        <v>269</v>
      </c>
      <c r="H53" s="173" t="s">
        <v>254</v>
      </c>
      <c r="I53" s="175">
        <v>569.73613999999998</v>
      </c>
      <c r="J53" s="175">
        <v>567.48577999999998</v>
      </c>
      <c r="K53" s="175">
        <v>174</v>
      </c>
      <c r="L53" s="175">
        <v>96.59563</v>
      </c>
      <c r="M53" s="175">
        <v>402.67892999999998</v>
      </c>
      <c r="N53" s="205">
        <v>218.25241</v>
      </c>
      <c r="O53" s="176">
        <v>592.31600000000003</v>
      </c>
      <c r="P53" s="176">
        <v>591.95275000000004</v>
      </c>
      <c r="Q53" s="177">
        <v>690.67893000000004</v>
      </c>
      <c r="R53" s="177">
        <v>690.67893000000004</v>
      </c>
      <c r="S53" s="554"/>
    </row>
    <row r="54" spans="1:19" ht="21" customHeight="1">
      <c r="A54" s="575"/>
      <c r="B54" s="558"/>
      <c r="C54" s="567"/>
      <c r="D54" s="233" t="s">
        <v>44</v>
      </c>
      <c r="E54" s="173"/>
      <c r="F54" s="174"/>
      <c r="G54" s="174"/>
      <c r="H54" s="173"/>
      <c r="I54" s="177"/>
      <c r="J54" s="177"/>
      <c r="K54" s="175"/>
      <c r="L54" s="175"/>
      <c r="M54" s="175"/>
      <c r="N54" s="205"/>
      <c r="O54" s="176"/>
      <c r="P54" s="176"/>
      <c r="Q54" s="179"/>
      <c r="R54" s="179"/>
      <c r="S54" s="554"/>
    </row>
    <row r="55" spans="1:19" ht="30.75" customHeight="1">
      <c r="A55" s="575"/>
      <c r="B55" s="558"/>
      <c r="C55" s="567"/>
      <c r="D55" s="233" t="s">
        <v>22</v>
      </c>
      <c r="E55" s="173" t="s">
        <v>114</v>
      </c>
      <c r="F55" s="174" t="s">
        <v>84</v>
      </c>
      <c r="G55" s="174" t="s">
        <v>269</v>
      </c>
      <c r="H55" s="173">
        <v>244</v>
      </c>
      <c r="I55" s="175">
        <v>387.08780999999999</v>
      </c>
      <c r="J55" s="175">
        <v>386.66854999999998</v>
      </c>
      <c r="K55" s="175">
        <v>51</v>
      </c>
      <c r="L55" s="175">
        <v>9.4189600000000002</v>
      </c>
      <c r="M55" s="175">
        <v>96</v>
      </c>
      <c r="N55" s="205">
        <v>17.74268</v>
      </c>
      <c r="O55" s="176">
        <v>205.74700000000001</v>
      </c>
      <c r="P55" s="176">
        <v>205.74700000000001</v>
      </c>
      <c r="Q55" s="179">
        <v>169.1</v>
      </c>
      <c r="R55" s="179">
        <v>169.1</v>
      </c>
      <c r="S55" s="554"/>
    </row>
    <row r="56" spans="1:19" ht="12.75" customHeight="1">
      <c r="A56" s="575"/>
      <c r="B56" s="558"/>
      <c r="C56" s="567"/>
      <c r="D56" s="233" t="s">
        <v>44</v>
      </c>
      <c r="E56" s="173"/>
      <c r="F56" s="174"/>
      <c r="G56" s="174"/>
      <c r="H56" s="173"/>
      <c r="I56" s="175"/>
      <c r="J56" s="175"/>
      <c r="K56" s="175"/>
      <c r="L56" s="175"/>
      <c r="M56" s="175"/>
      <c r="N56" s="205"/>
      <c r="O56" s="176"/>
      <c r="P56" s="176"/>
      <c r="Q56" s="179"/>
      <c r="R56" s="179"/>
      <c r="S56" s="554"/>
    </row>
    <row r="57" spans="1:19" ht="28.5" customHeight="1">
      <c r="A57" s="575"/>
      <c r="B57" s="558"/>
      <c r="C57" s="567"/>
      <c r="D57" s="233" t="s">
        <v>22</v>
      </c>
      <c r="E57" s="173" t="s">
        <v>114</v>
      </c>
      <c r="F57" s="174" t="s">
        <v>84</v>
      </c>
      <c r="G57" s="174" t="s">
        <v>269</v>
      </c>
      <c r="H57" s="173" t="s">
        <v>241</v>
      </c>
      <c r="I57" s="175">
        <v>9.2848900000000008</v>
      </c>
      <c r="J57" s="175">
        <v>9.2848900000000008</v>
      </c>
      <c r="K57" s="175">
        <v>3</v>
      </c>
      <c r="L57" s="175">
        <v>0</v>
      </c>
      <c r="M57" s="175">
        <v>5</v>
      </c>
      <c r="N57" s="205">
        <v>0</v>
      </c>
      <c r="O57" s="176">
        <v>0</v>
      </c>
      <c r="P57" s="176">
        <v>0</v>
      </c>
      <c r="Q57" s="179">
        <v>5</v>
      </c>
      <c r="R57" s="179">
        <v>5</v>
      </c>
      <c r="S57" s="554"/>
    </row>
    <row r="58" spans="1:19" ht="12.75" customHeight="1">
      <c r="A58" s="575"/>
      <c r="B58" s="559"/>
      <c r="C58" s="566"/>
      <c r="D58" s="233" t="s">
        <v>44</v>
      </c>
      <c r="E58" s="173"/>
      <c r="F58" s="174"/>
      <c r="G58" s="174"/>
      <c r="H58" s="173"/>
      <c r="I58" s="177"/>
      <c r="J58" s="177"/>
      <c r="K58" s="175"/>
      <c r="L58" s="175"/>
      <c r="M58" s="175"/>
      <c r="N58" s="205"/>
      <c r="O58" s="176"/>
      <c r="P58" s="176"/>
      <c r="Q58" s="179"/>
      <c r="R58" s="179"/>
      <c r="S58" s="555"/>
    </row>
    <row r="59" spans="1:19" ht="31.5" customHeight="1">
      <c r="A59" s="575"/>
      <c r="B59" s="557" t="s">
        <v>410</v>
      </c>
      <c r="C59" s="565" t="s">
        <v>507</v>
      </c>
      <c r="D59" s="233" t="s">
        <v>22</v>
      </c>
      <c r="E59" s="173">
        <v>62</v>
      </c>
      <c r="F59" s="174">
        <v>801</v>
      </c>
      <c r="G59" s="174" t="s">
        <v>446</v>
      </c>
      <c r="H59" s="173">
        <v>612</v>
      </c>
      <c r="I59" s="175">
        <v>554.05196999999998</v>
      </c>
      <c r="J59" s="175">
        <v>554.05196999999998</v>
      </c>
      <c r="K59" s="175">
        <v>29</v>
      </c>
      <c r="L59" s="175">
        <v>0</v>
      </c>
      <c r="M59" s="175">
        <v>29</v>
      </c>
      <c r="N59" s="175">
        <v>29</v>
      </c>
      <c r="O59" s="176">
        <v>29</v>
      </c>
      <c r="P59" s="176">
        <v>29</v>
      </c>
      <c r="Q59" s="179">
        <v>0</v>
      </c>
      <c r="R59" s="179">
        <v>0</v>
      </c>
      <c r="S59" s="553" t="s">
        <v>718</v>
      </c>
    </row>
    <row r="60" spans="1:19" ht="21.75" customHeight="1">
      <c r="A60" s="575"/>
      <c r="B60" s="558"/>
      <c r="C60" s="567"/>
      <c r="D60" s="233" t="s">
        <v>44</v>
      </c>
      <c r="E60" s="173"/>
      <c r="F60" s="174"/>
      <c r="G60" s="174"/>
      <c r="H60" s="173"/>
      <c r="I60" s="175"/>
      <c r="J60" s="175"/>
      <c r="K60" s="175"/>
      <c r="L60" s="175"/>
      <c r="M60" s="175"/>
      <c r="N60" s="175"/>
      <c r="O60" s="176"/>
      <c r="P60" s="176"/>
      <c r="Q60" s="179"/>
      <c r="R60" s="179"/>
      <c r="S60" s="554"/>
    </row>
    <row r="61" spans="1:19" ht="31.5" customHeight="1">
      <c r="A61" s="575"/>
      <c r="B61" s="558"/>
      <c r="C61" s="567"/>
      <c r="D61" s="233" t="s">
        <v>22</v>
      </c>
      <c r="E61" s="173">
        <v>62</v>
      </c>
      <c r="F61" s="174">
        <v>801</v>
      </c>
      <c r="G61" s="174" t="s">
        <v>446</v>
      </c>
      <c r="H61" s="173">
        <v>612</v>
      </c>
      <c r="I61" s="175">
        <v>1662.1480300000001</v>
      </c>
      <c r="J61" s="175">
        <v>1662.1480300000001</v>
      </c>
      <c r="K61" s="175">
        <v>715.25125000000003</v>
      </c>
      <c r="L61" s="175">
        <v>0</v>
      </c>
      <c r="M61" s="175">
        <v>715.25125000000003</v>
      </c>
      <c r="N61" s="175">
        <v>715.25125000000003</v>
      </c>
      <c r="O61" s="176">
        <v>715.25125000000003</v>
      </c>
      <c r="P61" s="176">
        <v>715.25125000000003</v>
      </c>
      <c r="Q61" s="179">
        <v>262.74700000000001</v>
      </c>
      <c r="R61" s="179">
        <v>530.25239999999997</v>
      </c>
      <c r="S61" s="554"/>
    </row>
    <row r="62" spans="1:19" ht="20.25" customHeight="1">
      <c r="A62" s="575"/>
      <c r="B62" s="558"/>
      <c r="C62" s="567"/>
      <c r="D62" s="233" t="s">
        <v>44</v>
      </c>
      <c r="E62" s="173"/>
      <c r="F62" s="174"/>
      <c r="G62" s="174"/>
      <c r="H62" s="173"/>
      <c r="I62" s="175"/>
      <c r="J62" s="175"/>
      <c r="K62" s="175"/>
      <c r="L62" s="175"/>
      <c r="M62" s="175"/>
      <c r="N62" s="175"/>
      <c r="O62" s="176"/>
      <c r="P62" s="176"/>
      <c r="Q62" s="179"/>
      <c r="R62" s="179"/>
      <c r="S62" s="554"/>
    </row>
    <row r="63" spans="1:19" ht="30" customHeight="1">
      <c r="A63" s="575"/>
      <c r="B63" s="558"/>
      <c r="C63" s="567"/>
      <c r="D63" s="233" t="s">
        <v>22</v>
      </c>
      <c r="E63" s="173" t="s">
        <v>114</v>
      </c>
      <c r="F63" s="174" t="s">
        <v>83</v>
      </c>
      <c r="G63" s="174" t="s">
        <v>446</v>
      </c>
      <c r="H63" s="173">
        <v>612</v>
      </c>
      <c r="I63" s="175">
        <v>22.405999999999999</v>
      </c>
      <c r="J63" s="175">
        <v>22.405999999999999</v>
      </c>
      <c r="K63" s="175">
        <v>2145.7487500000002</v>
      </c>
      <c r="L63" s="175">
        <v>0</v>
      </c>
      <c r="M63" s="175">
        <v>2145.7487500000002</v>
      </c>
      <c r="N63" s="175">
        <v>2145.7487500000002</v>
      </c>
      <c r="O63" s="176">
        <v>2145.7487500000002</v>
      </c>
      <c r="P63" s="176">
        <v>2145.7487500000002</v>
      </c>
      <c r="Q63" s="179">
        <v>643.274</v>
      </c>
      <c r="R63" s="179">
        <v>1298.2047600000001</v>
      </c>
      <c r="S63" s="554"/>
    </row>
    <row r="64" spans="1:19" ht="19.5" customHeight="1">
      <c r="A64" s="575"/>
      <c r="B64" s="559"/>
      <c r="C64" s="566"/>
      <c r="D64" s="233" t="s">
        <v>44</v>
      </c>
      <c r="E64" s="173"/>
      <c r="F64" s="174"/>
      <c r="G64" s="174"/>
      <c r="H64" s="173"/>
      <c r="I64" s="177"/>
      <c r="J64" s="177"/>
      <c r="K64" s="175"/>
      <c r="L64" s="175"/>
      <c r="M64" s="175"/>
      <c r="N64" s="175"/>
      <c r="O64" s="176"/>
      <c r="P64" s="176"/>
      <c r="Q64" s="179"/>
      <c r="R64" s="179"/>
      <c r="S64" s="555"/>
    </row>
    <row r="65" spans="1:19" ht="34.5" customHeight="1">
      <c r="A65" s="575"/>
      <c r="B65" s="557" t="s">
        <v>420</v>
      </c>
      <c r="C65" s="565" t="s">
        <v>508</v>
      </c>
      <c r="D65" s="233" t="s">
        <v>22</v>
      </c>
      <c r="E65" s="173">
        <v>62</v>
      </c>
      <c r="F65" s="174" t="s">
        <v>83</v>
      </c>
      <c r="G65" s="174" t="s">
        <v>447</v>
      </c>
      <c r="H65" s="173">
        <v>611</v>
      </c>
      <c r="I65" s="175">
        <v>182.7</v>
      </c>
      <c r="J65" s="175">
        <v>182.7</v>
      </c>
      <c r="K65" s="175">
        <v>182.7</v>
      </c>
      <c r="L65" s="175">
        <v>0</v>
      </c>
      <c r="M65" s="175">
        <v>182.7</v>
      </c>
      <c r="N65" s="205">
        <v>0</v>
      </c>
      <c r="O65" s="176">
        <v>182.7</v>
      </c>
      <c r="P65" s="176">
        <v>182.7</v>
      </c>
      <c r="Q65" s="179">
        <v>182.7</v>
      </c>
      <c r="R65" s="179">
        <v>182.7</v>
      </c>
      <c r="S65" s="553" t="s">
        <v>715</v>
      </c>
    </row>
    <row r="66" spans="1:19" ht="27.75" customHeight="1">
      <c r="A66" s="575"/>
      <c r="B66" s="558"/>
      <c r="C66" s="567"/>
      <c r="D66" s="233" t="s">
        <v>44</v>
      </c>
      <c r="E66" s="173"/>
      <c r="F66" s="174"/>
      <c r="G66" s="174"/>
      <c r="H66" s="173"/>
      <c r="I66" s="177"/>
      <c r="J66" s="177"/>
      <c r="K66" s="175"/>
      <c r="L66" s="175"/>
      <c r="M66" s="175"/>
      <c r="N66" s="205"/>
      <c r="O66" s="176"/>
      <c r="P66" s="176"/>
      <c r="Q66" s="179"/>
      <c r="R66" s="179"/>
      <c r="S66" s="554"/>
    </row>
    <row r="67" spans="1:19" ht="27.75" customHeight="1">
      <c r="A67" s="575"/>
      <c r="B67" s="558"/>
      <c r="C67" s="567"/>
      <c r="D67" s="266" t="s">
        <v>22</v>
      </c>
      <c r="E67" s="265">
        <v>62</v>
      </c>
      <c r="F67" s="268" t="s">
        <v>83</v>
      </c>
      <c r="G67" s="268" t="s">
        <v>447</v>
      </c>
      <c r="H67" s="265">
        <v>611</v>
      </c>
      <c r="I67" s="177">
        <v>0</v>
      </c>
      <c r="J67" s="177">
        <v>0</v>
      </c>
      <c r="K67" s="175">
        <v>0</v>
      </c>
      <c r="L67" s="175">
        <v>0</v>
      </c>
      <c r="M67" s="175">
        <v>45.674999999999997</v>
      </c>
      <c r="N67" s="205">
        <v>0</v>
      </c>
      <c r="O67" s="176">
        <v>45.674999999999997</v>
      </c>
      <c r="P67" s="176">
        <v>45.674999999999997</v>
      </c>
      <c r="Q67" s="179">
        <v>0</v>
      </c>
      <c r="R67" s="179">
        <v>0</v>
      </c>
      <c r="S67" s="554"/>
    </row>
    <row r="68" spans="1:19" ht="27.75" customHeight="1">
      <c r="A68" s="575"/>
      <c r="B68" s="559"/>
      <c r="C68" s="566"/>
      <c r="D68" s="266" t="s">
        <v>44</v>
      </c>
      <c r="E68" s="265"/>
      <c r="F68" s="268"/>
      <c r="G68" s="268"/>
      <c r="H68" s="265"/>
      <c r="I68" s="177"/>
      <c r="J68" s="177"/>
      <c r="K68" s="175"/>
      <c r="L68" s="175"/>
      <c r="M68" s="175"/>
      <c r="N68" s="205"/>
      <c r="O68" s="176"/>
      <c r="P68" s="176"/>
      <c r="Q68" s="179"/>
      <c r="R68" s="179"/>
      <c r="S68" s="555"/>
    </row>
    <row r="69" spans="1:19" ht="36.75" customHeight="1">
      <c r="A69" s="575"/>
      <c r="B69" s="557" t="s">
        <v>422</v>
      </c>
      <c r="C69" s="565" t="s">
        <v>509</v>
      </c>
      <c r="D69" s="233" t="s">
        <v>22</v>
      </c>
      <c r="E69" s="173">
        <v>62</v>
      </c>
      <c r="F69" s="174" t="s">
        <v>83</v>
      </c>
      <c r="G69" s="174" t="s">
        <v>510</v>
      </c>
      <c r="H69" s="173">
        <v>612</v>
      </c>
      <c r="I69" s="177">
        <v>0</v>
      </c>
      <c r="J69" s="177">
        <v>0</v>
      </c>
      <c r="K69" s="175">
        <v>12.5</v>
      </c>
      <c r="L69" s="175">
        <v>0</v>
      </c>
      <c r="M69" s="175">
        <v>12.5</v>
      </c>
      <c r="N69" s="175">
        <v>12.5</v>
      </c>
      <c r="O69" s="176">
        <v>12.5</v>
      </c>
      <c r="P69" s="176">
        <v>12.5</v>
      </c>
      <c r="Q69" s="179">
        <v>0</v>
      </c>
      <c r="R69" s="179">
        <v>0</v>
      </c>
      <c r="S69" s="553" t="s">
        <v>717</v>
      </c>
    </row>
    <row r="70" spans="1:19" ht="20.25" customHeight="1">
      <c r="A70" s="575"/>
      <c r="B70" s="592"/>
      <c r="C70" s="592"/>
      <c r="D70" s="233" t="s">
        <v>44</v>
      </c>
      <c r="E70" s="173"/>
      <c r="F70" s="174"/>
      <c r="G70" s="174"/>
      <c r="H70" s="173"/>
      <c r="I70" s="177"/>
      <c r="J70" s="177"/>
      <c r="K70" s="175"/>
      <c r="L70" s="175"/>
      <c r="M70" s="175"/>
      <c r="N70" s="175"/>
      <c r="O70" s="176"/>
      <c r="P70" s="176"/>
      <c r="Q70" s="179"/>
      <c r="R70" s="179"/>
      <c r="S70" s="554"/>
    </row>
    <row r="71" spans="1:19" ht="36.75" customHeight="1">
      <c r="A71" s="575"/>
      <c r="B71" s="592"/>
      <c r="C71" s="592"/>
      <c r="D71" s="233" t="s">
        <v>22</v>
      </c>
      <c r="E71" s="173" t="s">
        <v>114</v>
      </c>
      <c r="F71" s="174" t="s">
        <v>83</v>
      </c>
      <c r="G71" s="174" t="s">
        <v>510</v>
      </c>
      <c r="H71" s="173">
        <v>612</v>
      </c>
      <c r="I71" s="177">
        <v>0</v>
      </c>
      <c r="J71" s="177">
        <v>0</v>
      </c>
      <c r="K71" s="175">
        <v>37.5</v>
      </c>
      <c r="L71" s="175">
        <v>0</v>
      </c>
      <c r="M71" s="175">
        <v>37.5</v>
      </c>
      <c r="N71" s="175">
        <v>37.5</v>
      </c>
      <c r="O71" s="176">
        <v>37.5</v>
      </c>
      <c r="P71" s="176">
        <v>37.5</v>
      </c>
      <c r="Q71" s="179">
        <v>0</v>
      </c>
      <c r="R71" s="179">
        <v>0</v>
      </c>
      <c r="S71" s="554"/>
    </row>
    <row r="72" spans="1:19" ht="24.75" customHeight="1" thickBot="1">
      <c r="A72" s="596"/>
      <c r="B72" s="558"/>
      <c r="C72" s="567"/>
      <c r="D72" s="234" t="s">
        <v>44</v>
      </c>
      <c r="E72" s="182"/>
      <c r="F72" s="183"/>
      <c r="G72" s="183"/>
      <c r="H72" s="182"/>
      <c r="I72" s="184"/>
      <c r="J72" s="184"/>
      <c r="K72" s="274"/>
      <c r="L72" s="274"/>
      <c r="M72" s="274"/>
      <c r="N72" s="274"/>
      <c r="O72" s="185"/>
      <c r="P72" s="185"/>
      <c r="Q72" s="186"/>
      <c r="R72" s="186"/>
      <c r="S72" s="618"/>
    </row>
    <row r="73" spans="1:19" ht="27.75" customHeight="1">
      <c r="A73" s="348"/>
      <c r="B73" s="557" t="s">
        <v>527</v>
      </c>
      <c r="C73" s="565" t="s">
        <v>763</v>
      </c>
      <c r="D73" s="339" t="s">
        <v>22</v>
      </c>
      <c r="E73" s="340">
        <v>62</v>
      </c>
      <c r="F73" s="342" t="s">
        <v>83</v>
      </c>
      <c r="G73" s="342" t="s">
        <v>661</v>
      </c>
      <c r="H73" s="340">
        <v>611</v>
      </c>
      <c r="I73" s="177">
        <v>0</v>
      </c>
      <c r="J73" s="177">
        <v>0</v>
      </c>
      <c r="K73" s="177">
        <v>0</v>
      </c>
      <c r="L73" s="175">
        <v>0</v>
      </c>
      <c r="M73" s="175">
        <v>0</v>
      </c>
      <c r="N73" s="175">
        <v>0</v>
      </c>
      <c r="O73" s="176">
        <v>18.875</v>
      </c>
      <c r="P73" s="176">
        <v>18.875</v>
      </c>
      <c r="Q73" s="179">
        <v>0</v>
      </c>
      <c r="R73" s="179">
        <v>0</v>
      </c>
      <c r="S73" s="587" t="s">
        <v>716</v>
      </c>
    </row>
    <row r="74" spans="1:19" ht="15.75" customHeight="1">
      <c r="A74" s="348"/>
      <c r="B74" s="558"/>
      <c r="C74" s="567"/>
      <c r="D74" s="339" t="s">
        <v>44</v>
      </c>
      <c r="E74" s="340"/>
      <c r="F74" s="342"/>
      <c r="G74" s="342"/>
      <c r="H74" s="340"/>
      <c r="I74" s="177"/>
      <c r="J74" s="177"/>
      <c r="K74" s="175"/>
      <c r="L74" s="175"/>
      <c r="M74" s="175"/>
      <c r="N74" s="175"/>
      <c r="O74" s="176"/>
      <c r="P74" s="176"/>
      <c r="Q74" s="179"/>
      <c r="R74" s="179"/>
      <c r="S74" s="554"/>
    </row>
    <row r="75" spans="1:19" ht="29.25" customHeight="1">
      <c r="A75" s="348"/>
      <c r="B75" s="558"/>
      <c r="C75" s="567"/>
      <c r="D75" s="339" t="s">
        <v>22</v>
      </c>
      <c r="E75" s="340" t="s">
        <v>114</v>
      </c>
      <c r="F75" s="342" t="s">
        <v>83</v>
      </c>
      <c r="G75" s="342" t="s">
        <v>661</v>
      </c>
      <c r="H75" s="340">
        <v>611</v>
      </c>
      <c r="I75" s="177">
        <v>0</v>
      </c>
      <c r="J75" s="177">
        <v>0</v>
      </c>
      <c r="K75" s="175">
        <v>37.5</v>
      </c>
      <c r="L75" s="175">
        <v>0</v>
      </c>
      <c r="M75" s="175">
        <v>0</v>
      </c>
      <c r="N75" s="175">
        <v>0</v>
      </c>
      <c r="O75" s="176">
        <v>56.625</v>
      </c>
      <c r="P75" s="176">
        <v>56.625</v>
      </c>
      <c r="Q75" s="179">
        <v>0</v>
      </c>
      <c r="R75" s="179">
        <v>0</v>
      </c>
      <c r="S75" s="554"/>
    </row>
    <row r="76" spans="1:19" ht="15.75" customHeight="1">
      <c r="A76" s="348"/>
      <c r="B76" s="558"/>
      <c r="C76" s="567"/>
      <c r="D76" s="338" t="s">
        <v>44</v>
      </c>
      <c r="E76" s="341"/>
      <c r="F76" s="183"/>
      <c r="G76" s="183"/>
      <c r="H76" s="341"/>
      <c r="I76" s="184"/>
      <c r="J76" s="184"/>
      <c r="K76" s="274"/>
      <c r="L76" s="274"/>
      <c r="M76" s="274"/>
      <c r="N76" s="274"/>
      <c r="O76" s="185"/>
      <c r="P76" s="185"/>
      <c r="Q76" s="186"/>
      <c r="R76" s="186"/>
      <c r="S76" s="554"/>
    </row>
    <row r="77" spans="1:19" ht="30.75" customHeight="1">
      <c r="A77" s="348"/>
      <c r="B77" s="558"/>
      <c r="C77" s="567"/>
      <c r="D77" s="339" t="s">
        <v>22</v>
      </c>
      <c r="E77" s="340" t="s">
        <v>114</v>
      </c>
      <c r="F77" s="342" t="s">
        <v>83</v>
      </c>
      <c r="G77" s="342" t="s">
        <v>661</v>
      </c>
      <c r="H77" s="340">
        <v>611</v>
      </c>
      <c r="I77" s="177">
        <v>0</v>
      </c>
      <c r="J77" s="177">
        <v>0</v>
      </c>
      <c r="K77" s="175">
        <v>37.5</v>
      </c>
      <c r="L77" s="175">
        <v>0</v>
      </c>
      <c r="M77" s="175">
        <v>0</v>
      </c>
      <c r="N77" s="175">
        <v>0</v>
      </c>
      <c r="O77" s="176">
        <v>0.76300000000000001</v>
      </c>
      <c r="P77" s="176">
        <v>0.76300000000000001</v>
      </c>
      <c r="Q77" s="179">
        <v>0</v>
      </c>
      <c r="R77" s="179">
        <v>0</v>
      </c>
      <c r="S77" s="554"/>
    </row>
    <row r="78" spans="1:19" ht="13.5" customHeight="1" thickBot="1">
      <c r="A78" s="348"/>
      <c r="B78" s="559"/>
      <c r="C78" s="577"/>
      <c r="D78" s="338" t="s">
        <v>44</v>
      </c>
      <c r="E78" s="341"/>
      <c r="F78" s="183"/>
      <c r="G78" s="183"/>
      <c r="H78" s="341"/>
      <c r="I78" s="184"/>
      <c r="J78" s="184"/>
      <c r="K78" s="274"/>
      <c r="L78" s="274"/>
      <c r="M78" s="274"/>
      <c r="N78" s="274"/>
      <c r="O78" s="185"/>
      <c r="P78" s="185"/>
      <c r="Q78" s="186"/>
      <c r="R78" s="186"/>
      <c r="S78" s="555"/>
    </row>
    <row r="79" spans="1:19" ht="37.5" customHeight="1">
      <c r="A79" s="600">
        <v>2</v>
      </c>
      <c r="B79" s="573" t="s">
        <v>67</v>
      </c>
      <c r="C79" s="594" t="s">
        <v>229</v>
      </c>
      <c r="D79" s="235" t="s">
        <v>22</v>
      </c>
      <c r="E79" s="187" t="s">
        <v>114</v>
      </c>
      <c r="F79" s="188"/>
      <c r="G79" s="188" t="s">
        <v>276</v>
      </c>
      <c r="H79" s="187" t="s">
        <v>72</v>
      </c>
      <c r="I79" s="189">
        <v>5964.86</v>
      </c>
      <c r="J79" s="189">
        <v>5964.86</v>
      </c>
      <c r="K79" s="189">
        <f>K81+K95</f>
        <v>2461.5600000000004</v>
      </c>
      <c r="L79" s="190">
        <f>L81+L95</f>
        <v>1016.92423</v>
      </c>
      <c r="M79" s="190">
        <f t="shared" ref="M79:R79" si="4">M81+M95</f>
        <v>7754.2</v>
      </c>
      <c r="N79" s="190">
        <f t="shared" si="4"/>
        <v>7254.1242299999994</v>
      </c>
      <c r="O79" s="190">
        <f t="shared" si="4"/>
        <v>9756.0242299999991</v>
      </c>
      <c r="P79" s="190">
        <f t="shared" si="4"/>
        <v>9756.0242299999991</v>
      </c>
      <c r="Q79" s="190">
        <f t="shared" si="4"/>
        <v>7610.3610100000005</v>
      </c>
      <c r="R79" s="190">
        <f t="shared" si="4"/>
        <v>8123.9779400000007</v>
      </c>
      <c r="S79" s="582" t="s">
        <v>749</v>
      </c>
    </row>
    <row r="80" spans="1:19" ht="18.75" customHeight="1" thickBot="1">
      <c r="A80" s="601"/>
      <c r="B80" s="573"/>
      <c r="C80" s="595"/>
      <c r="D80" s="236" t="s">
        <v>44</v>
      </c>
      <c r="E80" s="191"/>
      <c r="F80" s="192"/>
      <c r="G80" s="192"/>
      <c r="H80" s="191"/>
      <c r="I80" s="193"/>
      <c r="J80" s="193"/>
      <c r="K80" s="193"/>
      <c r="L80" s="193"/>
      <c r="M80" s="193"/>
      <c r="N80" s="193"/>
      <c r="O80" s="193"/>
      <c r="P80" s="193"/>
      <c r="Q80" s="193"/>
      <c r="R80" s="193"/>
      <c r="S80" s="583"/>
    </row>
    <row r="81" spans="1:19" ht="37.5" customHeight="1">
      <c r="A81" s="540" t="s">
        <v>101</v>
      </c>
      <c r="B81" s="593" t="s">
        <v>93</v>
      </c>
      <c r="C81" s="593" t="s">
        <v>324</v>
      </c>
      <c r="D81" s="237" t="s">
        <v>22</v>
      </c>
      <c r="E81" s="194" t="s">
        <v>114</v>
      </c>
      <c r="F81" s="195" t="s">
        <v>120</v>
      </c>
      <c r="G81" s="195" t="s">
        <v>277</v>
      </c>
      <c r="H81" s="194" t="s">
        <v>72</v>
      </c>
      <c r="I81" s="196">
        <f t="shared" ref="I81:L81" si="5">I83+I85+I91+I93</f>
        <v>4356.9399999999996</v>
      </c>
      <c r="J81" s="196">
        <f t="shared" si="5"/>
        <v>4356.9399999999996</v>
      </c>
      <c r="K81" s="196">
        <f t="shared" si="5"/>
        <v>2461.5600000000004</v>
      </c>
      <c r="L81" s="196">
        <f t="shared" si="5"/>
        <v>1016.92423</v>
      </c>
      <c r="M81" s="196">
        <f>M83+M85+M91+M93+M87+M89</f>
        <v>4145.5600000000004</v>
      </c>
      <c r="N81" s="196">
        <f t="shared" ref="N81:R81" si="6">N83+N85+N91+N93+N87+N89</f>
        <v>3645.48423</v>
      </c>
      <c r="O81" s="196">
        <f t="shared" si="6"/>
        <v>6147.3842300000006</v>
      </c>
      <c r="P81" s="196">
        <f t="shared" si="6"/>
        <v>6147.3842300000006</v>
      </c>
      <c r="Q81" s="196">
        <f t="shared" si="6"/>
        <v>5814.0863100000006</v>
      </c>
      <c r="R81" s="196">
        <f t="shared" si="6"/>
        <v>5814.0863100000006</v>
      </c>
      <c r="S81" s="540" t="s">
        <v>641</v>
      </c>
    </row>
    <row r="82" spans="1:19" ht="25.5" customHeight="1">
      <c r="A82" s="552"/>
      <c r="B82" s="533"/>
      <c r="C82" s="533"/>
      <c r="D82" s="238" t="s">
        <v>44</v>
      </c>
      <c r="E82" s="197"/>
      <c r="F82" s="198"/>
      <c r="G82" s="198"/>
      <c r="H82" s="197"/>
      <c r="I82" s="176"/>
      <c r="J82" s="176"/>
      <c r="K82" s="176"/>
      <c r="L82" s="176"/>
      <c r="M82" s="176"/>
      <c r="N82" s="176"/>
      <c r="O82" s="176"/>
      <c r="P82" s="176"/>
      <c r="Q82" s="176"/>
      <c r="R82" s="176"/>
      <c r="S82" s="552"/>
    </row>
    <row r="83" spans="1:19" ht="30">
      <c r="A83" s="574"/>
      <c r="B83" s="532" t="s">
        <v>475</v>
      </c>
      <c r="C83" s="534" t="s">
        <v>119</v>
      </c>
      <c r="D83" s="233" t="s">
        <v>22</v>
      </c>
      <c r="E83" s="173" t="s">
        <v>114</v>
      </c>
      <c r="F83" s="174" t="s">
        <v>120</v>
      </c>
      <c r="G83" s="174">
        <v>1010080610</v>
      </c>
      <c r="H83" s="173" t="s">
        <v>97</v>
      </c>
      <c r="I83" s="175">
        <v>3040.66</v>
      </c>
      <c r="J83" s="175">
        <v>3040.66</v>
      </c>
      <c r="K83" s="175">
        <v>1185</v>
      </c>
      <c r="L83" s="175">
        <v>1016.92423</v>
      </c>
      <c r="M83" s="175">
        <v>2659</v>
      </c>
      <c r="N83" s="205">
        <v>2158.9242300000001</v>
      </c>
      <c r="O83" s="176">
        <v>4660.8242300000002</v>
      </c>
      <c r="P83" s="176">
        <v>4660.8242300000002</v>
      </c>
      <c r="Q83" s="179">
        <v>4717.18631</v>
      </c>
      <c r="R83" s="179">
        <v>4717.18631</v>
      </c>
      <c r="S83" s="561" t="s">
        <v>718</v>
      </c>
    </row>
    <row r="84" spans="1:19" ht="18" customHeight="1">
      <c r="A84" s="575"/>
      <c r="B84" s="532"/>
      <c r="C84" s="534"/>
      <c r="D84" s="233" t="s">
        <v>44</v>
      </c>
      <c r="E84" s="173"/>
      <c r="F84" s="174"/>
      <c r="G84" s="174"/>
      <c r="H84" s="173"/>
      <c r="I84" s="177"/>
      <c r="J84" s="177"/>
      <c r="K84" s="175"/>
      <c r="L84" s="175"/>
      <c r="M84" s="175"/>
      <c r="N84" s="205"/>
      <c r="O84" s="176"/>
      <c r="P84" s="176"/>
      <c r="Q84" s="179"/>
      <c r="R84" s="179"/>
      <c r="S84" s="561"/>
    </row>
    <row r="85" spans="1:19" ht="36.75" customHeight="1">
      <c r="A85" s="575"/>
      <c r="B85" s="526" t="s">
        <v>476</v>
      </c>
      <c r="C85" s="565" t="s">
        <v>207</v>
      </c>
      <c r="D85" s="233" t="s">
        <v>22</v>
      </c>
      <c r="E85" s="173" t="s">
        <v>114</v>
      </c>
      <c r="F85" s="174" t="s">
        <v>120</v>
      </c>
      <c r="G85" s="174">
        <v>1010080610</v>
      </c>
      <c r="H85" s="173">
        <v>612</v>
      </c>
      <c r="I85" s="175">
        <v>0</v>
      </c>
      <c r="J85" s="175">
        <v>0</v>
      </c>
      <c r="K85" s="175">
        <v>0</v>
      </c>
      <c r="L85" s="175">
        <v>0</v>
      </c>
      <c r="M85" s="175">
        <v>0</v>
      </c>
      <c r="N85" s="205">
        <v>0</v>
      </c>
      <c r="O85" s="176">
        <v>0</v>
      </c>
      <c r="P85" s="176">
        <v>0</v>
      </c>
      <c r="Q85" s="179">
        <v>0</v>
      </c>
      <c r="R85" s="179">
        <v>0</v>
      </c>
      <c r="S85" s="529"/>
    </row>
    <row r="86" spans="1:19" ht="21" customHeight="1">
      <c r="A86" s="575"/>
      <c r="B86" s="528"/>
      <c r="C86" s="566"/>
      <c r="D86" s="233" t="s">
        <v>44</v>
      </c>
      <c r="E86" s="173"/>
      <c r="F86" s="174"/>
      <c r="G86" s="174"/>
      <c r="H86" s="173"/>
      <c r="I86" s="177"/>
      <c r="J86" s="177"/>
      <c r="K86" s="175"/>
      <c r="L86" s="175"/>
      <c r="M86" s="175"/>
      <c r="N86" s="175"/>
      <c r="O86" s="176"/>
      <c r="P86" s="176"/>
      <c r="Q86" s="179"/>
      <c r="R86" s="179"/>
      <c r="S86" s="531"/>
    </row>
    <row r="87" spans="1:19" ht="31.5" customHeight="1">
      <c r="A87" s="575"/>
      <c r="B87" s="526" t="s">
        <v>630</v>
      </c>
      <c r="C87" s="542" t="s">
        <v>632</v>
      </c>
      <c r="D87" s="266" t="s">
        <v>22</v>
      </c>
      <c r="E87" s="265" t="s">
        <v>114</v>
      </c>
      <c r="F87" s="268" t="s">
        <v>120</v>
      </c>
      <c r="G87" s="268" t="s">
        <v>631</v>
      </c>
      <c r="H87" s="265">
        <v>611</v>
      </c>
      <c r="I87" s="175">
        <v>0</v>
      </c>
      <c r="J87" s="175">
        <v>0</v>
      </c>
      <c r="K87" s="175">
        <v>0</v>
      </c>
      <c r="L87" s="175">
        <v>0</v>
      </c>
      <c r="M87" s="175">
        <v>200</v>
      </c>
      <c r="N87" s="175">
        <v>200</v>
      </c>
      <c r="O87" s="176">
        <v>200</v>
      </c>
      <c r="P87" s="176">
        <v>200</v>
      </c>
      <c r="Q87" s="177">
        <v>0</v>
      </c>
      <c r="R87" s="177">
        <v>0</v>
      </c>
      <c r="S87" s="529" t="s">
        <v>719</v>
      </c>
    </row>
    <row r="88" spans="1:19" ht="20.25" customHeight="1">
      <c r="A88" s="575"/>
      <c r="B88" s="527"/>
      <c r="C88" s="547"/>
      <c r="D88" s="266" t="s">
        <v>44</v>
      </c>
      <c r="E88" s="265"/>
      <c r="F88" s="268"/>
      <c r="G88" s="268"/>
      <c r="H88" s="265"/>
      <c r="I88" s="175"/>
      <c r="J88" s="175"/>
      <c r="K88" s="175"/>
      <c r="L88" s="175"/>
      <c r="M88" s="175"/>
      <c r="N88" s="175"/>
      <c r="O88" s="176"/>
      <c r="P88" s="176"/>
      <c r="Q88" s="179"/>
      <c r="R88" s="179"/>
      <c r="S88" s="530"/>
    </row>
    <row r="89" spans="1:19" ht="28.5" customHeight="1">
      <c r="A89" s="575"/>
      <c r="B89" s="527"/>
      <c r="C89" s="547"/>
      <c r="D89" s="266" t="s">
        <v>22</v>
      </c>
      <c r="E89" s="265" t="s">
        <v>114</v>
      </c>
      <c r="F89" s="268" t="s">
        <v>120</v>
      </c>
      <c r="G89" s="268" t="s">
        <v>631</v>
      </c>
      <c r="H89" s="265">
        <v>611</v>
      </c>
      <c r="I89" s="175">
        <v>0</v>
      </c>
      <c r="J89" s="175">
        <v>0</v>
      </c>
      <c r="K89" s="175">
        <v>0</v>
      </c>
      <c r="L89" s="175">
        <v>0</v>
      </c>
      <c r="M89" s="175">
        <v>10</v>
      </c>
      <c r="N89" s="205">
        <v>10</v>
      </c>
      <c r="O89" s="176">
        <v>10</v>
      </c>
      <c r="P89" s="176">
        <v>10</v>
      </c>
      <c r="Q89" s="179">
        <v>0</v>
      </c>
      <c r="R89" s="179">
        <v>0</v>
      </c>
      <c r="S89" s="530"/>
    </row>
    <row r="90" spans="1:19" ht="18" customHeight="1">
      <c r="A90" s="575"/>
      <c r="B90" s="528"/>
      <c r="C90" s="548"/>
      <c r="D90" s="266" t="s">
        <v>44</v>
      </c>
      <c r="E90" s="265"/>
      <c r="F90" s="268"/>
      <c r="G90" s="268"/>
      <c r="H90" s="265"/>
      <c r="I90" s="177"/>
      <c r="J90" s="177"/>
      <c r="K90" s="175"/>
      <c r="L90" s="175"/>
      <c r="M90" s="175"/>
      <c r="N90" s="205"/>
      <c r="O90" s="176"/>
      <c r="P90" s="176"/>
      <c r="Q90" s="179"/>
      <c r="R90" s="179"/>
      <c r="S90" s="531"/>
    </row>
    <row r="91" spans="1:19" ht="31.5" customHeight="1">
      <c r="A91" s="575"/>
      <c r="B91" s="526" t="s">
        <v>477</v>
      </c>
      <c r="C91" s="565" t="s">
        <v>474</v>
      </c>
      <c r="D91" s="233" t="s">
        <v>22</v>
      </c>
      <c r="E91" s="173" t="s">
        <v>114</v>
      </c>
      <c r="F91" s="174" t="s">
        <v>120</v>
      </c>
      <c r="G91" s="174" t="s">
        <v>430</v>
      </c>
      <c r="H91" s="173" t="s">
        <v>97</v>
      </c>
      <c r="I91" s="175">
        <v>1096.9000000000001</v>
      </c>
      <c r="J91" s="175">
        <v>1096.9000000000001</v>
      </c>
      <c r="K91" s="175">
        <v>1063.8</v>
      </c>
      <c r="L91" s="175">
        <v>0</v>
      </c>
      <c r="M91" s="175">
        <v>1063.8</v>
      </c>
      <c r="N91" s="175">
        <v>1063.8</v>
      </c>
      <c r="O91" s="176">
        <v>1063.8</v>
      </c>
      <c r="P91" s="176">
        <v>1063.8</v>
      </c>
      <c r="Q91" s="177">
        <v>1096.9000000000001</v>
      </c>
      <c r="R91" s="177">
        <v>1096.9000000000001</v>
      </c>
      <c r="S91" s="529" t="s">
        <v>720</v>
      </c>
    </row>
    <row r="92" spans="1:19" ht="20.25" customHeight="1">
      <c r="A92" s="575"/>
      <c r="B92" s="527"/>
      <c r="C92" s="567"/>
      <c r="D92" s="233" t="s">
        <v>44</v>
      </c>
      <c r="E92" s="173"/>
      <c r="F92" s="174"/>
      <c r="G92" s="174"/>
      <c r="H92" s="173"/>
      <c r="I92" s="175"/>
      <c r="J92" s="175"/>
      <c r="K92" s="175"/>
      <c r="L92" s="175"/>
      <c r="M92" s="175"/>
      <c r="N92" s="175"/>
      <c r="O92" s="176"/>
      <c r="P92" s="176"/>
      <c r="Q92" s="179"/>
      <c r="R92" s="179"/>
      <c r="S92" s="530"/>
    </row>
    <row r="93" spans="1:19" ht="28.5" customHeight="1">
      <c r="A93" s="575"/>
      <c r="B93" s="527"/>
      <c r="C93" s="567"/>
      <c r="D93" s="233" t="s">
        <v>22</v>
      </c>
      <c r="E93" s="173" t="s">
        <v>114</v>
      </c>
      <c r="F93" s="174" t="s">
        <v>120</v>
      </c>
      <c r="G93" s="174" t="s">
        <v>430</v>
      </c>
      <c r="H93" s="173">
        <v>611</v>
      </c>
      <c r="I93" s="175">
        <v>219.38</v>
      </c>
      <c r="J93" s="175">
        <v>219.38</v>
      </c>
      <c r="K93" s="175">
        <v>212.76</v>
      </c>
      <c r="L93" s="175">
        <v>0</v>
      </c>
      <c r="M93" s="175">
        <v>212.76</v>
      </c>
      <c r="N93" s="205">
        <v>212.76</v>
      </c>
      <c r="O93" s="176">
        <v>212.76</v>
      </c>
      <c r="P93" s="176">
        <v>212.76</v>
      </c>
      <c r="Q93" s="179">
        <v>0</v>
      </c>
      <c r="R93" s="179">
        <v>0</v>
      </c>
      <c r="S93" s="530"/>
    </row>
    <row r="94" spans="1:19" ht="18" customHeight="1">
      <c r="A94" s="576"/>
      <c r="B94" s="528"/>
      <c r="C94" s="566"/>
      <c r="D94" s="233" t="s">
        <v>44</v>
      </c>
      <c r="E94" s="173"/>
      <c r="F94" s="174"/>
      <c r="G94" s="174"/>
      <c r="H94" s="173"/>
      <c r="I94" s="177"/>
      <c r="J94" s="177"/>
      <c r="K94" s="175"/>
      <c r="L94" s="175"/>
      <c r="M94" s="175"/>
      <c r="N94" s="205"/>
      <c r="O94" s="176"/>
      <c r="P94" s="176"/>
      <c r="Q94" s="179"/>
      <c r="R94" s="179"/>
      <c r="S94" s="531"/>
    </row>
    <row r="95" spans="1:19" ht="38.25" customHeight="1">
      <c r="A95" s="552" t="s">
        <v>102</v>
      </c>
      <c r="B95" s="533" t="s">
        <v>86</v>
      </c>
      <c r="C95" s="533" t="s">
        <v>182</v>
      </c>
      <c r="D95" s="238" t="s">
        <v>22</v>
      </c>
      <c r="E95" s="197" t="s">
        <v>184</v>
      </c>
      <c r="F95" s="198" t="s">
        <v>109</v>
      </c>
      <c r="G95" s="198" t="s">
        <v>278</v>
      </c>
      <c r="H95" s="197" t="s">
        <v>72</v>
      </c>
      <c r="I95" s="172">
        <f>I97+I99+I101</f>
        <v>1288.8</v>
      </c>
      <c r="J95" s="172">
        <f t="shared" ref="J95:R95" si="7">J97+J99+J101</f>
        <v>1288.8</v>
      </c>
      <c r="K95" s="172">
        <f t="shared" si="7"/>
        <v>0</v>
      </c>
      <c r="L95" s="172">
        <f t="shared" si="7"/>
        <v>0</v>
      </c>
      <c r="M95" s="172">
        <f t="shared" si="7"/>
        <v>3608.6399999999994</v>
      </c>
      <c r="N95" s="172">
        <f t="shared" si="7"/>
        <v>3608.6399999999994</v>
      </c>
      <c r="O95" s="172">
        <f t="shared" si="7"/>
        <v>3608.6399999999994</v>
      </c>
      <c r="P95" s="172">
        <f t="shared" si="7"/>
        <v>3608.6399999999994</v>
      </c>
      <c r="Q95" s="172">
        <f t="shared" si="7"/>
        <v>1796.2747000000002</v>
      </c>
      <c r="R95" s="172">
        <f t="shared" si="7"/>
        <v>2309.8916300000001</v>
      </c>
      <c r="S95" s="552" t="s">
        <v>633</v>
      </c>
    </row>
    <row r="96" spans="1:19" ht="15" customHeight="1">
      <c r="A96" s="552"/>
      <c r="B96" s="533"/>
      <c r="C96" s="533"/>
      <c r="D96" s="238" t="s">
        <v>44</v>
      </c>
      <c r="E96" s="197"/>
      <c r="F96" s="198"/>
      <c r="G96" s="198"/>
      <c r="H96" s="197"/>
      <c r="I96" s="176"/>
      <c r="J96" s="176"/>
      <c r="K96" s="176"/>
      <c r="L96" s="176"/>
      <c r="M96" s="176"/>
      <c r="N96" s="176"/>
      <c r="O96" s="176"/>
      <c r="P96" s="176"/>
      <c r="Q96" s="176"/>
      <c r="R96" s="176"/>
      <c r="S96" s="552"/>
    </row>
    <row r="97" spans="1:19" ht="30.75" customHeight="1">
      <c r="A97" s="574"/>
      <c r="B97" s="532" t="s">
        <v>299</v>
      </c>
      <c r="C97" s="532" t="s">
        <v>131</v>
      </c>
      <c r="D97" s="233" t="s">
        <v>22</v>
      </c>
      <c r="E97" s="173" t="s">
        <v>184</v>
      </c>
      <c r="F97" s="174" t="s">
        <v>109</v>
      </c>
      <c r="G97" s="174" t="s">
        <v>428</v>
      </c>
      <c r="H97" s="173" t="s">
        <v>186</v>
      </c>
      <c r="I97" s="175">
        <v>154.89424</v>
      </c>
      <c r="J97" s="175">
        <v>154.89424</v>
      </c>
      <c r="K97" s="175">
        <v>0</v>
      </c>
      <c r="L97" s="175">
        <v>0</v>
      </c>
      <c r="M97" s="175">
        <v>950.92021</v>
      </c>
      <c r="N97" s="175">
        <v>950.92021</v>
      </c>
      <c r="O97" s="176">
        <v>950.92021</v>
      </c>
      <c r="P97" s="176">
        <v>950.92021</v>
      </c>
      <c r="Q97" s="177">
        <v>331.65564000000001</v>
      </c>
      <c r="R97" s="177">
        <v>420.12529000000001</v>
      </c>
      <c r="S97" s="553" t="s">
        <v>634</v>
      </c>
    </row>
    <row r="98" spans="1:19" ht="12.75" customHeight="1">
      <c r="A98" s="575"/>
      <c r="B98" s="532"/>
      <c r="C98" s="532"/>
      <c r="D98" s="233" t="s">
        <v>44</v>
      </c>
      <c r="E98" s="173"/>
      <c r="F98" s="174"/>
      <c r="G98" s="174"/>
      <c r="H98" s="173"/>
      <c r="I98" s="175"/>
      <c r="J98" s="175"/>
      <c r="K98" s="175"/>
      <c r="L98" s="175"/>
      <c r="M98" s="175"/>
      <c r="N98" s="175"/>
      <c r="O98" s="176"/>
      <c r="P98" s="176"/>
      <c r="Q98" s="177"/>
      <c r="R98" s="177"/>
      <c r="S98" s="554"/>
    </row>
    <row r="99" spans="1:19" ht="30.75" customHeight="1">
      <c r="A99" s="575"/>
      <c r="B99" s="532"/>
      <c r="C99" s="532"/>
      <c r="D99" s="233" t="s">
        <v>22</v>
      </c>
      <c r="E99" s="173" t="s">
        <v>184</v>
      </c>
      <c r="F99" s="174" t="s">
        <v>109</v>
      </c>
      <c r="G99" s="174" t="s">
        <v>429</v>
      </c>
      <c r="H99" s="173" t="s">
        <v>186</v>
      </c>
      <c r="I99" s="175">
        <v>515.54700000000003</v>
      </c>
      <c r="J99" s="175">
        <v>515.54700000000003</v>
      </c>
      <c r="K99" s="175">
        <v>0</v>
      </c>
      <c r="L99" s="175">
        <v>0</v>
      </c>
      <c r="M99" s="175">
        <v>2026.2077899999999</v>
      </c>
      <c r="N99" s="175">
        <v>2026.2077899999999</v>
      </c>
      <c r="O99" s="176">
        <v>2026.2077899999999</v>
      </c>
      <c r="P99" s="176">
        <v>2026.2077899999999</v>
      </c>
      <c r="Q99" s="177">
        <v>863.17906000000005</v>
      </c>
      <c r="R99" s="177">
        <v>1122.9303399999999</v>
      </c>
      <c r="S99" s="554"/>
    </row>
    <row r="100" spans="1:19" ht="12.75" customHeight="1">
      <c r="A100" s="575"/>
      <c r="B100" s="532"/>
      <c r="C100" s="532"/>
      <c r="D100" s="233" t="s">
        <v>44</v>
      </c>
      <c r="E100" s="173"/>
      <c r="F100" s="174"/>
      <c r="G100" s="174"/>
      <c r="H100" s="173"/>
      <c r="I100" s="175"/>
      <c r="J100" s="175"/>
      <c r="K100" s="175"/>
      <c r="L100" s="175"/>
      <c r="M100" s="175"/>
      <c r="N100" s="175"/>
      <c r="O100" s="176"/>
      <c r="P100" s="176"/>
      <c r="Q100" s="177"/>
      <c r="R100" s="177"/>
      <c r="S100" s="554"/>
    </row>
    <row r="101" spans="1:19" ht="30.75" customHeight="1">
      <c r="A101" s="575"/>
      <c r="B101" s="532"/>
      <c r="C101" s="532"/>
      <c r="D101" s="233" t="s">
        <v>22</v>
      </c>
      <c r="E101" s="173" t="s">
        <v>184</v>
      </c>
      <c r="F101" s="174" t="s">
        <v>109</v>
      </c>
      <c r="G101" s="174" t="s">
        <v>429</v>
      </c>
      <c r="H101" s="173" t="s">
        <v>186</v>
      </c>
      <c r="I101" s="175">
        <v>618.35875999999996</v>
      </c>
      <c r="J101" s="175">
        <v>618.35875999999996</v>
      </c>
      <c r="K101" s="175">
        <v>0</v>
      </c>
      <c r="L101" s="175">
        <v>0</v>
      </c>
      <c r="M101" s="175">
        <v>631.51199999999994</v>
      </c>
      <c r="N101" s="175">
        <v>631.51199999999994</v>
      </c>
      <c r="O101" s="176">
        <v>631.51199999999994</v>
      </c>
      <c r="P101" s="176">
        <v>631.51199999999994</v>
      </c>
      <c r="Q101" s="177">
        <v>601.44000000000005</v>
      </c>
      <c r="R101" s="177">
        <v>766.83600000000001</v>
      </c>
      <c r="S101" s="554"/>
    </row>
    <row r="102" spans="1:19" ht="12.75" customHeight="1">
      <c r="A102" s="576"/>
      <c r="B102" s="532"/>
      <c r="C102" s="532"/>
      <c r="D102" s="233" t="s">
        <v>44</v>
      </c>
      <c r="E102" s="173"/>
      <c r="F102" s="174"/>
      <c r="G102" s="174"/>
      <c r="H102" s="173"/>
      <c r="I102" s="175"/>
      <c r="J102" s="175"/>
      <c r="K102" s="175"/>
      <c r="L102" s="175"/>
      <c r="M102" s="175"/>
      <c r="N102" s="175"/>
      <c r="O102" s="176"/>
      <c r="P102" s="176"/>
      <c r="Q102" s="179"/>
      <c r="R102" s="179"/>
      <c r="S102" s="555"/>
    </row>
    <row r="103" spans="1:19" ht="40.5" customHeight="1">
      <c r="A103" s="560">
        <v>3</v>
      </c>
      <c r="B103" s="573" t="s">
        <v>67</v>
      </c>
      <c r="C103" s="573" t="s">
        <v>230</v>
      </c>
      <c r="D103" s="231" t="s">
        <v>22</v>
      </c>
      <c r="E103" s="167" t="s">
        <v>184</v>
      </c>
      <c r="F103" s="168"/>
      <c r="G103" s="168" t="s">
        <v>281</v>
      </c>
      <c r="H103" s="167" t="s">
        <v>72</v>
      </c>
      <c r="I103" s="169">
        <f>I105</f>
        <v>3488.6000000000004</v>
      </c>
      <c r="J103" s="169">
        <f t="shared" ref="J103:R103" si="8">J105</f>
        <v>3488.6000000000004</v>
      </c>
      <c r="K103" s="169">
        <f t="shared" si="8"/>
        <v>888.90200000000004</v>
      </c>
      <c r="L103" s="169">
        <f t="shared" si="8"/>
        <v>583.27134999999998</v>
      </c>
      <c r="M103" s="169">
        <f t="shared" si="8"/>
        <v>2125.4750000000004</v>
      </c>
      <c r="N103" s="169">
        <f t="shared" si="8"/>
        <v>1405.9462900000001</v>
      </c>
      <c r="O103" s="169">
        <f t="shared" si="8"/>
        <v>3809.2</v>
      </c>
      <c r="P103" s="169">
        <f t="shared" si="8"/>
        <v>3809.2</v>
      </c>
      <c r="Q103" s="169">
        <f t="shared" si="8"/>
        <v>3809.2000000000003</v>
      </c>
      <c r="R103" s="169">
        <f t="shared" si="8"/>
        <v>3809.2000000000003</v>
      </c>
      <c r="S103" s="560" t="s">
        <v>748</v>
      </c>
    </row>
    <row r="104" spans="1:19" ht="34.5" customHeight="1">
      <c r="A104" s="560"/>
      <c r="B104" s="573"/>
      <c r="C104" s="573"/>
      <c r="D104" s="231" t="s">
        <v>44</v>
      </c>
      <c r="E104" s="167"/>
      <c r="F104" s="168"/>
      <c r="G104" s="168"/>
      <c r="H104" s="167"/>
      <c r="I104" s="169"/>
      <c r="J104" s="169"/>
      <c r="K104" s="169"/>
      <c r="L104" s="169"/>
      <c r="M104" s="169"/>
      <c r="N104" s="169"/>
      <c r="O104" s="169"/>
      <c r="P104" s="169"/>
      <c r="Q104" s="169"/>
      <c r="R104" s="169"/>
      <c r="S104" s="560"/>
    </row>
    <row r="105" spans="1:19" ht="38.25" customHeight="1">
      <c r="A105" s="552" t="s">
        <v>103</v>
      </c>
      <c r="B105" s="533" t="s">
        <v>481</v>
      </c>
      <c r="C105" s="533" t="s">
        <v>132</v>
      </c>
      <c r="D105" s="238" t="s">
        <v>22</v>
      </c>
      <c r="E105" s="197" t="s">
        <v>184</v>
      </c>
      <c r="F105" s="198" t="s">
        <v>185</v>
      </c>
      <c r="G105" s="198" t="s">
        <v>480</v>
      </c>
      <c r="H105" s="197" t="s">
        <v>72</v>
      </c>
      <c r="I105" s="172">
        <f>I107+I109+I111</f>
        <v>3488.6000000000004</v>
      </c>
      <c r="J105" s="172">
        <f>J107+J109+J111</f>
        <v>3488.6000000000004</v>
      </c>
      <c r="K105" s="172">
        <f>K107+K109+K111</f>
        <v>888.90200000000004</v>
      </c>
      <c r="L105" s="172">
        <f t="shared" ref="L105:R105" si="9">L107+L109+L111</f>
        <v>583.27134999999998</v>
      </c>
      <c r="M105" s="172">
        <f t="shared" si="9"/>
        <v>2125.4750000000004</v>
      </c>
      <c r="N105" s="172">
        <f t="shared" si="9"/>
        <v>1405.9462900000001</v>
      </c>
      <c r="O105" s="172">
        <f t="shared" si="9"/>
        <v>3809.2</v>
      </c>
      <c r="P105" s="172">
        <f t="shared" si="9"/>
        <v>3809.2</v>
      </c>
      <c r="Q105" s="172">
        <f t="shared" si="9"/>
        <v>3809.2000000000003</v>
      </c>
      <c r="R105" s="172">
        <f t="shared" si="9"/>
        <v>3809.2000000000003</v>
      </c>
      <c r="S105" s="552" t="s">
        <v>737</v>
      </c>
    </row>
    <row r="106" spans="1:19" ht="21.75" customHeight="1">
      <c r="A106" s="552"/>
      <c r="B106" s="533"/>
      <c r="C106" s="533"/>
      <c r="D106" s="238" t="s">
        <v>44</v>
      </c>
      <c r="E106" s="197"/>
      <c r="F106" s="198"/>
      <c r="G106" s="198"/>
      <c r="H106" s="197"/>
      <c r="I106" s="176"/>
      <c r="J106" s="176"/>
      <c r="K106" s="176"/>
      <c r="L106" s="176"/>
      <c r="M106" s="176"/>
      <c r="N106" s="176"/>
      <c r="O106" s="176"/>
      <c r="P106" s="176"/>
      <c r="Q106" s="176"/>
      <c r="R106" s="176"/>
      <c r="S106" s="552"/>
    </row>
    <row r="107" spans="1:19" ht="30" customHeight="1">
      <c r="A107" s="581"/>
      <c r="B107" s="532" t="s">
        <v>481</v>
      </c>
      <c r="C107" s="534" t="s">
        <v>479</v>
      </c>
      <c r="D107" s="233" t="s">
        <v>22</v>
      </c>
      <c r="E107" s="173" t="s">
        <v>184</v>
      </c>
      <c r="F107" s="174" t="s">
        <v>109</v>
      </c>
      <c r="G107" s="174" t="s">
        <v>480</v>
      </c>
      <c r="H107" s="173">
        <v>121</v>
      </c>
      <c r="I107" s="175">
        <v>2425.2132000000001</v>
      </c>
      <c r="J107" s="175">
        <v>2425.2132000000001</v>
      </c>
      <c r="K107" s="175">
        <v>671.21400000000006</v>
      </c>
      <c r="L107" s="175">
        <v>469.75657999999999</v>
      </c>
      <c r="M107" s="175">
        <v>1417.8140000000001</v>
      </c>
      <c r="N107" s="175">
        <v>962.09992</v>
      </c>
      <c r="O107" s="176">
        <v>2653.5308799999998</v>
      </c>
      <c r="P107" s="176">
        <v>2653.5308799999998</v>
      </c>
      <c r="Q107" s="175">
        <v>2652.8560000000002</v>
      </c>
      <c r="R107" s="175">
        <v>2652.8560000000002</v>
      </c>
      <c r="S107" s="561" t="s">
        <v>721</v>
      </c>
    </row>
    <row r="108" spans="1:19" ht="12" customHeight="1">
      <c r="A108" s="581"/>
      <c r="B108" s="532"/>
      <c r="C108" s="534"/>
      <c r="D108" s="233" t="s">
        <v>44</v>
      </c>
      <c r="E108" s="173"/>
      <c r="F108" s="174"/>
      <c r="G108" s="174"/>
      <c r="H108" s="173"/>
      <c r="I108" s="175"/>
      <c r="J108" s="175"/>
      <c r="K108" s="175"/>
      <c r="L108" s="175"/>
      <c r="M108" s="175"/>
      <c r="N108" s="175"/>
      <c r="O108" s="176"/>
      <c r="P108" s="176"/>
      <c r="Q108" s="177"/>
      <c r="R108" s="177"/>
      <c r="S108" s="561"/>
    </row>
    <row r="109" spans="1:19" ht="30" customHeight="1">
      <c r="A109" s="543"/>
      <c r="B109" s="535"/>
      <c r="C109" s="534"/>
      <c r="D109" s="233" t="s">
        <v>22</v>
      </c>
      <c r="E109" s="173" t="s">
        <v>184</v>
      </c>
      <c r="F109" s="174" t="s">
        <v>109</v>
      </c>
      <c r="G109" s="174" t="s">
        <v>480</v>
      </c>
      <c r="H109" s="173">
        <v>129</v>
      </c>
      <c r="I109" s="175">
        <v>720.48680000000002</v>
      </c>
      <c r="J109" s="175">
        <v>720.48680000000002</v>
      </c>
      <c r="K109" s="175">
        <v>202.70699999999999</v>
      </c>
      <c r="L109" s="175">
        <v>104.51477</v>
      </c>
      <c r="M109" s="175">
        <v>428.18</v>
      </c>
      <c r="N109" s="175">
        <v>268.20436999999998</v>
      </c>
      <c r="O109" s="176">
        <v>800.48811999999998</v>
      </c>
      <c r="P109" s="176">
        <v>800.48811999999998</v>
      </c>
      <c r="Q109" s="177">
        <v>801.16300000000001</v>
      </c>
      <c r="R109" s="177">
        <v>801.16300000000001</v>
      </c>
      <c r="S109" s="561"/>
    </row>
    <row r="110" spans="1:19">
      <c r="A110" s="543"/>
      <c r="B110" s="535"/>
      <c r="C110" s="534"/>
      <c r="D110" s="233" t="s">
        <v>44</v>
      </c>
      <c r="E110" s="173"/>
      <c r="F110" s="174"/>
      <c r="G110" s="174"/>
      <c r="H110" s="173"/>
      <c r="I110" s="175"/>
      <c r="J110" s="175"/>
      <c r="K110" s="175"/>
      <c r="L110" s="175"/>
      <c r="M110" s="175"/>
      <c r="N110" s="175"/>
      <c r="O110" s="176"/>
      <c r="P110" s="176"/>
      <c r="Q110" s="177"/>
      <c r="R110" s="177"/>
      <c r="S110" s="561"/>
    </row>
    <row r="111" spans="1:19" ht="30" customHeight="1">
      <c r="A111" s="543"/>
      <c r="B111" s="535"/>
      <c r="C111" s="534"/>
      <c r="D111" s="233" t="s">
        <v>22</v>
      </c>
      <c r="E111" s="173" t="s">
        <v>184</v>
      </c>
      <c r="F111" s="174" t="s">
        <v>109</v>
      </c>
      <c r="G111" s="174" t="s">
        <v>480</v>
      </c>
      <c r="H111" s="173">
        <v>244</v>
      </c>
      <c r="I111" s="175">
        <v>342.9</v>
      </c>
      <c r="J111" s="175">
        <v>342.9</v>
      </c>
      <c r="K111" s="175">
        <v>14.981</v>
      </c>
      <c r="L111" s="175">
        <v>9</v>
      </c>
      <c r="M111" s="175">
        <v>279.48099999999999</v>
      </c>
      <c r="N111" s="175">
        <v>175.642</v>
      </c>
      <c r="O111" s="176">
        <v>355.18099999999998</v>
      </c>
      <c r="P111" s="176">
        <v>355.18099999999998</v>
      </c>
      <c r="Q111" s="175">
        <v>355.18099999999998</v>
      </c>
      <c r="R111" s="175">
        <v>355.18099999999998</v>
      </c>
      <c r="S111" s="561"/>
    </row>
    <row r="112" spans="1:19" ht="12.75" customHeight="1">
      <c r="A112" s="543"/>
      <c r="B112" s="535"/>
      <c r="C112" s="534"/>
      <c r="D112" s="233" t="s">
        <v>44</v>
      </c>
      <c r="E112" s="173"/>
      <c r="F112" s="174"/>
      <c r="G112" s="174"/>
      <c r="H112" s="173"/>
      <c r="I112" s="175"/>
      <c r="J112" s="175"/>
      <c r="K112" s="175"/>
      <c r="L112" s="175"/>
      <c r="M112" s="175"/>
      <c r="N112" s="175"/>
      <c r="O112" s="176"/>
      <c r="P112" s="176"/>
      <c r="Q112" s="177"/>
      <c r="R112" s="177"/>
      <c r="S112" s="561"/>
    </row>
    <row r="113" spans="1:19" ht="43.5" customHeight="1">
      <c r="A113" s="560">
        <v>4</v>
      </c>
      <c r="B113" s="573" t="s">
        <v>67</v>
      </c>
      <c r="C113" s="573" t="s">
        <v>228</v>
      </c>
      <c r="D113" s="231" t="s">
        <v>22</v>
      </c>
      <c r="E113" s="167" t="s">
        <v>184</v>
      </c>
      <c r="F113" s="168" t="s">
        <v>91</v>
      </c>
      <c r="G113" s="168" t="s">
        <v>274</v>
      </c>
      <c r="H113" s="167" t="s">
        <v>72</v>
      </c>
      <c r="I113" s="169">
        <f>I115+I127</f>
        <v>387.39</v>
      </c>
      <c r="J113" s="169">
        <f t="shared" ref="J113:R113" si="10">J115+J127</f>
        <v>373.79700000000003</v>
      </c>
      <c r="K113" s="199">
        <f t="shared" si="10"/>
        <v>35.200000000000003</v>
      </c>
      <c r="L113" s="169">
        <f t="shared" si="10"/>
        <v>7.6</v>
      </c>
      <c r="M113" s="169">
        <f t="shared" si="10"/>
        <v>1303.5999999999999</v>
      </c>
      <c r="N113" s="169">
        <f t="shared" si="10"/>
        <v>280.7</v>
      </c>
      <c r="O113" s="169">
        <f t="shared" si="10"/>
        <v>1560.3333</v>
      </c>
      <c r="P113" s="169">
        <f t="shared" si="10"/>
        <v>1236.3333700000001</v>
      </c>
      <c r="Q113" s="169">
        <f t="shared" si="10"/>
        <v>400</v>
      </c>
      <c r="R113" s="169">
        <f t="shared" si="10"/>
        <v>400</v>
      </c>
      <c r="S113" s="560" t="s">
        <v>747</v>
      </c>
    </row>
    <row r="114" spans="1:19" ht="18" customHeight="1">
      <c r="A114" s="560"/>
      <c r="B114" s="573"/>
      <c r="C114" s="573"/>
      <c r="D114" s="231" t="s">
        <v>44</v>
      </c>
      <c r="E114" s="167"/>
      <c r="F114" s="168"/>
      <c r="G114" s="168"/>
      <c r="H114" s="167"/>
      <c r="I114" s="169"/>
      <c r="J114" s="169"/>
      <c r="K114" s="169"/>
      <c r="L114" s="169"/>
      <c r="M114" s="169"/>
      <c r="N114" s="169"/>
      <c r="O114" s="169"/>
      <c r="P114" s="169"/>
      <c r="Q114" s="169"/>
      <c r="R114" s="169"/>
      <c r="S114" s="560"/>
    </row>
    <row r="115" spans="1:19" ht="41.25" customHeight="1">
      <c r="A115" s="552" t="s">
        <v>139</v>
      </c>
      <c r="B115" s="533" t="s">
        <v>93</v>
      </c>
      <c r="C115" s="533" t="s">
        <v>133</v>
      </c>
      <c r="D115" s="238" t="s">
        <v>22</v>
      </c>
      <c r="E115" s="197" t="s">
        <v>184</v>
      </c>
      <c r="F115" s="198" t="s">
        <v>91</v>
      </c>
      <c r="G115" s="198" t="s">
        <v>275</v>
      </c>
      <c r="H115" s="197" t="s">
        <v>72</v>
      </c>
      <c r="I115" s="172">
        <v>387.39</v>
      </c>
      <c r="J115" s="172">
        <v>373.79700000000003</v>
      </c>
      <c r="K115" s="172">
        <f>K117+K119+K123+K125</f>
        <v>35.200000000000003</v>
      </c>
      <c r="L115" s="172">
        <f t="shared" ref="L115:R115" si="11">L117+L119+L123+L125</f>
        <v>7.6</v>
      </c>
      <c r="M115" s="172">
        <f t="shared" si="11"/>
        <v>1303.5999999999999</v>
      </c>
      <c r="N115" s="172">
        <f t="shared" si="11"/>
        <v>280.7</v>
      </c>
      <c r="O115" s="172">
        <f>O117+O119+O123+O125+O121</f>
        <v>1560.3333</v>
      </c>
      <c r="P115" s="172">
        <f>P117+P119+P123+P125+P121</f>
        <v>1236.3333700000001</v>
      </c>
      <c r="Q115" s="172">
        <f t="shared" si="11"/>
        <v>360</v>
      </c>
      <c r="R115" s="172">
        <f t="shared" si="11"/>
        <v>360</v>
      </c>
      <c r="S115" s="552" t="s">
        <v>746</v>
      </c>
    </row>
    <row r="116" spans="1:19" ht="17.25" customHeight="1">
      <c r="A116" s="552"/>
      <c r="B116" s="533"/>
      <c r="C116" s="533"/>
      <c r="D116" s="238" t="s">
        <v>44</v>
      </c>
      <c r="E116" s="197"/>
      <c r="F116" s="198"/>
      <c r="G116" s="198"/>
      <c r="H116" s="197"/>
      <c r="I116" s="176"/>
      <c r="J116" s="172"/>
      <c r="K116" s="176"/>
      <c r="L116" s="176"/>
      <c r="M116" s="176"/>
      <c r="N116" s="176"/>
      <c r="O116" s="176"/>
      <c r="P116" s="172"/>
      <c r="Q116" s="176"/>
      <c r="R116" s="176"/>
      <c r="S116" s="619"/>
    </row>
    <row r="117" spans="1:19" ht="33" customHeight="1">
      <c r="A117" s="574"/>
      <c r="B117" s="526" t="s">
        <v>90</v>
      </c>
      <c r="C117" s="565" t="s">
        <v>365</v>
      </c>
      <c r="D117" s="233" t="s">
        <v>22</v>
      </c>
      <c r="E117" s="173" t="s">
        <v>184</v>
      </c>
      <c r="F117" s="174" t="s">
        <v>91</v>
      </c>
      <c r="G117" s="174" t="s">
        <v>434</v>
      </c>
      <c r="H117" s="173">
        <v>113</v>
      </c>
      <c r="I117" s="175"/>
      <c r="J117" s="175"/>
      <c r="K117" s="175">
        <v>15.2</v>
      </c>
      <c r="L117" s="175">
        <v>7.6</v>
      </c>
      <c r="M117" s="175">
        <v>162</v>
      </c>
      <c r="N117" s="175">
        <v>158.9</v>
      </c>
      <c r="O117" s="176">
        <v>250.17</v>
      </c>
      <c r="P117" s="176">
        <v>250.17</v>
      </c>
      <c r="Q117" s="179">
        <v>0</v>
      </c>
      <c r="R117" s="179">
        <v>0</v>
      </c>
      <c r="S117" s="529" t="s">
        <v>722</v>
      </c>
    </row>
    <row r="118" spans="1:19" ht="21" customHeight="1">
      <c r="A118" s="575"/>
      <c r="B118" s="527"/>
      <c r="C118" s="567"/>
      <c r="D118" s="233" t="s">
        <v>44</v>
      </c>
      <c r="E118" s="173"/>
      <c r="F118" s="174"/>
      <c r="G118" s="174"/>
      <c r="H118" s="173"/>
      <c r="I118" s="175"/>
      <c r="J118" s="175"/>
      <c r="K118" s="175"/>
      <c r="L118" s="175"/>
      <c r="M118" s="175"/>
      <c r="N118" s="175"/>
      <c r="O118" s="176"/>
      <c r="P118" s="176"/>
      <c r="Q118" s="179"/>
      <c r="R118" s="179"/>
      <c r="S118" s="530"/>
    </row>
    <row r="119" spans="1:19" ht="27.75" customHeight="1">
      <c r="A119" s="575"/>
      <c r="B119" s="527"/>
      <c r="C119" s="567"/>
      <c r="D119" s="233" t="s">
        <v>22</v>
      </c>
      <c r="E119" s="173" t="s">
        <v>184</v>
      </c>
      <c r="F119" s="174" t="s">
        <v>91</v>
      </c>
      <c r="G119" s="174" t="s">
        <v>434</v>
      </c>
      <c r="H119" s="173">
        <v>244</v>
      </c>
      <c r="I119" s="175"/>
      <c r="J119" s="175"/>
      <c r="K119" s="175">
        <v>20</v>
      </c>
      <c r="L119" s="175">
        <v>0</v>
      </c>
      <c r="M119" s="175">
        <v>129.6</v>
      </c>
      <c r="N119" s="175">
        <v>121.8</v>
      </c>
      <c r="O119" s="176">
        <v>124.5133</v>
      </c>
      <c r="P119" s="176">
        <v>124.5133</v>
      </c>
      <c r="Q119" s="179">
        <v>360</v>
      </c>
      <c r="R119" s="179">
        <v>360</v>
      </c>
      <c r="S119" s="530"/>
    </row>
    <row r="120" spans="1:19" ht="17.25" customHeight="1">
      <c r="A120" s="576"/>
      <c r="B120" s="527"/>
      <c r="C120" s="567"/>
      <c r="D120" s="233" t="s">
        <v>44</v>
      </c>
      <c r="E120" s="173"/>
      <c r="F120" s="174"/>
      <c r="G120" s="174"/>
      <c r="H120" s="173"/>
      <c r="I120" s="177"/>
      <c r="J120" s="177"/>
      <c r="K120" s="175"/>
      <c r="L120" s="175"/>
      <c r="M120" s="175"/>
      <c r="N120" s="175"/>
      <c r="O120" s="176"/>
      <c r="P120" s="176"/>
      <c r="Q120" s="179"/>
      <c r="R120" s="179"/>
      <c r="S120" s="530"/>
    </row>
    <row r="121" spans="1:19" ht="27.75" customHeight="1">
      <c r="A121" s="337"/>
      <c r="B121" s="527"/>
      <c r="C121" s="567"/>
      <c r="D121" s="339" t="s">
        <v>22</v>
      </c>
      <c r="E121" s="340" t="s">
        <v>184</v>
      </c>
      <c r="F121" s="342" t="s">
        <v>91</v>
      </c>
      <c r="G121" s="342" t="s">
        <v>434</v>
      </c>
      <c r="H121" s="340">
        <v>350</v>
      </c>
      <c r="I121" s="175"/>
      <c r="J121" s="175"/>
      <c r="K121" s="175">
        <v>0</v>
      </c>
      <c r="L121" s="175">
        <v>0</v>
      </c>
      <c r="M121" s="175">
        <v>0</v>
      </c>
      <c r="N121" s="175">
        <v>0</v>
      </c>
      <c r="O121" s="176">
        <v>173.65</v>
      </c>
      <c r="P121" s="176">
        <v>173.65</v>
      </c>
      <c r="Q121" s="179">
        <v>0</v>
      </c>
      <c r="R121" s="179">
        <v>0</v>
      </c>
      <c r="S121" s="530"/>
    </row>
    <row r="122" spans="1:19" ht="17.25" customHeight="1">
      <c r="A122" s="337"/>
      <c r="B122" s="528"/>
      <c r="C122" s="566"/>
      <c r="D122" s="339" t="s">
        <v>44</v>
      </c>
      <c r="E122" s="340"/>
      <c r="F122" s="342"/>
      <c r="G122" s="342"/>
      <c r="H122" s="340"/>
      <c r="I122" s="177"/>
      <c r="J122" s="177"/>
      <c r="K122" s="175"/>
      <c r="L122" s="175"/>
      <c r="M122" s="175"/>
      <c r="N122" s="175"/>
      <c r="O122" s="176"/>
      <c r="P122" s="176"/>
      <c r="Q122" s="179"/>
      <c r="R122" s="179"/>
      <c r="S122" s="530"/>
    </row>
    <row r="123" spans="1:19" ht="27.75" customHeight="1">
      <c r="A123" s="278"/>
      <c r="B123" s="526" t="s">
        <v>74</v>
      </c>
      <c r="C123" s="565" t="s">
        <v>636</v>
      </c>
      <c r="D123" s="277" t="s">
        <v>22</v>
      </c>
      <c r="E123" s="275" t="s">
        <v>184</v>
      </c>
      <c r="F123" s="281" t="s">
        <v>91</v>
      </c>
      <c r="G123" s="281" t="s">
        <v>635</v>
      </c>
      <c r="H123" s="275">
        <v>612</v>
      </c>
      <c r="I123" s="175"/>
      <c r="J123" s="175"/>
      <c r="K123" s="175">
        <v>0</v>
      </c>
      <c r="L123" s="175">
        <v>0</v>
      </c>
      <c r="M123" s="175">
        <v>1000</v>
      </c>
      <c r="N123" s="175">
        <v>0</v>
      </c>
      <c r="O123" s="176">
        <v>1000</v>
      </c>
      <c r="P123" s="176">
        <v>679.84195999999997</v>
      </c>
      <c r="Q123" s="179">
        <v>0</v>
      </c>
      <c r="R123" s="179">
        <v>0</v>
      </c>
      <c r="S123" s="556" t="s">
        <v>723</v>
      </c>
    </row>
    <row r="124" spans="1:19" ht="17.25" customHeight="1">
      <c r="A124" s="278"/>
      <c r="B124" s="527"/>
      <c r="C124" s="567"/>
      <c r="D124" s="277" t="s">
        <v>44</v>
      </c>
      <c r="E124" s="275"/>
      <c r="F124" s="281"/>
      <c r="G124" s="281"/>
      <c r="H124" s="275"/>
      <c r="I124" s="177"/>
      <c r="J124" s="177"/>
      <c r="K124" s="175"/>
      <c r="L124" s="175"/>
      <c r="M124" s="175"/>
      <c r="N124" s="175"/>
      <c r="O124" s="176"/>
      <c r="P124" s="176"/>
      <c r="Q124" s="179"/>
      <c r="R124" s="179"/>
      <c r="S124" s="556"/>
    </row>
    <row r="125" spans="1:19" ht="27.75" customHeight="1">
      <c r="A125" s="278"/>
      <c r="B125" s="527"/>
      <c r="C125" s="567"/>
      <c r="D125" s="277" t="s">
        <v>22</v>
      </c>
      <c r="E125" s="275" t="s">
        <v>184</v>
      </c>
      <c r="F125" s="281" t="s">
        <v>91</v>
      </c>
      <c r="G125" s="281" t="s">
        <v>635</v>
      </c>
      <c r="H125" s="275">
        <v>612</v>
      </c>
      <c r="I125" s="175"/>
      <c r="J125" s="175"/>
      <c r="K125" s="175">
        <v>0</v>
      </c>
      <c r="L125" s="175">
        <v>0</v>
      </c>
      <c r="M125" s="175">
        <v>12</v>
      </c>
      <c r="N125" s="175">
        <v>0</v>
      </c>
      <c r="O125" s="176">
        <v>12</v>
      </c>
      <c r="P125" s="176">
        <v>8.1581100000000006</v>
      </c>
      <c r="Q125" s="179">
        <v>0</v>
      </c>
      <c r="R125" s="179">
        <v>0</v>
      </c>
      <c r="S125" s="556"/>
    </row>
    <row r="126" spans="1:19" ht="17.25" customHeight="1">
      <c r="A126" s="278"/>
      <c r="B126" s="528"/>
      <c r="C126" s="566"/>
      <c r="D126" s="277" t="s">
        <v>44</v>
      </c>
      <c r="E126" s="275"/>
      <c r="F126" s="281"/>
      <c r="G126" s="281"/>
      <c r="H126" s="275"/>
      <c r="I126" s="177"/>
      <c r="J126" s="177"/>
      <c r="K126" s="175"/>
      <c r="L126" s="175"/>
      <c r="M126" s="175"/>
      <c r="N126" s="175"/>
      <c r="O126" s="176"/>
      <c r="P126" s="176"/>
      <c r="Q126" s="179"/>
      <c r="R126" s="179"/>
      <c r="S126" s="556"/>
    </row>
    <row r="127" spans="1:19" ht="39.75" customHeight="1">
      <c r="A127" s="589" t="s">
        <v>140</v>
      </c>
      <c r="B127" s="602" t="s">
        <v>86</v>
      </c>
      <c r="C127" s="602" t="s">
        <v>212</v>
      </c>
      <c r="D127" s="276" t="s">
        <v>22</v>
      </c>
      <c r="E127" s="280" t="s">
        <v>184</v>
      </c>
      <c r="F127" s="198" t="s">
        <v>91</v>
      </c>
      <c r="G127" s="198" t="s">
        <v>72</v>
      </c>
      <c r="H127" s="279" t="s">
        <v>72</v>
      </c>
      <c r="I127" s="172">
        <f>I129</f>
        <v>0</v>
      </c>
      <c r="J127" s="172">
        <f t="shared" ref="J127:R127" si="12">J129</f>
        <v>0</v>
      </c>
      <c r="K127" s="172">
        <f t="shared" si="12"/>
        <v>0</v>
      </c>
      <c r="L127" s="172">
        <f t="shared" si="12"/>
        <v>0</v>
      </c>
      <c r="M127" s="172">
        <f t="shared" si="12"/>
        <v>0</v>
      </c>
      <c r="N127" s="172">
        <f t="shared" si="12"/>
        <v>0</v>
      </c>
      <c r="O127" s="172">
        <f t="shared" si="12"/>
        <v>0</v>
      </c>
      <c r="P127" s="172">
        <f t="shared" si="12"/>
        <v>0</v>
      </c>
      <c r="Q127" s="172">
        <f t="shared" si="12"/>
        <v>40</v>
      </c>
      <c r="R127" s="172">
        <f t="shared" si="12"/>
        <v>40</v>
      </c>
      <c r="S127" s="539" t="s">
        <v>745</v>
      </c>
    </row>
    <row r="128" spans="1:19" ht="18.75" customHeight="1">
      <c r="A128" s="590"/>
      <c r="B128" s="593"/>
      <c r="C128" s="593"/>
      <c r="D128" s="276" t="s">
        <v>44</v>
      </c>
      <c r="E128" s="280"/>
      <c r="F128" s="198"/>
      <c r="G128" s="198"/>
      <c r="H128" s="280"/>
      <c r="I128" s="176"/>
      <c r="J128" s="176"/>
      <c r="K128" s="176"/>
      <c r="L128" s="176"/>
      <c r="M128" s="176"/>
      <c r="N128" s="176"/>
      <c r="O128" s="176"/>
      <c r="P128" s="176"/>
      <c r="Q128" s="176"/>
      <c r="R128" s="176"/>
      <c r="S128" s="540"/>
    </row>
    <row r="129" spans="1:19" ht="38.25" customHeight="1">
      <c r="A129" s="591"/>
      <c r="B129" s="532" t="s">
        <v>90</v>
      </c>
      <c r="C129" s="532" t="s">
        <v>366</v>
      </c>
      <c r="D129" s="233" t="s">
        <v>22</v>
      </c>
      <c r="E129" s="200" t="s">
        <v>184</v>
      </c>
      <c r="F129" s="200" t="s">
        <v>91</v>
      </c>
      <c r="G129" s="200" t="s">
        <v>367</v>
      </c>
      <c r="H129" s="200" t="s">
        <v>111</v>
      </c>
      <c r="I129" s="175">
        <v>0</v>
      </c>
      <c r="J129" s="175">
        <v>0</v>
      </c>
      <c r="K129" s="177">
        <v>0</v>
      </c>
      <c r="L129" s="177">
        <v>0</v>
      </c>
      <c r="M129" s="175">
        <v>0</v>
      </c>
      <c r="N129" s="175">
        <v>0</v>
      </c>
      <c r="O129" s="176">
        <v>0</v>
      </c>
      <c r="P129" s="176">
        <v>0</v>
      </c>
      <c r="Q129" s="177">
        <v>40</v>
      </c>
      <c r="R129" s="177">
        <v>40</v>
      </c>
      <c r="S129" s="556" t="s">
        <v>745</v>
      </c>
    </row>
    <row r="130" spans="1:19" ht="15" customHeight="1">
      <c r="A130" s="591"/>
      <c r="B130" s="532"/>
      <c r="C130" s="532"/>
      <c r="D130" s="233" t="s">
        <v>44</v>
      </c>
      <c r="E130" s="201"/>
      <c r="F130" s="200"/>
      <c r="G130" s="200"/>
      <c r="H130" s="201"/>
      <c r="I130" s="177"/>
      <c r="J130" s="177"/>
      <c r="K130" s="177"/>
      <c r="L130" s="177"/>
      <c r="M130" s="175"/>
      <c r="N130" s="175"/>
      <c r="O130" s="176"/>
      <c r="P130" s="176"/>
      <c r="Q130" s="177"/>
      <c r="R130" s="177"/>
      <c r="S130" s="556"/>
    </row>
    <row r="131" spans="1:19" ht="44.25" customHeight="1">
      <c r="A131" s="560">
        <v>5</v>
      </c>
      <c r="B131" s="573" t="s">
        <v>67</v>
      </c>
      <c r="C131" s="573" t="s">
        <v>227</v>
      </c>
      <c r="D131" s="231" t="s">
        <v>22</v>
      </c>
      <c r="E131" s="167" t="s">
        <v>141</v>
      </c>
      <c r="F131" s="168"/>
      <c r="G131" s="168" t="s">
        <v>282</v>
      </c>
      <c r="H131" s="167" t="s">
        <v>72</v>
      </c>
      <c r="I131" s="169">
        <f t="shared" ref="I131:R131" si="13">I133+I147+I163</f>
        <v>15772.444899999999</v>
      </c>
      <c r="J131" s="169">
        <f t="shared" si="13"/>
        <v>14876.360259999998</v>
      </c>
      <c r="K131" s="169">
        <f t="shared" si="13"/>
        <v>7395.6787099999992</v>
      </c>
      <c r="L131" s="169">
        <f t="shared" si="13"/>
        <v>2668.0188400000002</v>
      </c>
      <c r="M131" s="169">
        <f t="shared" si="13"/>
        <v>14730.353660000001</v>
      </c>
      <c r="N131" s="169">
        <f t="shared" si="13"/>
        <v>8018.0776300000007</v>
      </c>
      <c r="O131" s="169">
        <f t="shared" si="13"/>
        <v>22151.788930000002</v>
      </c>
      <c r="P131" s="169">
        <f t="shared" si="13"/>
        <v>21622.042200000004</v>
      </c>
      <c r="Q131" s="169">
        <f t="shared" si="13"/>
        <v>18545.187429999998</v>
      </c>
      <c r="R131" s="169">
        <f t="shared" si="13"/>
        <v>18545.187429999998</v>
      </c>
      <c r="S131" s="560" t="s">
        <v>744</v>
      </c>
    </row>
    <row r="132" spans="1:19" ht="27.75" customHeight="1">
      <c r="A132" s="560"/>
      <c r="B132" s="573"/>
      <c r="C132" s="573"/>
      <c r="D132" s="231" t="s">
        <v>44</v>
      </c>
      <c r="E132" s="167"/>
      <c r="F132" s="168"/>
      <c r="G132" s="168"/>
      <c r="H132" s="167"/>
      <c r="I132" s="169"/>
      <c r="J132" s="169"/>
      <c r="K132" s="169"/>
      <c r="L132" s="169"/>
      <c r="M132" s="169"/>
      <c r="N132" s="169"/>
      <c r="O132" s="169"/>
      <c r="P132" s="169"/>
      <c r="Q132" s="169"/>
      <c r="R132" s="169"/>
      <c r="S132" s="560"/>
    </row>
    <row r="133" spans="1:19" ht="39" customHeight="1">
      <c r="A133" s="552" t="s">
        <v>137</v>
      </c>
      <c r="B133" s="533" t="s">
        <v>93</v>
      </c>
      <c r="C133" s="533" t="s">
        <v>239</v>
      </c>
      <c r="D133" s="238" t="s">
        <v>22</v>
      </c>
      <c r="E133" s="197" t="s">
        <v>141</v>
      </c>
      <c r="F133" s="198"/>
      <c r="G133" s="198">
        <v>1510000000</v>
      </c>
      <c r="H133" s="197" t="s">
        <v>72</v>
      </c>
      <c r="I133" s="172">
        <f>I135+I137+I139+I143+I145</f>
        <v>5883.6196</v>
      </c>
      <c r="J133" s="172">
        <f>J135+J137+J139+J143+J145</f>
        <v>4995.9825099999998</v>
      </c>
      <c r="K133" s="202">
        <f>K135+K137+K139+K143+K145</f>
        <v>2348.1909900000001</v>
      </c>
      <c r="L133" s="202">
        <f t="shared" ref="L133:N133" si="14">L135+L137+L139+L143+L145</f>
        <v>717.80948000000001</v>
      </c>
      <c r="M133" s="300">
        <f>M135+M137+M139+M143+M145</f>
        <v>3695.8999800000001</v>
      </c>
      <c r="N133" s="202">
        <f t="shared" si="14"/>
        <v>2791.5228999999999</v>
      </c>
      <c r="O133" s="203">
        <f>O135+O137+O139+O143+O145+O141</f>
        <v>6775.2308599999997</v>
      </c>
      <c r="P133" s="203">
        <f t="shared" ref="P133:R133" si="15">P135+P137+P139+P143+P145+P141</f>
        <v>6245.4841299999989</v>
      </c>
      <c r="Q133" s="203">
        <f t="shared" si="15"/>
        <v>6785.3180000000002</v>
      </c>
      <c r="R133" s="203">
        <f t="shared" si="15"/>
        <v>6785.3180000000002</v>
      </c>
      <c r="S133" s="552" t="s">
        <v>743</v>
      </c>
    </row>
    <row r="134" spans="1:19" ht="20.25" customHeight="1">
      <c r="A134" s="552"/>
      <c r="B134" s="533"/>
      <c r="C134" s="533"/>
      <c r="D134" s="238" t="s">
        <v>44</v>
      </c>
      <c r="E134" s="197"/>
      <c r="F134" s="198"/>
      <c r="G134" s="198"/>
      <c r="H134" s="197"/>
      <c r="I134" s="176"/>
      <c r="J134" s="176"/>
      <c r="K134" s="176"/>
      <c r="L134" s="176"/>
      <c r="M134" s="176"/>
      <c r="N134" s="176"/>
      <c r="O134" s="176"/>
      <c r="P134" s="176"/>
      <c r="Q134" s="176"/>
      <c r="R134" s="176"/>
      <c r="S134" s="552"/>
    </row>
    <row r="135" spans="1:19" ht="35.25" customHeight="1">
      <c r="A135" s="574"/>
      <c r="B135" s="578" t="s">
        <v>90</v>
      </c>
      <c r="C135" s="534" t="s">
        <v>145</v>
      </c>
      <c r="D135" s="233" t="s">
        <v>22</v>
      </c>
      <c r="E135" s="173" t="s">
        <v>141</v>
      </c>
      <c r="F135" s="174" t="s">
        <v>144</v>
      </c>
      <c r="G135" s="174">
        <v>1510081020</v>
      </c>
      <c r="H135" s="173" t="s">
        <v>111</v>
      </c>
      <c r="I135" s="175">
        <v>96.09</v>
      </c>
      <c r="J135" s="175">
        <v>96.09</v>
      </c>
      <c r="K135" s="175">
        <v>100</v>
      </c>
      <c r="L135" s="175">
        <v>0</v>
      </c>
      <c r="M135" s="177">
        <v>100</v>
      </c>
      <c r="N135" s="178">
        <v>45</v>
      </c>
      <c r="O135" s="176">
        <v>94.011359999999996</v>
      </c>
      <c r="P135" s="176">
        <v>94.011359999999996</v>
      </c>
      <c r="Q135" s="175">
        <v>100</v>
      </c>
      <c r="R135" s="175">
        <v>100</v>
      </c>
      <c r="S135" s="556" t="s">
        <v>724</v>
      </c>
    </row>
    <row r="136" spans="1:19" ht="21.75" customHeight="1">
      <c r="A136" s="575"/>
      <c r="B136" s="578"/>
      <c r="C136" s="534"/>
      <c r="D136" s="233" t="s">
        <v>44</v>
      </c>
      <c r="E136" s="173"/>
      <c r="F136" s="174"/>
      <c r="G136" s="174"/>
      <c r="H136" s="173"/>
      <c r="I136" s="175"/>
      <c r="J136" s="175"/>
      <c r="K136" s="175"/>
      <c r="L136" s="175"/>
      <c r="M136" s="177"/>
      <c r="N136" s="178"/>
      <c r="O136" s="176"/>
      <c r="P136" s="176"/>
      <c r="Q136" s="175"/>
      <c r="R136" s="175"/>
      <c r="S136" s="556"/>
    </row>
    <row r="137" spans="1:19" ht="33.75" customHeight="1">
      <c r="A137" s="575"/>
      <c r="B137" s="579" t="s">
        <v>74</v>
      </c>
      <c r="C137" s="565" t="s">
        <v>331</v>
      </c>
      <c r="D137" s="233" t="s">
        <v>22</v>
      </c>
      <c r="E137" s="173" t="s">
        <v>141</v>
      </c>
      <c r="F137" s="174" t="s">
        <v>96</v>
      </c>
      <c r="G137" s="174">
        <v>1510081010</v>
      </c>
      <c r="H137" s="173" t="s">
        <v>111</v>
      </c>
      <c r="I137" s="175">
        <v>5275.3249999999998</v>
      </c>
      <c r="J137" s="175">
        <v>4387.6879099999996</v>
      </c>
      <c r="K137" s="175">
        <v>475.58199000000002</v>
      </c>
      <c r="L137" s="175">
        <v>225.24671000000001</v>
      </c>
      <c r="M137" s="177">
        <v>732.16297999999995</v>
      </c>
      <c r="N137" s="178">
        <v>720.36230999999998</v>
      </c>
      <c r="O137" s="176">
        <v>1653.4482399999999</v>
      </c>
      <c r="P137" s="176">
        <v>1653.4482399999999</v>
      </c>
      <c r="Q137" s="177">
        <v>6182.8360000000002</v>
      </c>
      <c r="R137" s="177">
        <v>6182.8360000000002</v>
      </c>
      <c r="S137" s="529" t="s">
        <v>729</v>
      </c>
    </row>
    <row r="138" spans="1:19" ht="23.25" customHeight="1">
      <c r="A138" s="575"/>
      <c r="B138" s="603"/>
      <c r="C138" s="567"/>
      <c r="D138" s="233" t="s">
        <v>44</v>
      </c>
      <c r="E138" s="173"/>
      <c r="F138" s="174"/>
      <c r="G138" s="174"/>
      <c r="H138" s="173"/>
      <c r="I138" s="175"/>
      <c r="J138" s="175"/>
      <c r="K138" s="175"/>
      <c r="L138" s="175"/>
      <c r="M138" s="177"/>
      <c r="N138" s="178"/>
      <c r="O138" s="176"/>
      <c r="P138" s="176"/>
      <c r="Q138" s="175"/>
      <c r="R138" s="175"/>
      <c r="S138" s="530"/>
    </row>
    <row r="139" spans="1:19" ht="35.25" customHeight="1">
      <c r="A139" s="575"/>
      <c r="B139" s="603"/>
      <c r="C139" s="567"/>
      <c r="D139" s="233" t="s">
        <v>22</v>
      </c>
      <c r="E139" s="173" t="s">
        <v>141</v>
      </c>
      <c r="F139" s="174" t="s">
        <v>96</v>
      </c>
      <c r="G139" s="174">
        <v>1510081010</v>
      </c>
      <c r="H139" s="173">
        <v>247</v>
      </c>
      <c r="I139" s="175">
        <v>0</v>
      </c>
      <c r="J139" s="175">
        <v>0</v>
      </c>
      <c r="K139" s="175">
        <v>1270.127</v>
      </c>
      <c r="L139" s="175">
        <v>404.34410000000003</v>
      </c>
      <c r="M139" s="177">
        <v>2361.2550000000001</v>
      </c>
      <c r="N139" s="178">
        <v>1669.07773</v>
      </c>
      <c r="O139" s="176">
        <v>3919.0132100000001</v>
      </c>
      <c r="P139" s="176">
        <v>3389.2664799999998</v>
      </c>
      <c r="Q139" s="175">
        <v>0</v>
      </c>
      <c r="R139" s="175">
        <v>0</v>
      </c>
      <c r="S139" s="530"/>
    </row>
    <row r="140" spans="1:19" ht="19.5" customHeight="1">
      <c r="A140" s="575"/>
      <c r="B140" s="603"/>
      <c r="C140" s="567"/>
      <c r="D140" s="233" t="s">
        <v>44</v>
      </c>
      <c r="E140" s="173"/>
      <c r="F140" s="174"/>
      <c r="G140" s="174"/>
      <c r="H140" s="173"/>
      <c r="I140" s="175"/>
      <c r="J140" s="175"/>
      <c r="K140" s="175"/>
      <c r="L140" s="175"/>
      <c r="M140" s="177"/>
      <c r="N140" s="178"/>
      <c r="O140" s="176"/>
      <c r="P140" s="176"/>
      <c r="Q140" s="175"/>
      <c r="R140" s="175"/>
      <c r="S140" s="530"/>
    </row>
    <row r="141" spans="1:19" ht="35.25" customHeight="1">
      <c r="A141" s="575"/>
      <c r="B141" s="603"/>
      <c r="C141" s="567"/>
      <c r="D141" s="351" t="s">
        <v>22</v>
      </c>
      <c r="E141" s="353" t="s">
        <v>141</v>
      </c>
      <c r="F141" s="354" t="s">
        <v>96</v>
      </c>
      <c r="G141" s="354">
        <v>1510081010</v>
      </c>
      <c r="H141" s="353">
        <v>243</v>
      </c>
      <c r="I141" s="175">
        <v>0</v>
      </c>
      <c r="J141" s="175">
        <v>0</v>
      </c>
      <c r="K141" s="175">
        <v>0</v>
      </c>
      <c r="L141" s="175">
        <v>0</v>
      </c>
      <c r="M141" s="177">
        <v>0</v>
      </c>
      <c r="N141" s="178">
        <v>0</v>
      </c>
      <c r="O141" s="176">
        <v>232.46455</v>
      </c>
      <c r="P141" s="176">
        <v>232.46455</v>
      </c>
      <c r="Q141" s="175">
        <v>0</v>
      </c>
      <c r="R141" s="175">
        <v>0</v>
      </c>
      <c r="S141" s="530"/>
    </row>
    <row r="142" spans="1:19" ht="19.5" customHeight="1">
      <c r="A142" s="575"/>
      <c r="B142" s="580"/>
      <c r="C142" s="566"/>
      <c r="D142" s="351" t="s">
        <v>44</v>
      </c>
      <c r="E142" s="353"/>
      <c r="F142" s="354"/>
      <c r="G142" s="354"/>
      <c r="H142" s="353"/>
      <c r="I142" s="175"/>
      <c r="J142" s="175"/>
      <c r="K142" s="175"/>
      <c r="L142" s="175"/>
      <c r="M142" s="177"/>
      <c r="N142" s="178"/>
      <c r="O142" s="176"/>
      <c r="P142" s="176"/>
      <c r="Q142" s="175"/>
      <c r="R142" s="175"/>
      <c r="S142" s="531"/>
    </row>
    <row r="143" spans="1:19" ht="32.25" customHeight="1">
      <c r="A143" s="575"/>
      <c r="B143" s="578" t="s">
        <v>75</v>
      </c>
      <c r="C143" s="534" t="s">
        <v>209</v>
      </c>
      <c r="D143" s="233" t="s">
        <v>22</v>
      </c>
      <c r="E143" s="173" t="s">
        <v>141</v>
      </c>
      <c r="F143" s="174" t="s">
        <v>78</v>
      </c>
      <c r="G143" s="174">
        <v>1510081080</v>
      </c>
      <c r="H143" s="173" t="s">
        <v>111</v>
      </c>
      <c r="I143" s="175">
        <v>512.20460000000003</v>
      </c>
      <c r="J143" s="175">
        <v>512.20460000000003</v>
      </c>
      <c r="K143" s="175">
        <v>492.48200000000003</v>
      </c>
      <c r="L143" s="175">
        <v>88.218670000000003</v>
      </c>
      <c r="M143" s="177">
        <v>492.48200000000003</v>
      </c>
      <c r="N143" s="178">
        <v>357.08285999999998</v>
      </c>
      <c r="O143" s="176">
        <v>874.67451000000005</v>
      </c>
      <c r="P143" s="176">
        <v>874.67451000000005</v>
      </c>
      <c r="Q143" s="175">
        <v>492.48200000000003</v>
      </c>
      <c r="R143" s="175">
        <v>492.48200000000003</v>
      </c>
      <c r="S143" s="556" t="s">
        <v>730</v>
      </c>
    </row>
    <row r="144" spans="1:19" ht="22.5" customHeight="1">
      <c r="A144" s="575"/>
      <c r="B144" s="578"/>
      <c r="C144" s="534"/>
      <c r="D144" s="233" t="s">
        <v>44</v>
      </c>
      <c r="E144" s="173"/>
      <c r="F144" s="174"/>
      <c r="G144" s="174"/>
      <c r="H144" s="173"/>
      <c r="I144" s="175"/>
      <c r="J144" s="175"/>
      <c r="K144" s="175"/>
      <c r="L144" s="175"/>
      <c r="M144" s="177"/>
      <c r="N144" s="178"/>
      <c r="O144" s="176"/>
      <c r="P144" s="176"/>
      <c r="Q144" s="175"/>
      <c r="R144" s="175"/>
      <c r="S144" s="556"/>
    </row>
    <row r="145" spans="1:19" ht="33" customHeight="1">
      <c r="A145" s="575"/>
      <c r="B145" s="535"/>
      <c r="C145" s="535"/>
      <c r="D145" s="233" t="s">
        <v>22</v>
      </c>
      <c r="E145" s="173" t="s">
        <v>141</v>
      </c>
      <c r="F145" s="174" t="s">
        <v>78</v>
      </c>
      <c r="G145" s="174" t="s">
        <v>338</v>
      </c>
      <c r="H145" s="173" t="s">
        <v>241</v>
      </c>
      <c r="I145" s="175">
        <v>0</v>
      </c>
      <c r="J145" s="175">
        <v>0</v>
      </c>
      <c r="K145" s="175">
        <v>10</v>
      </c>
      <c r="L145" s="175">
        <v>0</v>
      </c>
      <c r="M145" s="177">
        <v>10</v>
      </c>
      <c r="N145" s="178">
        <v>0</v>
      </c>
      <c r="O145" s="176">
        <v>1.6189899999999999</v>
      </c>
      <c r="P145" s="176">
        <v>1.6189899999999999</v>
      </c>
      <c r="Q145" s="175">
        <v>10</v>
      </c>
      <c r="R145" s="175">
        <v>10</v>
      </c>
      <c r="S145" s="572"/>
    </row>
    <row r="146" spans="1:19" ht="22.5" customHeight="1">
      <c r="A146" s="576"/>
      <c r="B146" s="535"/>
      <c r="C146" s="535"/>
      <c r="D146" s="233" t="s">
        <v>44</v>
      </c>
      <c r="E146" s="173"/>
      <c r="F146" s="174"/>
      <c r="G146" s="174"/>
      <c r="H146" s="173"/>
      <c r="I146" s="175"/>
      <c r="J146" s="175"/>
      <c r="K146" s="175"/>
      <c r="L146" s="175"/>
      <c r="M146" s="177"/>
      <c r="N146" s="178"/>
      <c r="O146" s="176"/>
      <c r="P146" s="176"/>
      <c r="Q146" s="175"/>
      <c r="R146" s="175"/>
      <c r="S146" s="572"/>
    </row>
    <row r="147" spans="1:19" ht="33" customHeight="1">
      <c r="A147" s="539" t="s">
        <v>138</v>
      </c>
      <c r="B147" s="597" t="s">
        <v>86</v>
      </c>
      <c r="C147" s="602" t="s">
        <v>218</v>
      </c>
      <c r="D147" s="238" t="s">
        <v>22</v>
      </c>
      <c r="E147" s="197" t="s">
        <v>141</v>
      </c>
      <c r="F147" s="198" t="s">
        <v>72</v>
      </c>
      <c r="G147" s="198">
        <v>1520000000</v>
      </c>
      <c r="H147" s="197" t="s">
        <v>72</v>
      </c>
      <c r="I147" s="172">
        <f>I151+I153+I155+I157+I149</f>
        <v>651.83587</v>
      </c>
      <c r="J147" s="172">
        <f>J151+J153+J155+J157+J149</f>
        <v>651.83587</v>
      </c>
      <c r="K147" s="172">
        <f>K151+K153+K155+K157+K149</f>
        <v>500</v>
      </c>
      <c r="L147" s="172">
        <f t="shared" ref="L147" si="16">L151+L153+L155+L157+L149</f>
        <v>74</v>
      </c>
      <c r="M147" s="172">
        <f>M151+M153+M155+M157+M149+M159+M161</f>
        <v>3500</v>
      </c>
      <c r="N147" s="172">
        <f t="shared" ref="N147:R147" si="17">N151+N153+N155+N157+N149+N159+N161</f>
        <v>74</v>
      </c>
      <c r="O147" s="172">
        <f t="shared" si="17"/>
        <v>3536.5</v>
      </c>
      <c r="P147" s="172">
        <f t="shared" si="17"/>
        <v>3536.5</v>
      </c>
      <c r="Q147" s="172">
        <f t="shared" si="17"/>
        <v>500</v>
      </c>
      <c r="R147" s="172">
        <f t="shared" si="17"/>
        <v>500</v>
      </c>
      <c r="S147" s="539" t="s">
        <v>742</v>
      </c>
    </row>
    <row r="148" spans="1:19" ht="22.5" customHeight="1">
      <c r="A148" s="540"/>
      <c r="B148" s="598"/>
      <c r="C148" s="593"/>
      <c r="D148" s="238" t="s">
        <v>44</v>
      </c>
      <c r="E148" s="197"/>
      <c r="F148" s="198"/>
      <c r="G148" s="198"/>
      <c r="H148" s="197"/>
      <c r="I148" s="176"/>
      <c r="J148" s="176"/>
      <c r="K148" s="176"/>
      <c r="L148" s="176"/>
      <c r="M148" s="176"/>
      <c r="N148" s="181"/>
      <c r="O148" s="176"/>
      <c r="P148" s="176"/>
      <c r="Q148" s="176"/>
      <c r="R148" s="176"/>
      <c r="S148" s="540"/>
    </row>
    <row r="149" spans="1:19" ht="47.25" customHeight="1">
      <c r="A149" s="574"/>
      <c r="B149" s="579" t="s">
        <v>90</v>
      </c>
      <c r="C149" s="565" t="s">
        <v>146</v>
      </c>
      <c r="D149" s="233" t="s">
        <v>22</v>
      </c>
      <c r="E149" s="173" t="s">
        <v>141</v>
      </c>
      <c r="F149" s="174" t="s">
        <v>144</v>
      </c>
      <c r="G149" s="174" t="s">
        <v>462</v>
      </c>
      <c r="H149" s="173" t="s">
        <v>111</v>
      </c>
      <c r="I149" s="175">
        <v>131.5</v>
      </c>
      <c r="J149" s="175">
        <v>131.5</v>
      </c>
      <c r="K149" s="175">
        <v>100</v>
      </c>
      <c r="L149" s="175">
        <v>16</v>
      </c>
      <c r="M149" s="177">
        <v>100</v>
      </c>
      <c r="N149" s="178">
        <v>16</v>
      </c>
      <c r="O149" s="176">
        <v>69.5</v>
      </c>
      <c r="P149" s="176">
        <v>69.5</v>
      </c>
      <c r="Q149" s="179">
        <v>100</v>
      </c>
      <c r="R149" s="179">
        <v>100</v>
      </c>
      <c r="S149" s="553" t="s">
        <v>726</v>
      </c>
    </row>
    <row r="150" spans="1:19" ht="23.25" customHeight="1">
      <c r="A150" s="575"/>
      <c r="B150" s="580"/>
      <c r="C150" s="566"/>
      <c r="D150" s="233" t="s">
        <v>44</v>
      </c>
      <c r="E150" s="173"/>
      <c r="F150" s="174"/>
      <c r="G150" s="174"/>
      <c r="H150" s="173"/>
      <c r="I150" s="175"/>
      <c r="J150" s="175"/>
      <c r="K150" s="175"/>
      <c r="L150" s="175"/>
      <c r="M150" s="177"/>
      <c r="N150" s="178"/>
      <c r="O150" s="176"/>
      <c r="P150" s="176"/>
      <c r="Q150" s="179"/>
      <c r="R150" s="179"/>
      <c r="S150" s="555"/>
    </row>
    <row r="151" spans="1:19" ht="30" customHeight="1">
      <c r="A151" s="575"/>
      <c r="B151" s="579" t="s">
        <v>90</v>
      </c>
      <c r="C151" s="565" t="s">
        <v>496</v>
      </c>
      <c r="D151" s="233" t="s">
        <v>22</v>
      </c>
      <c r="E151" s="173" t="s">
        <v>141</v>
      </c>
      <c r="F151" s="174" t="s">
        <v>144</v>
      </c>
      <c r="G151" s="174" t="s">
        <v>461</v>
      </c>
      <c r="H151" s="173" t="s">
        <v>111</v>
      </c>
      <c r="I151" s="175">
        <v>84</v>
      </c>
      <c r="J151" s="175">
        <v>84</v>
      </c>
      <c r="K151" s="175">
        <v>100</v>
      </c>
      <c r="L151" s="175">
        <v>58</v>
      </c>
      <c r="M151" s="177">
        <v>100</v>
      </c>
      <c r="N151" s="178">
        <v>58</v>
      </c>
      <c r="O151" s="176">
        <v>179</v>
      </c>
      <c r="P151" s="176">
        <v>179</v>
      </c>
      <c r="Q151" s="179">
        <v>100</v>
      </c>
      <c r="R151" s="179">
        <v>100</v>
      </c>
      <c r="S151" s="553" t="s">
        <v>727</v>
      </c>
    </row>
    <row r="152" spans="1:19" ht="22.5" customHeight="1">
      <c r="A152" s="575"/>
      <c r="B152" s="580"/>
      <c r="C152" s="566"/>
      <c r="D152" s="233" t="s">
        <v>44</v>
      </c>
      <c r="E152" s="173"/>
      <c r="F152" s="174"/>
      <c r="G152" s="174"/>
      <c r="H152" s="173"/>
      <c r="I152" s="175"/>
      <c r="J152" s="175"/>
      <c r="K152" s="175"/>
      <c r="L152" s="175"/>
      <c r="M152" s="177"/>
      <c r="N152" s="178"/>
      <c r="O152" s="176"/>
      <c r="P152" s="176"/>
      <c r="Q152" s="179"/>
      <c r="R152" s="179"/>
      <c r="S152" s="555"/>
    </row>
    <row r="153" spans="1:19" ht="34.5" customHeight="1">
      <c r="A153" s="575"/>
      <c r="B153" s="578" t="s">
        <v>75</v>
      </c>
      <c r="C153" s="534" t="s">
        <v>382</v>
      </c>
      <c r="D153" s="233" t="s">
        <v>22</v>
      </c>
      <c r="E153" s="173">
        <v>115</v>
      </c>
      <c r="F153" s="174" t="s">
        <v>144</v>
      </c>
      <c r="G153" s="174" t="s">
        <v>383</v>
      </c>
      <c r="H153" s="173">
        <v>244</v>
      </c>
      <c r="I153" s="175">
        <v>189</v>
      </c>
      <c r="J153" s="175">
        <v>189</v>
      </c>
      <c r="K153" s="175">
        <v>100</v>
      </c>
      <c r="L153" s="175">
        <v>0</v>
      </c>
      <c r="M153" s="177">
        <v>100</v>
      </c>
      <c r="N153" s="178">
        <v>0</v>
      </c>
      <c r="O153" s="176">
        <v>288</v>
      </c>
      <c r="P153" s="176">
        <v>288</v>
      </c>
      <c r="Q153" s="179">
        <v>100</v>
      </c>
      <c r="R153" s="179">
        <v>100</v>
      </c>
      <c r="S153" s="529" t="s">
        <v>725</v>
      </c>
    </row>
    <row r="154" spans="1:19" ht="16.5" customHeight="1">
      <c r="A154" s="575"/>
      <c r="B154" s="578"/>
      <c r="C154" s="534"/>
      <c r="D154" s="233" t="s">
        <v>44</v>
      </c>
      <c r="E154" s="173"/>
      <c r="F154" s="174"/>
      <c r="G154" s="174"/>
      <c r="H154" s="173"/>
      <c r="I154" s="175"/>
      <c r="J154" s="175"/>
      <c r="K154" s="175"/>
      <c r="L154" s="175"/>
      <c r="M154" s="177"/>
      <c r="N154" s="178"/>
      <c r="O154" s="176"/>
      <c r="P154" s="176"/>
      <c r="Q154" s="179"/>
      <c r="R154" s="179"/>
      <c r="S154" s="531"/>
    </row>
    <row r="155" spans="1:19" ht="30.75" customHeight="1">
      <c r="A155" s="575"/>
      <c r="B155" s="578" t="s">
        <v>76</v>
      </c>
      <c r="C155" s="534" t="s">
        <v>384</v>
      </c>
      <c r="D155" s="233" t="s">
        <v>22</v>
      </c>
      <c r="E155" s="174" t="s">
        <v>141</v>
      </c>
      <c r="F155" s="174" t="s">
        <v>144</v>
      </c>
      <c r="G155" s="174" t="s">
        <v>385</v>
      </c>
      <c r="H155" s="174" t="s">
        <v>111</v>
      </c>
      <c r="I155" s="175">
        <v>0</v>
      </c>
      <c r="J155" s="175">
        <v>0</v>
      </c>
      <c r="K155" s="175">
        <v>100</v>
      </c>
      <c r="L155" s="175">
        <v>0</v>
      </c>
      <c r="M155" s="177">
        <v>100</v>
      </c>
      <c r="N155" s="178">
        <v>0</v>
      </c>
      <c r="O155" s="176">
        <v>0</v>
      </c>
      <c r="P155" s="176">
        <v>0</v>
      </c>
      <c r="Q155" s="179">
        <v>100</v>
      </c>
      <c r="R155" s="179">
        <v>100</v>
      </c>
      <c r="S155" s="529" t="s">
        <v>72</v>
      </c>
    </row>
    <row r="156" spans="1:19" ht="18.75" customHeight="1">
      <c r="A156" s="575"/>
      <c r="B156" s="578"/>
      <c r="C156" s="534"/>
      <c r="D156" s="233" t="s">
        <v>44</v>
      </c>
      <c r="E156" s="173"/>
      <c r="F156" s="174"/>
      <c r="G156" s="174"/>
      <c r="H156" s="173"/>
      <c r="I156" s="175"/>
      <c r="J156" s="175"/>
      <c r="K156" s="175"/>
      <c r="L156" s="175"/>
      <c r="M156" s="177"/>
      <c r="N156" s="178"/>
      <c r="O156" s="176"/>
      <c r="P156" s="176"/>
      <c r="Q156" s="179"/>
      <c r="R156" s="179"/>
      <c r="S156" s="531"/>
    </row>
    <row r="157" spans="1:19" ht="38.25" customHeight="1">
      <c r="A157" s="575"/>
      <c r="B157" s="578" t="s">
        <v>77</v>
      </c>
      <c r="C157" s="534" t="s">
        <v>497</v>
      </c>
      <c r="D157" s="233" t="s">
        <v>22</v>
      </c>
      <c r="E157" s="173" t="s">
        <v>141</v>
      </c>
      <c r="F157" s="174" t="s">
        <v>144</v>
      </c>
      <c r="G157" s="174" t="s">
        <v>495</v>
      </c>
      <c r="H157" s="173" t="s">
        <v>111</v>
      </c>
      <c r="I157" s="175">
        <v>247.33587</v>
      </c>
      <c r="J157" s="175">
        <v>247.33587</v>
      </c>
      <c r="K157" s="175">
        <v>100</v>
      </c>
      <c r="L157" s="175">
        <v>0</v>
      </c>
      <c r="M157" s="177">
        <v>100</v>
      </c>
      <c r="N157" s="178">
        <v>0</v>
      </c>
      <c r="O157" s="176">
        <v>0</v>
      </c>
      <c r="P157" s="176">
        <v>0</v>
      </c>
      <c r="Q157" s="179">
        <v>100</v>
      </c>
      <c r="R157" s="179">
        <v>100</v>
      </c>
      <c r="S157" s="529" t="s">
        <v>72</v>
      </c>
    </row>
    <row r="158" spans="1:19" ht="21.75" customHeight="1">
      <c r="A158" s="576"/>
      <c r="B158" s="578"/>
      <c r="C158" s="534"/>
      <c r="D158" s="233" t="s">
        <v>44</v>
      </c>
      <c r="E158" s="173"/>
      <c r="F158" s="174"/>
      <c r="G158" s="174"/>
      <c r="H158" s="173"/>
      <c r="I158" s="175"/>
      <c r="J158" s="175"/>
      <c r="K158" s="175"/>
      <c r="L158" s="175"/>
      <c r="M158" s="177"/>
      <c r="N158" s="178"/>
      <c r="O158" s="176"/>
      <c r="P158" s="176"/>
      <c r="Q158" s="179"/>
      <c r="R158" s="179"/>
      <c r="S158" s="531"/>
    </row>
    <row r="159" spans="1:19" ht="38.25" customHeight="1">
      <c r="A159" s="574"/>
      <c r="B159" s="579" t="s">
        <v>639</v>
      </c>
      <c r="C159" s="565" t="s">
        <v>638</v>
      </c>
      <c r="D159" s="284" t="s">
        <v>22</v>
      </c>
      <c r="E159" s="290" t="s">
        <v>141</v>
      </c>
      <c r="F159" s="291" t="s">
        <v>144</v>
      </c>
      <c r="G159" s="291" t="s">
        <v>637</v>
      </c>
      <c r="H159" s="290" t="s">
        <v>111</v>
      </c>
      <c r="I159" s="175">
        <v>0</v>
      </c>
      <c r="J159" s="175">
        <v>0</v>
      </c>
      <c r="K159" s="175">
        <v>0</v>
      </c>
      <c r="L159" s="175">
        <v>0</v>
      </c>
      <c r="M159" s="177">
        <v>2700</v>
      </c>
      <c r="N159" s="178">
        <v>0</v>
      </c>
      <c r="O159" s="176">
        <v>2700</v>
      </c>
      <c r="P159" s="176">
        <v>2700</v>
      </c>
      <c r="Q159" s="179">
        <v>0</v>
      </c>
      <c r="R159" s="179">
        <v>0</v>
      </c>
      <c r="S159" s="529" t="s">
        <v>755</v>
      </c>
    </row>
    <row r="160" spans="1:19" ht="21.75" customHeight="1">
      <c r="A160" s="575"/>
      <c r="B160" s="603"/>
      <c r="C160" s="567"/>
      <c r="D160" s="284" t="s">
        <v>44</v>
      </c>
      <c r="E160" s="290"/>
      <c r="F160" s="291"/>
      <c r="G160" s="291"/>
      <c r="H160" s="290"/>
      <c r="I160" s="175"/>
      <c r="J160" s="175"/>
      <c r="K160" s="175"/>
      <c r="L160" s="175"/>
      <c r="M160" s="177"/>
      <c r="N160" s="178"/>
      <c r="O160" s="176"/>
      <c r="P160" s="176"/>
      <c r="Q160" s="179"/>
      <c r="R160" s="179"/>
      <c r="S160" s="530"/>
    </row>
    <row r="161" spans="1:19" ht="38.25" customHeight="1">
      <c r="A161" s="575"/>
      <c r="B161" s="603"/>
      <c r="C161" s="567"/>
      <c r="D161" s="284" t="s">
        <v>22</v>
      </c>
      <c r="E161" s="290" t="s">
        <v>141</v>
      </c>
      <c r="F161" s="291" t="s">
        <v>144</v>
      </c>
      <c r="G161" s="291" t="s">
        <v>637</v>
      </c>
      <c r="H161" s="290" t="s">
        <v>111</v>
      </c>
      <c r="I161" s="175">
        <v>0</v>
      </c>
      <c r="J161" s="175">
        <v>0</v>
      </c>
      <c r="K161" s="175">
        <v>0</v>
      </c>
      <c r="L161" s="175">
        <v>0</v>
      </c>
      <c r="M161" s="177">
        <v>300</v>
      </c>
      <c r="N161" s="178">
        <v>0</v>
      </c>
      <c r="O161" s="176">
        <v>300</v>
      </c>
      <c r="P161" s="176">
        <v>300</v>
      </c>
      <c r="Q161" s="179">
        <v>0</v>
      </c>
      <c r="R161" s="179">
        <v>0</v>
      </c>
      <c r="S161" s="530"/>
    </row>
    <row r="162" spans="1:19" ht="21.75" customHeight="1">
      <c r="A162" s="576"/>
      <c r="B162" s="580"/>
      <c r="C162" s="566"/>
      <c r="D162" s="284" t="s">
        <v>44</v>
      </c>
      <c r="E162" s="290"/>
      <c r="F162" s="291"/>
      <c r="G162" s="291"/>
      <c r="H162" s="290"/>
      <c r="I162" s="175"/>
      <c r="J162" s="175"/>
      <c r="K162" s="175"/>
      <c r="L162" s="175"/>
      <c r="M162" s="177"/>
      <c r="N162" s="178"/>
      <c r="O162" s="176"/>
      <c r="P162" s="176"/>
      <c r="Q162" s="179"/>
      <c r="R162" s="179"/>
      <c r="S162" s="531"/>
    </row>
    <row r="163" spans="1:19" ht="34.5" customHeight="1">
      <c r="A163" s="539" t="s">
        <v>440</v>
      </c>
      <c r="B163" s="597" t="s">
        <v>104</v>
      </c>
      <c r="C163" s="602" t="s">
        <v>240</v>
      </c>
      <c r="D163" s="287" t="s">
        <v>22</v>
      </c>
      <c r="E163" s="280" t="s">
        <v>141</v>
      </c>
      <c r="F163" s="198" t="s">
        <v>96</v>
      </c>
      <c r="G163" s="198">
        <v>1530000000</v>
      </c>
      <c r="H163" s="280" t="s">
        <v>72</v>
      </c>
      <c r="I163" s="172">
        <f>I165+I167+I169+I171+I173+I175+I177+I179+I181+I183+I185+I187</f>
        <v>9236.9894299999996</v>
      </c>
      <c r="J163" s="172">
        <f t="shared" ref="J163:R163" si="18">J165+J167+J169+J171+J173+J175+J177+J179+J181+J183+J185+J187</f>
        <v>9228.5418799999989</v>
      </c>
      <c r="K163" s="172">
        <f t="shared" si="18"/>
        <v>4547.4877199999992</v>
      </c>
      <c r="L163" s="172">
        <f t="shared" si="18"/>
        <v>1876.2093600000001</v>
      </c>
      <c r="M163" s="172">
        <f t="shared" si="18"/>
        <v>7534.4536799999996</v>
      </c>
      <c r="N163" s="172">
        <f t="shared" si="18"/>
        <v>5152.5547300000007</v>
      </c>
      <c r="O163" s="172">
        <f>O165+O167+O169+O171+O173+O175+O177+O179+O181+O183+O185+O187</f>
        <v>11840.058070000003</v>
      </c>
      <c r="P163" s="172">
        <f t="shared" si="18"/>
        <v>11840.058070000003</v>
      </c>
      <c r="Q163" s="172">
        <f t="shared" si="18"/>
        <v>11259.869429999999</v>
      </c>
      <c r="R163" s="172">
        <f t="shared" si="18"/>
        <v>11259.869429999999</v>
      </c>
      <c r="S163" s="539" t="s">
        <v>633</v>
      </c>
    </row>
    <row r="164" spans="1:19" ht="18.75" customHeight="1">
      <c r="A164" s="540"/>
      <c r="B164" s="598"/>
      <c r="C164" s="593"/>
      <c r="D164" s="287" t="s">
        <v>44</v>
      </c>
      <c r="E164" s="280"/>
      <c r="F164" s="198"/>
      <c r="G164" s="198"/>
      <c r="H164" s="280"/>
      <c r="I164" s="176"/>
      <c r="J164" s="176"/>
      <c r="K164" s="176"/>
      <c r="L164" s="176"/>
      <c r="M164" s="176"/>
      <c r="N164" s="181"/>
      <c r="O164" s="176"/>
      <c r="P164" s="176"/>
      <c r="Q164" s="176"/>
      <c r="R164" s="176"/>
      <c r="S164" s="540"/>
    </row>
    <row r="165" spans="1:19" ht="27.75" customHeight="1">
      <c r="A165" s="574"/>
      <c r="B165" s="578" t="s">
        <v>90</v>
      </c>
      <c r="C165" s="534" t="s">
        <v>142</v>
      </c>
      <c r="D165" s="233" t="s">
        <v>22</v>
      </c>
      <c r="E165" s="173" t="s">
        <v>141</v>
      </c>
      <c r="F165" s="174" t="s">
        <v>96</v>
      </c>
      <c r="G165" s="174">
        <v>1530080230</v>
      </c>
      <c r="H165" s="173" t="s">
        <v>190</v>
      </c>
      <c r="I165" s="175">
        <v>1904.289</v>
      </c>
      <c r="J165" s="175">
        <v>1897.5182199999999</v>
      </c>
      <c r="K165" s="175">
        <v>1092.27712</v>
      </c>
      <c r="L165" s="175">
        <v>469.53429</v>
      </c>
      <c r="M165" s="175">
        <v>1626.433</v>
      </c>
      <c r="N165" s="205">
        <v>1019.15346</v>
      </c>
      <c r="O165" s="176">
        <v>2495.0490500000001</v>
      </c>
      <c r="P165" s="176">
        <v>2495.0490500000001</v>
      </c>
      <c r="Q165" s="177">
        <v>2516.6927999999998</v>
      </c>
      <c r="R165" s="177">
        <v>2516.6927999999998</v>
      </c>
      <c r="S165" s="529" t="s">
        <v>720</v>
      </c>
    </row>
    <row r="166" spans="1:19" ht="12.75" customHeight="1">
      <c r="A166" s="575"/>
      <c r="B166" s="578"/>
      <c r="C166" s="534"/>
      <c r="D166" s="233" t="s">
        <v>44</v>
      </c>
      <c r="E166" s="173"/>
      <c r="F166" s="174"/>
      <c r="G166" s="174"/>
      <c r="H166" s="173"/>
      <c r="I166" s="175"/>
      <c r="J166" s="175"/>
      <c r="K166" s="175"/>
      <c r="L166" s="175"/>
      <c r="M166" s="175"/>
      <c r="N166" s="205"/>
      <c r="O166" s="176"/>
      <c r="P166" s="176"/>
      <c r="Q166" s="175"/>
      <c r="R166" s="175"/>
      <c r="S166" s="530"/>
    </row>
    <row r="167" spans="1:19" ht="27.75" customHeight="1">
      <c r="A167" s="575"/>
      <c r="B167" s="578"/>
      <c r="C167" s="534"/>
      <c r="D167" s="233" t="s">
        <v>22</v>
      </c>
      <c r="E167" s="173" t="s">
        <v>141</v>
      </c>
      <c r="F167" s="174" t="s">
        <v>96</v>
      </c>
      <c r="G167" s="174">
        <v>1530080230</v>
      </c>
      <c r="H167" s="173" t="s">
        <v>256</v>
      </c>
      <c r="I167" s="175">
        <v>581.31939999999997</v>
      </c>
      <c r="J167" s="175">
        <v>581.31939999999997</v>
      </c>
      <c r="K167" s="175">
        <v>329.86523</v>
      </c>
      <c r="L167" s="175">
        <v>119.46651</v>
      </c>
      <c r="M167" s="175">
        <v>491.18123000000003</v>
      </c>
      <c r="N167" s="205">
        <v>282.62966999999998</v>
      </c>
      <c r="O167" s="176">
        <v>737.56197999999995</v>
      </c>
      <c r="P167" s="176">
        <v>737.56197999999995</v>
      </c>
      <c r="Q167" s="177">
        <v>760.04123000000004</v>
      </c>
      <c r="R167" s="177">
        <v>760.04123000000004</v>
      </c>
      <c r="S167" s="530"/>
    </row>
    <row r="168" spans="1:19" ht="12.75" customHeight="1">
      <c r="A168" s="575"/>
      <c r="B168" s="578"/>
      <c r="C168" s="534"/>
      <c r="D168" s="233" t="s">
        <v>44</v>
      </c>
      <c r="E168" s="173"/>
      <c r="F168" s="174"/>
      <c r="G168" s="174"/>
      <c r="H168" s="173"/>
      <c r="I168" s="175"/>
      <c r="J168" s="204"/>
      <c r="K168" s="175"/>
      <c r="L168" s="175"/>
      <c r="M168" s="175"/>
      <c r="N168" s="205"/>
      <c r="O168" s="176"/>
      <c r="P168" s="176"/>
      <c r="Q168" s="175"/>
      <c r="R168" s="175"/>
      <c r="S168" s="530"/>
    </row>
    <row r="169" spans="1:19" ht="33" customHeight="1">
      <c r="A169" s="575"/>
      <c r="B169" s="578"/>
      <c r="C169" s="534"/>
      <c r="D169" s="233" t="s">
        <v>22</v>
      </c>
      <c r="E169" s="173" t="s">
        <v>141</v>
      </c>
      <c r="F169" s="174" t="s">
        <v>96</v>
      </c>
      <c r="G169" s="174">
        <v>1530080230</v>
      </c>
      <c r="H169" s="173" t="s">
        <v>112</v>
      </c>
      <c r="I169" s="175">
        <v>4552.5038000000004</v>
      </c>
      <c r="J169" s="175">
        <v>4552.5036899999996</v>
      </c>
      <c r="K169" s="175">
        <v>2155.1114400000001</v>
      </c>
      <c r="L169" s="175">
        <v>872.50315999999998</v>
      </c>
      <c r="M169" s="175">
        <v>3583.9450200000001</v>
      </c>
      <c r="N169" s="205">
        <v>2561.0941699999998</v>
      </c>
      <c r="O169" s="176">
        <v>5714.6679999999997</v>
      </c>
      <c r="P169" s="176">
        <v>5714.6679999999997</v>
      </c>
      <c r="Q169" s="177">
        <v>5715.3343999999997</v>
      </c>
      <c r="R169" s="177">
        <v>5715.3343999999997</v>
      </c>
      <c r="S169" s="530"/>
    </row>
    <row r="170" spans="1:19" ht="12.75" customHeight="1">
      <c r="A170" s="575"/>
      <c r="B170" s="578"/>
      <c r="C170" s="534"/>
      <c r="D170" s="233" t="s">
        <v>44</v>
      </c>
      <c r="E170" s="173"/>
      <c r="F170" s="174"/>
      <c r="G170" s="174"/>
      <c r="H170" s="173"/>
      <c r="I170" s="175"/>
      <c r="J170" s="175"/>
      <c r="K170" s="175"/>
      <c r="L170" s="175"/>
      <c r="M170" s="175"/>
      <c r="N170" s="205"/>
      <c r="O170" s="176"/>
      <c r="P170" s="176"/>
      <c r="Q170" s="175"/>
      <c r="R170" s="175"/>
      <c r="S170" s="530"/>
    </row>
    <row r="171" spans="1:19" ht="32.25" customHeight="1">
      <c r="A171" s="575"/>
      <c r="B171" s="578"/>
      <c r="C171" s="534"/>
      <c r="D171" s="233" t="s">
        <v>22</v>
      </c>
      <c r="E171" s="173" t="s">
        <v>141</v>
      </c>
      <c r="F171" s="174" t="s">
        <v>96</v>
      </c>
      <c r="G171" s="174">
        <v>1530080230</v>
      </c>
      <c r="H171" s="173" t="s">
        <v>111</v>
      </c>
      <c r="I171" s="175">
        <v>466.38389000000001</v>
      </c>
      <c r="J171" s="175">
        <v>464.70722999999998</v>
      </c>
      <c r="K171" s="175">
        <v>216.315</v>
      </c>
      <c r="L171" s="175">
        <v>185.58904999999999</v>
      </c>
      <c r="M171" s="175">
        <v>549.63</v>
      </c>
      <c r="N171" s="205">
        <v>505.27825999999999</v>
      </c>
      <c r="O171" s="176">
        <v>803.95</v>
      </c>
      <c r="P171" s="176">
        <v>803.95</v>
      </c>
      <c r="Q171" s="175">
        <v>461.05</v>
      </c>
      <c r="R171" s="175">
        <v>461.05</v>
      </c>
      <c r="S171" s="530"/>
    </row>
    <row r="172" spans="1:19" ht="12.75" customHeight="1">
      <c r="A172" s="575"/>
      <c r="B172" s="578"/>
      <c r="C172" s="534"/>
      <c r="D172" s="233" t="s">
        <v>44</v>
      </c>
      <c r="E172" s="173"/>
      <c r="F172" s="174"/>
      <c r="G172" s="174"/>
      <c r="H172" s="173"/>
      <c r="I172" s="175"/>
      <c r="J172" s="175"/>
      <c r="K172" s="175"/>
      <c r="L172" s="175"/>
      <c r="M172" s="175"/>
      <c r="N172" s="205"/>
      <c r="O172" s="176"/>
      <c r="P172" s="176"/>
      <c r="Q172" s="175"/>
      <c r="R172" s="175"/>
      <c r="S172" s="530"/>
    </row>
    <row r="173" spans="1:19" ht="27.75" customHeight="1">
      <c r="A173" s="575"/>
      <c r="B173" s="578"/>
      <c r="C173" s="534"/>
      <c r="D173" s="233" t="s">
        <v>22</v>
      </c>
      <c r="E173" s="173" t="s">
        <v>141</v>
      </c>
      <c r="F173" s="174" t="s">
        <v>96</v>
      </c>
      <c r="G173" s="174">
        <v>1530080230</v>
      </c>
      <c r="H173" s="173" t="s">
        <v>113</v>
      </c>
      <c r="I173" s="175">
        <v>1.74</v>
      </c>
      <c r="J173" s="175">
        <v>1.74</v>
      </c>
      <c r="K173" s="175">
        <v>0.72</v>
      </c>
      <c r="L173" s="175">
        <v>0.12</v>
      </c>
      <c r="M173" s="175">
        <v>0.72</v>
      </c>
      <c r="N173" s="205">
        <v>0.3</v>
      </c>
      <c r="O173" s="176">
        <v>0.72</v>
      </c>
      <c r="P173" s="176">
        <v>0.72</v>
      </c>
      <c r="Q173" s="175">
        <v>0.72</v>
      </c>
      <c r="R173" s="175">
        <v>0.72</v>
      </c>
      <c r="S173" s="530"/>
    </row>
    <row r="174" spans="1:19" ht="12.75" customHeight="1">
      <c r="A174" s="575"/>
      <c r="B174" s="578"/>
      <c r="C174" s="534"/>
      <c r="D174" s="233" t="s">
        <v>44</v>
      </c>
      <c r="E174" s="173"/>
      <c r="F174" s="174"/>
      <c r="G174" s="174"/>
      <c r="H174" s="173"/>
      <c r="I174" s="175"/>
      <c r="J174" s="175"/>
      <c r="K174" s="175"/>
      <c r="L174" s="175"/>
      <c r="M174" s="175"/>
      <c r="N174" s="205"/>
      <c r="O174" s="176"/>
      <c r="P174" s="176"/>
      <c r="Q174" s="175"/>
      <c r="R174" s="175"/>
      <c r="S174" s="530"/>
    </row>
    <row r="175" spans="1:19" ht="26.25" customHeight="1">
      <c r="A175" s="575"/>
      <c r="B175" s="578"/>
      <c r="C175" s="534"/>
      <c r="D175" s="233" t="s">
        <v>22</v>
      </c>
      <c r="E175" s="173" t="s">
        <v>141</v>
      </c>
      <c r="F175" s="174" t="s">
        <v>96</v>
      </c>
      <c r="G175" s="174">
        <v>1530080230</v>
      </c>
      <c r="H175" s="173" t="s">
        <v>254</v>
      </c>
      <c r="I175" s="175">
        <v>1335.51566</v>
      </c>
      <c r="J175" s="175">
        <v>1335.51566</v>
      </c>
      <c r="K175" s="175">
        <v>575.34400000000005</v>
      </c>
      <c r="L175" s="175">
        <v>209.83955</v>
      </c>
      <c r="M175" s="175">
        <v>1006.852</v>
      </c>
      <c r="N175" s="205">
        <v>633.10477000000003</v>
      </c>
      <c r="O175" s="176">
        <v>1656.0690999999999</v>
      </c>
      <c r="P175" s="176">
        <v>1656.0690999999999</v>
      </c>
      <c r="Q175" s="177">
        <v>1726.0309999999999</v>
      </c>
      <c r="R175" s="177">
        <v>1726.0309999999999</v>
      </c>
      <c r="S175" s="530"/>
    </row>
    <row r="176" spans="1:19" ht="12.75" customHeight="1">
      <c r="A176" s="575"/>
      <c r="B176" s="578"/>
      <c r="C176" s="534"/>
      <c r="D176" s="233" t="s">
        <v>44</v>
      </c>
      <c r="E176" s="173"/>
      <c r="F176" s="174"/>
      <c r="G176" s="174"/>
      <c r="H176" s="173"/>
      <c r="I176" s="175"/>
      <c r="J176" s="175"/>
      <c r="K176" s="175"/>
      <c r="L176" s="175"/>
      <c r="M176" s="175"/>
      <c r="N176" s="205"/>
      <c r="O176" s="176"/>
      <c r="P176" s="176"/>
      <c r="Q176" s="175"/>
      <c r="R176" s="175"/>
      <c r="S176" s="530"/>
    </row>
    <row r="177" spans="1:21" ht="27.75" customHeight="1">
      <c r="A177" s="575"/>
      <c r="B177" s="578"/>
      <c r="C177" s="534"/>
      <c r="D177" s="233" t="s">
        <v>22</v>
      </c>
      <c r="E177" s="173" t="s">
        <v>141</v>
      </c>
      <c r="F177" s="174" t="s">
        <v>96</v>
      </c>
      <c r="G177" s="174">
        <v>1530080230</v>
      </c>
      <c r="H177" s="173" t="s">
        <v>241</v>
      </c>
      <c r="I177" s="175">
        <v>3.87025</v>
      </c>
      <c r="J177" s="175">
        <v>3.87025</v>
      </c>
      <c r="K177" s="175">
        <v>40</v>
      </c>
      <c r="L177" s="302">
        <v>2.48E-3</v>
      </c>
      <c r="M177" s="175">
        <v>40</v>
      </c>
      <c r="N177" s="205">
        <v>1.2521500000000001</v>
      </c>
      <c r="O177" s="176">
        <v>1.6890799999999999</v>
      </c>
      <c r="P177" s="176">
        <v>1.6890799999999999</v>
      </c>
      <c r="Q177" s="175">
        <v>40</v>
      </c>
      <c r="R177" s="175">
        <v>40</v>
      </c>
      <c r="S177" s="530"/>
    </row>
    <row r="178" spans="1:21" ht="12.75" customHeight="1">
      <c r="A178" s="575"/>
      <c r="B178" s="578"/>
      <c r="C178" s="534"/>
      <c r="D178" s="233" t="s">
        <v>44</v>
      </c>
      <c r="E178" s="173"/>
      <c r="F178" s="174"/>
      <c r="G178" s="174"/>
      <c r="H178" s="173"/>
      <c r="I178" s="175"/>
      <c r="J178" s="175"/>
      <c r="K178" s="175"/>
      <c r="L178" s="175"/>
      <c r="M178" s="175"/>
      <c r="N178" s="205"/>
      <c r="O178" s="176"/>
      <c r="P178" s="176"/>
      <c r="Q178" s="175"/>
      <c r="R178" s="175"/>
      <c r="S178" s="530"/>
    </row>
    <row r="179" spans="1:21" ht="27.75" customHeight="1">
      <c r="A179" s="575"/>
      <c r="B179" s="578"/>
      <c r="C179" s="534"/>
      <c r="D179" s="233" t="s">
        <v>22</v>
      </c>
      <c r="E179" s="173" t="s">
        <v>141</v>
      </c>
      <c r="F179" s="174" t="s">
        <v>96</v>
      </c>
      <c r="G179" s="174">
        <v>1530080230</v>
      </c>
      <c r="H179" s="173">
        <v>831</v>
      </c>
      <c r="I179" s="175">
        <v>0</v>
      </c>
      <c r="J179" s="175">
        <v>0</v>
      </c>
      <c r="K179" s="175">
        <v>40</v>
      </c>
      <c r="L179" s="175">
        <v>0</v>
      </c>
      <c r="M179" s="175">
        <v>40</v>
      </c>
      <c r="N179" s="205">
        <v>0</v>
      </c>
      <c r="O179" s="176">
        <v>38.983429999999998</v>
      </c>
      <c r="P179" s="176">
        <v>38.983429999999998</v>
      </c>
      <c r="Q179" s="175">
        <v>40</v>
      </c>
      <c r="R179" s="175">
        <v>40</v>
      </c>
      <c r="S179" s="530"/>
    </row>
    <row r="180" spans="1:21" ht="15" customHeight="1">
      <c r="A180" s="575"/>
      <c r="B180" s="578"/>
      <c r="C180" s="534"/>
      <c r="D180" s="233" t="s">
        <v>44</v>
      </c>
      <c r="E180" s="173"/>
      <c r="F180" s="174"/>
      <c r="G180" s="174"/>
      <c r="H180" s="173"/>
      <c r="I180" s="175"/>
      <c r="J180" s="175"/>
      <c r="K180" s="175"/>
      <c r="L180" s="175"/>
      <c r="M180" s="175"/>
      <c r="N180" s="205"/>
      <c r="O180" s="176"/>
      <c r="P180" s="176"/>
      <c r="Q180" s="175"/>
      <c r="R180" s="175"/>
      <c r="S180" s="531"/>
    </row>
    <row r="181" spans="1:21" ht="28.5" customHeight="1">
      <c r="A181" s="575"/>
      <c r="B181" s="578" t="s">
        <v>74</v>
      </c>
      <c r="C181" s="534" t="s">
        <v>300</v>
      </c>
      <c r="D181" s="233" t="s">
        <v>22</v>
      </c>
      <c r="E181" s="173" t="s">
        <v>141</v>
      </c>
      <c r="F181" s="174" t="s">
        <v>96</v>
      </c>
      <c r="G181" s="174">
        <v>1530080250</v>
      </c>
      <c r="H181" s="173">
        <v>111</v>
      </c>
      <c r="I181" s="175">
        <v>49.808340000000001</v>
      </c>
      <c r="J181" s="175">
        <v>49.808340000000001</v>
      </c>
      <c r="K181" s="175">
        <v>12.458320000000001</v>
      </c>
      <c r="L181" s="175">
        <v>0</v>
      </c>
      <c r="M181" s="175">
        <v>24.90832</v>
      </c>
      <c r="N181" s="205">
        <v>0</v>
      </c>
      <c r="O181" s="176">
        <v>49.808320000000002</v>
      </c>
      <c r="P181" s="176">
        <v>49.808320000000002</v>
      </c>
      <c r="Q181" s="175">
        <v>0</v>
      </c>
      <c r="R181" s="175">
        <v>0</v>
      </c>
      <c r="S181" s="553" t="s">
        <v>720</v>
      </c>
    </row>
    <row r="182" spans="1:21" ht="21.75" customHeight="1">
      <c r="A182" s="575"/>
      <c r="B182" s="578"/>
      <c r="C182" s="534"/>
      <c r="D182" s="233" t="s">
        <v>44</v>
      </c>
      <c r="E182" s="173"/>
      <c r="F182" s="174"/>
      <c r="G182" s="174"/>
      <c r="H182" s="173"/>
      <c r="I182" s="175"/>
      <c r="J182" s="175"/>
      <c r="K182" s="175"/>
      <c r="L182" s="175"/>
      <c r="M182" s="175"/>
      <c r="N182" s="205"/>
      <c r="O182" s="176"/>
      <c r="P182" s="176"/>
      <c r="Q182" s="175"/>
      <c r="R182" s="175"/>
      <c r="S182" s="554"/>
    </row>
    <row r="183" spans="1:21" ht="35.25" customHeight="1">
      <c r="A183" s="575"/>
      <c r="B183" s="535"/>
      <c r="C183" s="534"/>
      <c r="D183" s="233" t="s">
        <v>22</v>
      </c>
      <c r="E183" s="173" t="s">
        <v>141</v>
      </c>
      <c r="F183" s="174" t="s">
        <v>96</v>
      </c>
      <c r="G183" s="174">
        <v>1530080250</v>
      </c>
      <c r="H183" s="173">
        <v>119</v>
      </c>
      <c r="I183" s="175">
        <v>15.04209</v>
      </c>
      <c r="J183" s="175">
        <v>15.04209</v>
      </c>
      <c r="K183" s="175">
        <v>3.7606099999999998</v>
      </c>
      <c r="L183" s="175">
        <v>0</v>
      </c>
      <c r="M183" s="175">
        <v>7.5211100000000002</v>
      </c>
      <c r="N183" s="205">
        <v>0</v>
      </c>
      <c r="O183" s="176">
        <v>15.042109999999999</v>
      </c>
      <c r="P183" s="176">
        <v>15.042109999999999</v>
      </c>
      <c r="Q183" s="175">
        <v>0</v>
      </c>
      <c r="R183" s="175">
        <v>0</v>
      </c>
      <c r="S183" s="554"/>
    </row>
    <row r="184" spans="1:21" ht="19.5" customHeight="1">
      <c r="A184" s="575"/>
      <c r="B184" s="535"/>
      <c r="C184" s="534"/>
      <c r="D184" s="233" t="s">
        <v>44</v>
      </c>
      <c r="E184" s="173"/>
      <c r="F184" s="174"/>
      <c r="G184" s="174"/>
      <c r="H184" s="173"/>
      <c r="I184" s="175"/>
      <c r="J184" s="175"/>
      <c r="K184" s="175"/>
      <c r="L184" s="175"/>
      <c r="M184" s="175"/>
      <c r="N184" s="205"/>
      <c r="O184" s="176"/>
      <c r="P184" s="176"/>
      <c r="Q184" s="175"/>
      <c r="R184" s="175"/>
      <c r="S184" s="555"/>
    </row>
    <row r="185" spans="1:21" ht="28.5" customHeight="1">
      <c r="A185" s="575"/>
      <c r="B185" s="578" t="s">
        <v>75</v>
      </c>
      <c r="C185" s="534" t="s">
        <v>143</v>
      </c>
      <c r="D185" s="233" t="s">
        <v>22</v>
      </c>
      <c r="E185" s="173" t="s">
        <v>247</v>
      </c>
      <c r="F185" s="174" t="s">
        <v>96</v>
      </c>
      <c r="G185" s="174">
        <v>1530080280</v>
      </c>
      <c r="H185" s="173">
        <v>111</v>
      </c>
      <c r="I185" s="175">
        <v>250.78111000000001</v>
      </c>
      <c r="J185" s="175">
        <v>250.78111000000001</v>
      </c>
      <c r="K185" s="175">
        <v>62.698999999999998</v>
      </c>
      <c r="L185" s="175">
        <v>19.154319999999998</v>
      </c>
      <c r="M185" s="175">
        <v>125.393</v>
      </c>
      <c r="N185" s="205">
        <v>125.393</v>
      </c>
      <c r="O185" s="176">
        <v>250.78100000000001</v>
      </c>
      <c r="P185" s="176">
        <v>250.78100000000001</v>
      </c>
      <c r="Q185" s="175">
        <v>0</v>
      </c>
      <c r="R185" s="175">
        <v>0</v>
      </c>
      <c r="S185" s="554" t="s">
        <v>720</v>
      </c>
    </row>
    <row r="186" spans="1:21" ht="18" customHeight="1">
      <c r="A186" s="575"/>
      <c r="B186" s="578"/>
      <c r="C186" s="534"/>
      <c r="D186" s="233" t="s">
        <v>44</v>
      </c>
      <c r="E186" s="173"/>
      <c r="F186" s="174"/>
      <c r="G186" s="174"/>
      <c r="H186" s="173"/>
      <c r="I186" s="175"/>
      <c r="J186" s="175"/>
      <c r="K186" s="175"/>
      <c r="L186" s="175"/>
      <c r="M186" s="175"/>
      <c r="N186" s="205"/>
      <c r="O186" s="176"/>
      <c r="P186" s="176"/>
      <c r="Q186" s="175"/>
      <c r="R186" s="175"/>
      <c r="S186" s="554"/>
    </row>
    <row r="187" spans="1:21" ht="26.25" customHeight="1">
      <c r="A187" s="575"/>
      <c r="B187" s="535"/>
      <c r="C187" s="535"/>
      <c r="D187" s="233" t="s">
        <v>22</v>
      </c>
      <c r="E187" s="173" t="s">
        <v>247</v>
      </c>
      <c r="F187" s="174" t="s">
        <v>96</v>
      </c>
      <c r="G187" s="174">
        <v>1530080280</v>
      </c>
      <c r="H187" s="173">
        <v>119</v>
      </c>
      <c r="I187" s="175">
        <v>75.735889999999998</v>
      </c>
      <c r="J187" s="175">
        <v>75.735889999999998</v>
      </c>
      <c r="K187" s="175">
        <v>18.937000000000001</v>
      </c>
      <c r="L187" s="175">
        <v>0</v>
      </c>
      <c r="M187" s="175">
        <v>37.869999999999997</v>
      </c>
      <c r="N187" s="205">
        <v>24.349250000000001</v>
      </c>
      <c r="O187" s="176">
        <v>75.736000000000004</v>
      </c>
      <c r="P187" s="176">
        <v>75.736000000000004</v>
      </c>
      <c r="Q187" s="175">
        <v>0</v>
      </c>
      <c r="R187" s="175">
        <v>0</v>
      </c>
      <c r="S187" s="554"/>
    </row>
    <row r="188" spans="1:21" ht="19.5" customHeight="1">
      <c r="A188" s="576"/>
      <c r="B188" s="535"/>
      <c r="C188" s="535"/>
      <c r="D188" s="233" t="s">
        <v>44</v>
      </c>
      <c r="E188" s="173"/>
      <c r="F188" s="174"/>
      <c r="G188" s="174"/>
      <c r="H188" s="173"/>
      <c r="I188" s="175"/>
      <c r="J188" s="175"/>
      <c r="K188" s="175"/>
      <c r="L188" s="175"/>
      <c r="M188" s="175"/>
      <c r="N188" s="205"/>
      <c r="O188" s="176"/>
      <c r="P188" s="176"/>
      <c r="Q188" s="175"/>
      <c r="R188" s="175"/>
      <c r="S188" s="555"/>
    </row>
    <row r="189" spans="1:21" ht="54" customHeight="1">
      <c r="A189" s="560">
        <v>6</v>
      </c>
      <c r="B189" s="573" t="s">
        <v>67</v>
      </c>
      <c r="C189" s="573" t="s">
        <v>231</v>
      </c>
      <c r="D189" s="231" t="s">
        <v>22</v>
      </c>
      <c r="E189" s="167" t="s">
        <v>184</v>
      </c>
      <c r="F189" s="168" t="s">
        <v>144</v>
      </c>
      <c r="G189" s="168" t="s">
        <v>280</v>
      </c>
      <c r="H189" s="167" t="s">
        <v>72</v>
      </c>
      <c r="I189" s="169">
        <f>I191+I194</f>
        <v>18.5</v>
      </c>
      <c r="J189" s="169">
        <f t="shared" ref="J189:R189" si="19">J191+J194</f>
        <v>18.5</v>
      </c>
      <c r="K189" s="169">
        <f t="shared" si="19"/>
        <v>0</v>
      </c>
      <c r="L189" s="169">
        <f t="shared" si="19"/>
        <v>0</v>
      </c>
      <c r="M189" s="169">
        <f t="shared" si="19"/>
        <v>30</v>
      </c>
      <c r="N189" s="169">
        <f t="shared" si="19"/>
        <v>30</v>
      </c>
      <c r="O189" s="169">
        <f t="shared" si="19"/>
        <v>30</v>
      </c>
      <c r="P189" s="169">
        <f t="shared" si="19"/>
        <v>30</v>
      </c>
      <c r="Q189" s="169">
        <f t="shared" si="19"/>
        <v>170</v>
      </c>
      <c r="R189" s="169">
        <f t="shared" si="19"/>
        <v>170</v>
      </c>
      <c r="S189" s="560" t="s">
        <v>641</v>
      </c>
    </row>
    <row r="190" spans="1:21" ht="15" customHeight="1">
      <c r="A190" s="560"/>
      <c r="B190" s="573"/>
      <c r="C190" s="573"/>
      <c r="D190" s="231" t="s">
        <v>44</v>
      </c>
      <c r="E190" s="167"/>
      <c r="F190" s="168"/>
      <c r="G190" s="168"/>
      <c r="H190" s="167"/>
      <c r="I190" s="169"/>
      <c r="J190" s="169"/>
      <c r="K190" s="169"/>
      <c r="L190" s="169"/>
      <c r="M190" s="169"/>
      <c r="N190" s="169"/>
      <c r="O190" s="206"/>
      <c r="P190" s="169"/>
      <c r="Q190" s="169"/>
      <c r="R190" s="169"/>
      <c r="S190" s="560"/>
    </row>
    <row r="191" spans="1:21" s="54" customFormat="1" ht="48" customHeight="1">
      <c r="A191" s="207"/>
      <c r="B191" s="239" t="s">
        <v>405</v>
      </c>
      <c r="C191" s="239" t="s">
        <v>408</v>
      </c>
      <c r="D191" s="239" t="s">
        <v>22</v>
      </c>
      <c r="E191" s="207"/>
      <c r="F191" s="208"/>
      <c r="G191" s="208"/>
      <c r="H191" s="207"/>
      <c r="I191" s="209">
        <f>I192</f>
        <v>18.5</v>
      </c>
      <c r="J191" s="209">
        <f>J192</f>
        <v>18.5</v>
      </c>
      <c r="K191" s="209">
        <f>K192</f>
        <v>0</v>
      </c>
      <c r="L191" s="209">
        <f t="shared" ref="L191:R191" si="20">L192</f>
        <v>0</v>
      </c>
      <c r="M191" s="209">
        <f t="shared" si="20"/>
        <v>30</v>
      </c>
      <c r="N191" s="209">
        <f t="shared" si="20"/>
        <v>30</v>
      </c>
      <c r="O191" s="209">
        <f t="shared" si="20"/>
        <v>30</v>
      </c>
      <c r="P191" s="209">
        <f t="shared" si="20"/>
        <v>30</v>
      </c>
      <c r="Q191" s="209">
        <f t="shared" si="20"/>
        <v>30</v>
      </c>
      <c r="R191" s="209">
        <f t="shared" si="20"/>
        <v>30</v>
      </c>
      <c r="S191" s="207"/>
      <c r="T191" s="246"/>
      <c r="U191" s="246"/>
    </row>
    <row r="192" spans="1:21" ht="70.5" customHeight="1">
      <c r="A192" s="581"/>
      <c r="B192" s="532">
        <v>1</v>
      </c>
      <c r="C192" s="535" t="s">
        <v>444</v>
      </c>
      <c r="D192" s="233" t="s">
        <v>22</v>
      </c>
      <c r="E192" s="173" t="s">
        <v>184</v>
      </c>
      <c r="F192" s="174" t="s">
        <v>144</v>
      </c>
      <c r="G192" s="174" t="s">
        <v>279</v>
      </c>
      <c r="H192" s="173" t="s">
        <v>111</v>
      </c>
      <c r="I192" s="177">
        <v>18.5</v>
      </c>
      <c r="J192" s="177">
        <v>18.5</v>
      </c>
      <c r="K192" s="288">
        <v>0</v>
      </c>
      <c r="L192" s="288">
        <v>0</v>
      </c>
      <c r="M192" s="177">
        <v>30</v>
      </c>
      <c r="N192" s="177">
        <v>30</v>
      </c>
      <c r="O192" s="181">
        <v>30</v>
      </c>
      <c r="P192" s="176">
        <v>30</v>
      </c>
      <c r="Q192" s="179">
        <v>30</v>
      </c>
      <c r="R192" s="179">
        <v>30</v>
      </c>
      <c r="S192" s="561" t="s">
        <v>756</v>
      </c>
    </row>
    <row r="193" spans="1:22" ht="73.5" customHeight="1">
      <c r="A193" s="581"/>
      <c r="B193" s="532"/>
      <c r="C193" s="535"/>
      <c r="D193" s="233" t="s">
        <v>44</v>
      </c>
      <c r="E193" s="173"/>
      <c r="F193" s="174"/>
      <c r="G193" s="174"/>
      <c r="H193" s="173"/>
      <c r="I193" s="177"/>
      <c r="J193" s="177"/>
      <c r="K193" s="177"/>
      <c r="L193" s="177"/>
      <c r="M193" s="177"/>
      <c r="N193" s="177"/>
      <c r="O193" s="181"/>
      <c r="P193" s="176"/>
      <c r="Q193" s="179"/>
      <c r="R193" s="179"/>
      <c r="S193" s="561"/>
    </row>
    <row r="194" spans="1:22" ht="42.75" customHeight="1">
      <c r="A194" s="207"/>
      <c r="B194" s="239" t="s">
        <v>406</v>
      </c>
      <c r="C194" s="240" t="s">
        <v>407</v>
      </c>
      <c r="D194" s="239" t="s">
        <v>22</v>
      </c>
      <c r="E194" s="210"/>
      <c r="F194" s="211"/>
      <c r="G194" s="211"/>
      <c r="H194" s="210"/>
      <c r="I194" s="209">
        <f>I195</f>
        <v>0</v>
      </c>
      <c r="J194" s="209">
        <f t="shared" ref="J194:R194" si="21">J195</f>
        <v>0</v>
      </c>
      <c r="K194" s="209">
        <f t="shared" si="21"/>
        <v>0</v>
      </c>
      <c r="L194" s="209">
        <f t="shared" si="21"/>
        <v>0</v>
      </c>
      <c r="M194" s="209">
        <f t="shared" si="21"/>
        <v>0</v>
      </c>
      <c r="N194" s="209">
        <f t="shared" si="21"/>
        <v>0</v>
      </c>
      <c r="O194" s="209">
        <f t="shared" si="21"/>
        <v>0</v>
      </c>
      <c r="P194" s="209">
        <f t="shared" si="21"/>
        <v>0</v>
      </c>
      <c r="Q194" s="209">
        <f t="shared" si="21"/>
        <v>140</v>
      </c>
      <c r="R194" s="209">
        <f t="shared" si="21"/>
        <v>140</v>
      </c>
      <c r="S194" s="210"/>
    </row>
    <row r="195" spans="1:22" ht="51" customHeight="1">
      <c r="A195" s="581"/>
      <c r="B195" s="535">
        <v>1</v>
      </c>
      <c r="C195" s="534" t="s">
        <v>498</v>
      </c>
      <c r="D195" s="233" t="s">
        <v>22</v>
      </c>
      <c r="E195" s="174" t="s">
        <v>184</v>
      </c>
      <c r="F195" s="174" t="s">
        <v>144</v>
      </c>
      <c r="G195" s="174" t="s">
        <v>409</v>
      </c>
      <c r="H195" s="174" t="s">
        <v>335</v>
      </c>
      <c r="I195" s="177">
        <v>0</v>
      </c>
      <c r="J195" s="177">
        <v>0</v>
      </c>
      <c r="K195" s="175">
        <v>0</v>
      </c>
      <c r="L195" s="175">
        <v>0</v>
      </c>
      <c r="M195" s="177">
        <v>0</v>
      </c>
      <c r="N195" s="177">
        <v>0</v>
      </c>
      <c r="O195" s="176">
        <v>0</v>
      </c>
      <c r="P195" s="176">
        <v>0</v>
      </c>
      <c r="Q195" s="179">
        <v>140</v>
      </c>
      <c r="R195" s="179">
        <v>140</v>
      </c>
      <c r="S195" s="572"/>
    </row>
    <row r="196" spans="1:22" ht="53.25" customHeight="1">
      <c r="A196" s="581"/>
      <c r="B196" s="535"/>
      <c r="C196" s="534"/>
      <c r="D196" s="233" t="s">
        <v>44</v>
      </c>
      <c r="E196" s="173"/>
      <c r="F196" s="174"/>
      <c r="G196" s="174"/>
      <c r="H196" s="173"/>
      <c r="I196" s="177"/>
      <c r="J196" s="177"/>
      <c r="K196" s="175"/>
      <c r="L196" s="175"/>
      <c r="M196" s="177"/>
      <c r="N196" s="177"/>
      <c r="O196" s="181"/>
      <c r="P196" s="176"/>
      <c r="Q196" s="179"/>
      <c r="R196" s="179"/>
      <c r="S196" s="572"/>
    </row>
    <row r="197" spans="1:22" ht="35.25" customHeight="1">
      <c r="A197" s="560">
        <v>7</v>
      </c>
      <c r="B197" s="573" t="s">
        <v>67</v>
      </c>
      <c r="C197" s="573" t="s">
        <v>232</v>
      </c>
      <c r="D197" s="231" t="s">
        <v>22</v>
      </c>
      <c r="E197" s="167" t="s">
        <v>191</v>
      </c>
      <c r="F197" s="168"/>
      <c r="G197" s="168" t="s">
        <v>557</v>
      </c>
      <c r="H197" s="167" t="s">
        <v>72</v>
      </c>
      <c r="I197" s="169">
        <f t="shared" ref="I197:R197" si="22">I199+I243</f>
        <v>1105236.8561100003</v>
      </c>
      <c r="J197" s="169">
        <f t="shared" si="22"/>
        <v>1088022.5515400004</v>
      </c>
      <c r="K197" s="169">
        <f t="shared" si="22"/>
        <v>196931.15989000001</v>
      </c>
      <c r="L197" s="169">
        <f t="shared" si="22"/>
        <v>140018.94971999998</v>
      </c>
      <c r="M197" s="169">
        <f t="shared" si="22"/>
        <v>491220.34019000002</v>
      </c>
      <c r="N197" s="169">
        <f t="shared" si="22"/>
        <v>392761.76002000005</v>
      </c>
      <c r="O197" s="169">
        <f t="shared" si="22"/>
        <v>806363.11698000017</v>
      </c>
      <c r="P197" s="169">
        <f t="shared" si="22"/>
        <v>796311.99852000002</v>
      </c>
      <c r="Q197" s="169">
        <f t="shared" si="22"/>
        <v>752994.06840999995</v>
      </c>
      <c r="R197" s="169">
        <f t="shared" si="22"/>
        <v>744280.62665999995</v>
      </c>
      <c r="S197" s="560" t="s">
        <v>741</v>
      </c>
    </row>
    <row r="198" spans="1:22" ht="15" customHeight="1">
      <c r="A198" s="560"/>
      <c r="B198" s="573"/>
      <c r="C198" s="573"/>
      <c r="D198" s="231" t="s">
        <v>44</v>
      </c>
      <c r="E198" s="167"/>
      <c r="F198" s="168"/>
      <c r="G198" s="168"/>
      <c r="H198" s="167"/>
      <c r="I198" s="169"/>
      <c r="J198" s="169"/>
      <c r="K198" s="169"/>
      <c r="L198" s="169"/>
      <c r="M198" s="169"/>
      <c r="N198" s="169"/>
      <c r="O198" s="206"/>
      <c r="P198" s="169"/>
      <c r="Q198" s="169"/>
      <c r="R198" s="169"/>
      <c r="S198" s="560"/>
    </row>
    <row r="199" spans="1:22" ht="42" customHeight="1">
      <c r="A199" s="552" t="s">
        <v>436</v>
      </c>
      <c r="B199" s="533" t="s">
        <v>93</v>
      </c>
      <c r="C199" s="533" t="s">
        <v>520</v>
      </c>
      <c r="D199" s="238" t="s">
        <v>22</v>
      </c>
      <c r="E199" s="197" t="s">
        <v>191</v>
      </c>
      <c r="F199" s="198"/>
      <c r="G199" s="198" t="s">
        <v>283</v>
      </c>
      <c r="H199" s="170" t="s">
        <v>72</v>
      </c>
      <c r="I199" s="172">
        <f>I201+I203+I205+I207+I215+I217+I219+I221+I227+I229+I231+I233+I245+I251+I253+I255+I259+I267+I271+I273+I275+I277+I279+I287+I289</f>
        <v>482640.09302000003</v>
      </c>
      <c r="J199" s="172">
        <f>J201+J203+J205+J207+J215+J217+J219+J221+J227+J229+J231+J233+J245+J251+J253+J255+J259+J267+J271+J273+J275+J277+J279+J287+J289</f>
        <v>477219.4153600001</v>
      </c>
      <c r="K199" s="172">
        <f>K201+K203+K205+K207+K215+K217+K219+K221+K223+K227+K229+K231+K233</f>
        <v>6995.80375</v>
      </c>
      <c r="L199" s="172">
        <f t="shared" ref="L199" si="23">L201+L203+L205+L207+L215+L217+L219+L221+L223+L227+L229+L231+L233</f>
        <v>2663.2163100000002</v>
      </c>
      <c r="M199" s="172">
        <f t="shared" ref="M199:N199" si="24">M201+M203+M205+M207+M215+M217+M219+M221+M223+M227+M229+M231+M233+M235+M237+M239+M241</f>
        <v>21801.602779999994</v>
      </c>
      <c r="N199" s="172">
        <f t="shared" si="24"/>
        <v>9066.6230600000017</v>
      </c>
      <c r="O199" s="172">
        <f>O201+O203+O205+O207+O215+O217+O219+O221+O223+O227+O229+O231+O233+O235+O237+O239+O241+O209+O211+O213+O225</f>
        <v>26337.278010000002</v>
      </c>
      <c r="P199" s="172">
        <f t="shared" ref="P199:R199" si="25">P201+P203+P205+P207+P215+P217+P219+P221+P223+P227+P229+P231+P233+P235+P237+P239+P241+P209+P211+P213+P225</f>
        <v>20018.994329999998</v>
      </c>
      <c r="Q199" s="172">
        <f t="shared" si="25"/>
        <v>35285.413659999998</v>
      </c>
      <c r="R199" s="172">
        <f t="shared" si="25"/>
        <v>17724.013660000001</v>
      </c>
      <c r="S199" s="552" t="s">
        <v>740</v>
      </c>
    </row>
    <row r="200" spans="1:22" ht="18" customHeight="1">
      <c r="A200" s="552"/>
      <c r="B200" s="533"/>
      <c r="C200" s="533"/>
      <c r="D200" s="238" t="s">
        <v>44</v>
      </c>
      <c r="E200" s="197"/>
      <c r="F200" s="198"/>
      <c r="G200" s="198"/>
      <c r="H200" s="197"/>
      <c r="I200" s="176"/>
      <c r="J200" s="176"/>
      <c r="K200" s="176"/>
      <c r="L200" s="176"/>
      <c r="M200" s="176"/>
      <c r="N200" s="176"/>
      <c r="O200" s="181"/>
      <c r="P200" s="176"/>
      <c r="Q200" s="176"/>
      <c r="R200" s="176"/>
      <c r="S200" s="552"/>
    </row>
    <row r="201" spans="1:22" customFormat="1" ht="31.5" customHeight="1">
      <c r="A201" s="574"/>
      <c r="B201" s="624" t="s">
        <v>513</v>
      </c>
      <c r="C201" s="627" t="s">
        <v>512</v>
      </c>
      <c r="D201" s="241" t="s">
        <v>22</v>
      </c>
      <c r="E201" s="212" t="s">
        <v>191</v>
      </c>
      <c r="F201" s="212" t="s">
        <v>193</v>
      </c>
      <c r="G201" s="212" t="s">
        <v>253</v>
      </c>
      <c r="H201" s="212" t="s">
        <v>112</v>
      </c>
      <c r="I201" s="213">
        <v>2875.6847600000001</v>
      </c>
      <c r="J201" s="213">
        <v>2875.6847600000001</v>
      </c>
      <c r="K201" s="305">
        <v>710</v>
      </c>
      <c r="L201" s="223">
        <v>566.47778000000005</v>
      </c>
      <c r="M201" s="213">
        <v>1674</v>
      </c>
      <c r="N201" s="213">
        <v>1508.3173200000001</v>
      </c>
      <c r="O201" s="214">
        <v>3176.94506</v>
      </c>
      <c r="P201" s="214">
        <v>3176.94506</v>
      </c>
      <c r="Q201" s="213">
        <v>3183.4270000000001</v>
      </c>
      <c r="R201" s="213">
        <v>3183.4270000000001</v>
      </c>
      <c r="S201" s="536" t="s">
        <v>720</v>
      </c>
      <c r="T201" s="247"/>
      <c r="U201" s="246"/>
      <c r="V201" s="588"/>
    </row>
    <row r="202" spans="1:22" customFormat="1" ht="15" customHeight="1">
      <c r="A202" s="575"/>
      <c r="B202" s="625"/>
      <c r="C202" s="627"/>
      <c r="D202" s="241" t="s">
        <v>44</v>
      </c>
      <c r="E202" s="212"/>
      <c r="F202" s="212"/>
      <c r="G202" s="212"/>
      <c r="H202" s="212"/>
      <c r="I202" s="213"/>
      <c r="J202" s="213"/>
      <c r="K202" s="223"/>
      <c r="L202" s="223"/>
      <c r="M202" s="213"/>
      <c r="N202" s="213"/>
      <c r="O202" s="214"/>
      <c r="P202" s="214"/>
      <c r="Q202" s="213"/>
      <c r="R202" s="213"/>
      <c r="S202" s="537"/>
      <c r="T202" s="247"/>
      <c r="U202" s="246"/>
      <c r="V202" s="588"/>
    </row>
    <row r="203" spans="1:22" customFormat="1" ht="28.5" customHeight="1">
      <c r="A203" s="575"/>
      <c r="B203" s="625"/>
      <c r="C203" s="627"/>
      <c r="D203" s="241" t="s">
        <v>22</v>
      </c>
      <c r="E203" s="212" t="s">
        <v>191</v>
      </c>
      <c r="F203" s="212" t="s">
        <v>193</v>
      </c>
      <c r="G203" s="212" t="s">
        <v>253</v>
      </c>
      <c r="H203" s="212" t="s">
        <v>254</v>
      </c>
      <c r="I203" s="213">
        <v>898.96523999999999</v>
      </c>
      <c r="J203" s="213">
        <v>898.96523999999999</v>
      </c>
      <c r="K203" s="223">
        <v>214.42</v>
      </c>
      <c r="L203" s="223">
        <v>143.12613999999999</v>
      </c>
      <c r="M203" s="213">
        <v>505.548</v>
      </c>
      <c r="N203" s="213">
        <v>406.68946</v>
      </c>
      <c r="O203" s="214">
        <v>967.87693999999999</v>
      </c>
      <c r="P203" s="214">
        <v>967.87693999999999</v>
      </c>
      <c r="Q203" s="213">
        <v>961.39499999999998</v>
      </c>
      <c r="R203" s="213">
        <v>961.39499999999998</v>
      </c>
      <c r="S203" s="537"/>
      <c r="T203" s="247"/>
      <c r="U203" s="246"/>
      <c r="V203" s="56"/>
    </row>
    <row r="204" spans="1:22" customFormat="1" ht="15.75" customHeight="1">
      <c r="A204" s="575"/>
      <c r="B204" s="625"/>
      <c r="C204" s="627"/>
      <c r="D204" s="241" t="s">
        <v>44</v>
      </c>
      <c r="E204" s="212"/>
      <c r="F204" s="212"/>
      <c r="G204" s="212"/>
      <c r="H204" s="212"/>
      <c r="I204" s="213"/>
      <c r="J204" s="213"/>
      <c r="K204" s="223"/>
      <c r="L204" s="223"/>
      <c r="M204" s="213"/>
      <c r="N204" s="213"/>
      <c r="O204" s="214"/>
      <c r="P204" s="214"/>
      <c r="Q204" s="213"/>
      <c r="R204" s="213"/>
      <c r="S204" s="537"/>
      <c r="T204" s="247"/>
      <c r="U204" s="246"/>
      <c r="V204" s="56"/>
    </row>
    <row r="205" spans="1:22" ht="33" customHeight="1">
      <c r="A205" s="575"/>
      <c r="B205" s="625"/>
      <c r="C205" s="627"/>
      <c r="D205" s="242" t="s">
        <v>22</v>
      </c>
      <c r="E205" s="212" t="s">
        <v>191</v>
      </c>
      <c r="F205" s="212" t="s">
        <v>193</v>
      </c>
      <c r="G205" s="212" t="s">
        <v>253</v>
      </c>
      <c r="H205" s="212" t="s">
        <v>111</v>
      </c>
      <c r="I205" s="213">
        <v>834.45</v>
      </c>
      <c r="J205" s="213">
        <v>834.45</v>
      </c>
      <c r="K205" s="305">
        <v>292</v>
      </c>
      <c r="L205" s="305">
        <v>117.02768</v>
      </c>
      <c r="M205" s="213">
        <v>594.27800000000002</v>
      </c>
      <c r="N205" s="213">
        <v>439.99268999999998</v>
      </c>
      <c r="O205" s="214">
        <v>864.27800000000002</v>
      </c>
      <c r="P205" s="214">
        <v>864.27800000000002</v>
      </c>
      <c r="Q205" s="213">
        <v>864.27800000000002</v>
      </c>
      <c r="R205" s="213">
        <v>864.27800000000002</v>
      </c>
      <c r="S205" s="537"/>
    </row>
    <row r="206" spans="1:22" ht="15" customHeight="1">
      <c r="A206" s="575"/>
      <c r="B206" s="626"/>
      <c r="C206" s="627"/>
      <c r="D206" s="242" t="s">
        <v>44</v>
      </c>
      <c r="E206" s="212"/>
      <c r="F206" s="212"/>
      <c r="G206" s="212"/>
      <c r="H206" s="212"/>
      <c r="I206" s="213"/>
      <c r="J206" s="213"/>
      <c r="K206" s="223"/>
      <c r="L206" s="223"/>
      <c r="M206" s="213"/>
      <c r="N206" s="213"/>
      <c r="O206" s="214"/>
      <c r="P206" s="214"/>
      <c r="Q206" s="213"/>
      <c r="R206" s="213"/>
      <c r="S206" s="538"/>
    </row>
    <row r="207" spans="1:22" ht="87.75" customHeight="1">
      <c r="A207" s="575"/>
      <c r="B207" s="624" t="s">
        <v>515</v>
      </c>
      <c r="C207" s="542" t="s">
        <v>514</v>
      </c>
      <c r="D207" s="242" t="s">
        <v>22</v>
      </c>
      <c r="E207" s="212" t="s">
        <v>191</v>
      </c>
      <c r="F207" s="212" t="s">
        <v>194</v>
      </c>
      <c r="G207" s="212" t="s">
        <v>423</v>
      </c>
      <c r="H207" s="212" t="s">
        <v>623</v>
      </c>
      <c r="I207" s="213">
        <v>4970.9344600000004</v>
      </c>
      <c r="J207" s="213">
        <v>2505.8672499999998</v>
      </c>
      <c r="K207" s="223">
        <v>3286.375</v>
      </c>
      <c r="L207" s="223">
        <v>0</v>
      </c>
      <c r="M207" s="213">
        <v>13145.45038</v>
      </c>
      <c r="N207" s="213">
        <v>1935</v>
      </c>
      <c r="O207" s="214">
        <v>11825.905129999999</v>
      </c>
      <c r="P207" s="214">
        <v>5913.2</v>
      </c>
      <c r="Q207" s="213">
        <v>22141</v>
      </c>
      <c r="R207" s="213">
        <v>4579.6000000000004</v>
      </c>
      <c r="S207" s="543" t="s">
        <v>797</v>
      </c>
    </row>
    <row r="208" spans="1:22" ht="69" customHeight="1">
      <c r="A208" s="575"/>
      <c r="B208" s="626"/>
      <c r="C208" s="548"/>
      <c r="D208" s="242" t="s">
        <v>44</v>
      </c>
      <c r="E208" s="212"/>
      <c r="F208" s="212"/>
      <c r="G208" s="212"/>
      <c r="H208" s="212"/>
      <c r="I208" s="213"/>
      <c r="J208" s="213"/>
      <c r="K208" s="223"/>
      <c r="L208" s="223"/>
      <c r="M208" s="213"/>
      <c r="N208" s="213"/>
      <c r="O208" s="214"/>
      <c r="P208" s="214"/>
      <c r="Q208" s="213"/>
      <c r="R208" s="213"/>
      <c r="S208" s="543"/>
    </row>
    <row r="209" spans="1:22" customFormat="1" ht="34.5" customHeight="1">
      <c r="A209" s="575"/>
      <c r="B209" s="624"/>
      <c r="C209" s="627" t="s">
        <v>666</v>
      </c>
      <c r="D209" s="333" t="s">
        <v>22</v>
      </c>
      <c r="E209" s="212" t="s">
        <v>191</v>
      </c>
      <c r="F209" s="212" t="s">
        <v>196</v>
      </c>
      <c r="G209" s="212" t="s">
        <v>660</v>
      </c>
      <c r="H209" s="212" t="s">
        <v>112</v>
      </c>
      <c r="I209" s="213">
        <v>0</v>
      </c>
      <c r="J209" s="213">
        <v>0</v>
      </c>
      <c r="K209" s="213">
        <v>0</v>
      </c>
      <c r="L209" s="213">
        <v>0</v>
      </c>
      <c r="M209" s="213">
        <v>0</v>
      </c>
      <c r="N209" s="213">
        <v>0</v>
      </c>
      <c r="O209" s="214">
        <v>47.747</v>
      </c>
      <c r="P209" s="214">
        <v>47.747</v>
      </c>
      <c r="Q209" s="213">
        <v>0</v>
      </c>
      <c r="R209" s="213">
        <v>0</v>
      </c>
      <c r="S209" s="536" t="s">
        <v>720</v>
      </c>
      <c r="T209" s="247"/>
      <c r="U209" s="246"/>
      <c r="V209" s="588"/>
    </row>
    <row r="210" spans="1:22" customFormat="1" ht="21" customHeight="1">
      <c r="A210" s="575"/>
      <c r="B210" s="625"/>
      <c r="C210" s="627"/>
      <c r="D210" s="333" t="s">
        <v>44</v>
      </c>
      <c r="E210" s="212"/>
      <c r="F210" s="212"/>
      <c r="G210" s="212"/>
      <c r="H210" s="212"/>
      <c r="I210" s="213"/>
      <c r="J210" s="213"/>
      <c r="K210" s="213"/>
      <c r="L210" s="213"/>
      <c r="M210" s="213"/>
      <c r="N210" s="213"/>
      <c r="O210" s="214"/>
      <c r="P210" s="214"/>
      <c r="Q210" s="213"/>
      <c r="R210" s="213"/>
      <c r="S210" s="537"/>
      <c r="T210" s="247"/>
      <c r="U210" s="246"/>
      <c r="V210" s="588"/>
    </row>
    <row r="211" spans="1:22" customFormat="1" ht="28.5" customHeight="1">
      <c r="A211" s="575"/>
      <c r="B211" s="625"/>
      <c r="C211" s="627"/>
      <c r="D211" s="333" t="s">
        <v>22</v>
      </c>
      <c r="E211" s="212" t="s">
        <v>191</v>
      </c>
      <c r="F211" s="212" t="s">
        <v>196</v>
      </c>
      <c r="G211" s="212" t="s">
        <v>660</v>
      </c>
      <c r="H211" s="212" t="s">
        <v>254</v>
      </c>
      <c r="I211" s="213">
        <v>0</v>
      </c>
      <c r="J211" s="213">
        <v>0</v>
      </c>
      <c r="K211" s="213">
        <v>0</v>
      </c>
      <c r="L211" s="213">
        <v>0</v>
      </c>
      <c r="M211" s="213">
        <v>0</v>
      </c>
      <c r="N211" s="213">
        <v>0</v>
      </c>
      <c r="O211" s="214">
        <v>14.42</v>
      </c>
      <c r="P211" s="214">
        <v>14.42</v>
      </c>
      <c r="Q211" s="213">
        <v>0</v>
      </c>
      <c r="R211" s="213">
        <v>0</v>
      </c>
      <c r="S211" s="537"/>
      <c r="T211" s="247"/>
      <c r="U211" s="246"/>
      <c r="V211" s="334"/>
    </row>
    <row r="212" spans="1:22" customFormat="1" ht="15.75" customHeight="1">
      <c r="A212" s="575"/>
      <c r="B212" s="625"/>
      <c r="C212" s="627"/>
      <c r="D212" s="333" t="s">
        <v>44</v>
      </c>
      <c r="E212" s="212"/>
      <c r="F212" s="212"/>
      <c r="G212" s="212"/>
      <c r="H212" s="212"/>
      <c r="I212" s="213"/>
      <c r="J212" s="213"/>
      <c r="K212" s="213"/>
      <c r="L212" s="213"/>
      <c r="M212" s="213"/>
      <c r="N212" s="213"/>
      <c r="O212" s="365"/>
      <c r="P212" s="365"/>
      <c r="Q212" s="213"/>
      <c r="R212" s="213"/>
      <c r="S212" s="537"/>
      <c r="T212" s="247"/>
      <c r="U212" s="246"/>
      <c r="V212" s="334"/>
    </row>
    <row r="213" spans="1:22" ht="36" customHeight="1">
      <c r="A213" s="575"/>
      <c r="B213" s="625"/>
      <c r="C213" s="627"/>
      <c r="D213" s="332" t="s">
        <v>22</v>
      </c>
      <c r="E213" s="212" t="s">
        <v>191</v>
      </c>
      <c r="F213" s="212" t="s">
        <v>196</v>
      </c>
      <c r="G213" s="212" t="s">
        <v>660</v>
      </c>
      <c r="H213" s="212" t="s">
        <v>111</v>
      </c>
      <c r="I213" s="213">
        <v>0</v>
      </c>
      <c r="J213" s="213">
        <v>0</v>
      </c>
      <c r="K213" s="213">
        <v>0</v>
      </c>
      <c r="L213" s="213">
        <v>0</v>
      </c>
      <c r="M213" s="213">
        <v>0</v>
      </c>
      <c r="N213" s="213">
        <v>0</v>
      </c>
      <c r="O213" s="214">
        <v>2.0329999999999999</v>
      </c>
      <c r="P213" s="214">
        <v>2.0329999999999999</v>
      </c>
      <c r="Q213" s="213">
        <v>0</v>
      </c>
      <c r="R213" s="213">
        <v>0</v>
      </c>
      <c r="S213" s="537"/>
    </row>
    <row r="214" spans="1:22" ht="15" customHeight="1">
      <c r="A214" s="575"/>
      <c r="B214" s="626"/>
      <c r="C214" s="627"/>
      <c r="D214" s="332" t="s">
        <v>44</v>
      </c>
      <c r="E214" s="212"/>
      <c r="F214" s="212"/>
      <c r="G214" s="212"/>
      <c r="H214" s="212"/>
      <c r="I214" s="213"/>
      <c r="J214" s="213"/>
      <c r="K214" s="223"/>
      <c r="L214" s="223"/>
      <c r="M214" s="213"/>
      <c r="N214" s="213"/>
      <c r="O214" s="214"/>
      <c r="P214" s="214"/>
      <c r="Q214" s="213"/>
      <c r="R214" s="213"/>
      <c r="S214" s="538"/>
    </row>
    <row r="215" spans="1:22" ht="27.75" customHeight="1">
      <c r="A215" s="575"/>
      <c r="B215" s="549" t="s">
        <v>517</v>
      </c>
      <c r="C215" s="542" t="s">
        <v>516</v>
      </c>
      <c r="D215" s="242" t="s">
        <v>22</v>
      </c>
      <c r="E215" s="212" t="s">
        <v>191</v>
      </c>
      <c r="F215" s="212" t="s">
        <v>193</v>
      </c>
      <c r="G215" s="212" t="s">
        <v>255</v>
      </c>
      <c r="H215" s="212" t="s">
        <v>112</v>
      </c>
      <c r="I215" s="213">
        <v>2306.9969999999998</v>
      </c>
      <c r="J215" s="213">
        <v>2288.65742</v>
      </c>
      <c r="K215" s="223">
        <v>714.69299999999998</v>
      </c>
      <c r="L215" s="223">
        <v>548.96190999999999</v>
      </c>
      <c r="M215" s="213">
        <v>1667.6153999999999</v>
      </c>
      <c r="N215" s="213">
        <v>1375.94002</v>
      </c>
      <c r="O215" s="214">
        <v>2860.05366</v>
      </c>
      <c r="P215" s="214">
        <v>2860.05366</v>
      </c>
      <c r="Q215" s="213">
        <v>2858.7703999999999</v>
      </c>
      <c r="R215" s="213">
        <v>2858.7703999999999</v>
      </c>
      <c r="S215" s="549" t="s">
        <v>720</v>
      </c>
    </row>
    <row r="216" spans="1:22" ht="18" customHeight="1">
      <c r="A216" s="575"/>
      <c r="B216" s="551"/>
      <c r="C216" s="547"/>
      <c r="D216" s="242" t="s">
        <v>44</v>
      </c>
      <c r="E216" s="212"/>
      <c r="F216" s="212"/>
      <c r="G216" s="212"/>
      <c r="H216" s="212"/>
      <c r="I216" s="213"/>
      <c r="J216" s="213"/>
      <c r="K216" s="223"/>
      <c r="L216" s="223"/>
      <c r="M216" s="213"/>
      <c r="N216" s="213"/>
      <c r="O216" s="214"/>
      <c r="P216" s="214"/>
      <c r="Q216" s="213"/>
      <c r="R216" s="213"/>
      <c r="S216" s="550"/>
    </row>
    <row r="217" spans="1:22" ht="30" customHeight="1">
      <c r="A217" s="575"/>
      <c r="B217" s="551"/>
      <c r="C217" s="547"/>
      <c r="D217" s="242" t="s">
        <v>22</v>
      </c>
      <c r="E217" s="212" t="s">
        <v>191</v>
      </c>
      <c r="F217" s="212" t="s">
        <v>193</v>
      </c>
      <c r="G217" s="212" t="s">
        <v>255</v>
      </c>
      <c r="H217" s="212" t="s">
        <v>254</v>
      </c>
      <c r="I217" s="213">
        <v>695.11030000000005</v>
      </c>
      <c r="J217" s="213">
        <v>670.35328000000004</v>
      </c>
      <c r="K217" s="305">
        <v>215.83799999999999</v>
      </c>
      <c r="L217" s="223">
        <v>126.60915</v>
      </c>
      <c r="M217" s="213">
        <v>431.67599999999999</v>
      </c>
      <c r="N217" s="216">
        <v>318.21710000000002</v>
      </c>
      <c r="O217" s="304">
        <v>861.08237999999994</v>
      </c>
      <c r="P217" s="214">
        <v>861.08237999999994</v>
      </c>
      <c r="Q217" s="213">
        <v>863.34866</v>
      </c>
      <c r="R217" s="213">
        <v>863.34866</v>
      </c>
      <c r="S217" s="549" t="s">
        <v>767</v>
      </c>
    </row>
    <row r="218" spans="1:22" ht="18" customHeight="1">
      <c r="A218" s="575"/>
      <c r="B218" s="551"/>
      <c r="C218" s="547"/>
      <c r="D218" s="242" t="s">
        <v>44</v>
      </c>
      <c r="E218" s="212"/>
      <c r="F218" s="212"/>
      <c r="G218" s="212"/>
      <c r="H218" s="212"/>
      <c r="I218" s="216"/>
      <c r="J218" s="213"/>
      <c r="K218" s="223"/>
      <c r="L218" s="223"/>
      <c r="M218" s="213"/>
      <c r="N218" s="216"/>
      <c r="O218" s="304"/>
      <c r="P218" s="214"/>
      <c r="Q218" s="213"/>
      <c r="R218" s="213"/>
      <c r="S218" s="550"/>
    </row>
    <row r="219" spans="1:22" ht="26.25" customHeight="1">
      <c r="A219" s="575"/>
      <c r="B219" s="551"/>
      <c r="C219" s="547"/>
      <c r="D219" s="242" t="s">
        <v>22</v>
      </c>
      <c r="E219" s="212" t="s">
        <v>191</v>
      </c>
      <c r="F219" s="212" t="s">
        <v>193</v>
      </c>
      <c r="G219" s="212" t="s">
        <v>255</v>
      </c>
      <c r="H219" s="212" t="s">
        <v>111</v>
      </c>
      <c r="I219" s="213">
        <v>1773.43949</v>
      </c>
      <c r="J219" s="213">
        <v>1548.9156</v>
      </c>
      <c r="K219" s="223">
        <v>492.02069</v>
      </c>
      <c r="L219" s="223">
        <v>449.08544000000001</v>
      </c>
      <c r="M219" s="213">
        <v>978.36369000000002</v>
      </c>
      <c r="N219" s="216">
        <v>922.14684999999997</v>
      </c>
      <c r="O219" s="304">
        <v>1217.16815</v>
      </c>
      <c r="P219" s="214">
        <v>833.26094000000001</v>
      </c>
      <c r="Q219" s="213">
        <v>291.37608999999998</v>
      </c>
      <c r="R219" s="213">
        <v>291.37608999999998</v>
      </c>
      <c r="S219" s="551" t="s">
        <v>768</v>
      </c>
    </row>
    <row r="220" spans="1:22" ht="18" customHeight="1">
      <c r="A220" s="575"/>
      <c r="B220" s="551"/>
      <c r="C220" s="547"/>
      <c r="D220" s="242" t="s">
        <v>44</v>
      </c>
      <c r="E220" s="212"/>
      <c r="F220" s="212"/>
      <c r="G220" s="212"/>
      <c r="H220" s="212"/>
      <c r="I220" s="216"/>
      <c r="J220" s="213"/>
      <c r="K220" s="223"/>
      <c r="L220" s="223"/>
      <c r="M220" s="213"/>
      <c r="N220" s="216"/>
      <c r="O220" s="304"/>
      <c r="P220" s="214"/>
      <c r="Q220" s="213"/>
      <c r="R220" s="213"/>
      <c r="S220" s="550"/>
    </row>
    <row r="221" spans="1:22" ht="29.25" customHeight="1">
      <c r="A221" s="575"/>
      <c r="B221" s="551"/>
      <c r="C221" s="547"/>
      <c r="D221" s="242" t="s">
        <v>22</v>
      </c>
      <c r="E221" s="215" t="s">
        <v>191</v>
      </c>
      <c r="F221" s="212" t="s">
        <v>193</v>
      </c>
      <c r="G221" s="212" t="s">
        <v>255</v>
      </c>
      <c r="H221" s="215">
        <v>321</v>
      </c>
      <c r="I221" s="213">
        <v>40</v>
      </c>
      <c r="J221" s="213">
        <v>38.40325</v>
      </c>
      <c r="K221" s="177">
        <v>40</v>
      </c>
      <c r="L221" s="177">
        <v>17.844999999999999</v>
      </c>
      <c r="M221" s="175">
        <v>40</v>
      </c>
      <c r="N221" s="205">
        <v>39.344999999999999</v>
      </c>
      <c r="O221" s="181">
        <v>75.900000000000006</v>
      </c>
      <c r="P221" s="176">
        <v>74.605000000000004</v>
      </c>
      <c r="Q221" s="175">
        <v>0</v>
      </c>
      <c r="R221" s="175">
        <v>0</v>
      </c>
      <c r="S221" s="549" t="s">
        <v>769</v>
      </c>
    </row>
    <row r="222" spans="1:22" ht="18" customHeight="1">
      <c r="A222" s="575"/>
      <c r="B222" s="551"/>
      <c r="C222" s="547"/>
      <c r="D222" s="242" t="s">
        <v>44</v>
      </c>
      <c r="E222" s="215"/>
      <c r="F222" s="212"/>
      <c r="G222" s="212"/>
      <c r="H222" s="215"/>
      <c r="I222" s="175"/>
      <c r="J222" s="175"/>
      <c r="K222" s="177"/>
      <c r="L222" s="177"/>
      <c r="M222" s="175"/>
      <c r="N222" s="205"/>
      <c r="O222" s="181"/>
      <c r="P222" s="176"/>
      <c r="Q222" s="175"/>
      <c r="R222" s="175"/>
      <c r="S222" s="550"/>
    </row>
    <row r="223" spans="1:22" ht="31.5" customHeight="1">
      <c r="A223" s="575"/>
      <c r="B223" s="551"/>
      <c r="C223" s="547"/>
      <c r="D223" s="242" t="s">
        <v>22</v>
      </c>
      <c r="E223" s="406" t="s">
        <v>191</v>
      </c>
      <c r="F223" s="212" t="s">
        <v>193</v>
      </c>
      <c r="G223" s="212" t="s">
        <v>255</v>
      </c>
      <c r="H223" s="406">
        <v>831</v>
      </c>
      <c r="I223" s="213">
        <v>20.192</v>
      </c>
      <c r="J223" s="213">
        <v>20.179110000000001</v>
      </c>
      <c r="K223" s="177">
        <v>1.2500599999999999</v>
      </c>
      <c r="L223" s="177">
        <v>0</v>
      </c>
      <c r="M223" s="175">
        <v>2.5000399999999998</v>
      </c>
      <c r="N223" s="205">
        <v>0</v>
      </c>
      <c r="O223" s="181">
        <v>31.5</v>
      </c>
      <c r="P223" s="176">
        <v>31.5</v>
      </c>
      <c r="Q223" s="175">
        <v>0</v>
      </c>
      <c r="R223" s="175">
        <v>0</v>
      </c>
      <c r="S223" s="551" t="s">
        <v>770</v>
      </c>
    </row>
    <row r="224" spans="1:22" ht="18" customHeight="1">
      <c r="A224" s="575"/>
      <c r="B224" s="551"/>
      <c r="C224" s="547"/>
      <c r="D224" s="242" t="s">
        <v>44</v>
      </c>
      <c r="E224" s="215"/>
      <c r="F224" s="212"/>
      <c r="G224" s="212"/>
      <c r="H224" s="215"/>
      <c r="I224" s="175"/>
      <c r="J224" s="175"/>
      <c r="K224" s="177"/>
      <c r="L224" s="177"/>
      <c r="M224" s="175"/>
      <c r="N224" s="205"/>
      <c r="O224" s="181"/>
      <c r="P224" s="176"/>
      <c r="Q224" s="175"/>
      <c r="R224" s="175"/>
      <c r="S224" s="550"/>
    </row>
    <row r="225" spans="1:19" ht="18" customHeight="1">
      <c r="A225" s="575"/>
      <c r="B225" s="551"/>
      <c r="C225" s="547"/>
      <c r="D225" s="403" t="s">
        <v>22</v>
      </c>
      <c r="E225" s="215" t="s">
        <v>191</v>
      </c>
      <c r="F225" s="212" t="s">
        <v>193</v>
      </c>
      <c r="G225" s="212" t="s">
        <v>255</v>
      </c>
      <c r="H225" s="215">
        <v>853</v>
      </c>
      <c r="I225" s="175">
        <v>0</v>
      </c>
      <c r="J225" s="175">
        <v>0</v>
      </c>
      <c r="K225" s="177">
        <v>0</v>
      </c>
      <c r="L225" s="177">
        <v>0</v>
      </c>
      <c r="M225" s="175">
        <v>0</v>
      </c>
      <c r="N225" s="205">
        <v>0</v>
      </c>
      <c r="O225" s="181">
        <v>0</v>
      </c>
      <c r="P225" s="176">
        <v>0</v>
      </c>
      <c r="Q225" s="175">
        <v>5</v>
      </c>
      <c r="R225" s="175">
        <v>5</v>
      </c>
      <c r="S225" s="404"/>
    </row>
    <row r="226" spans="1:19" ht="18" customHeight="1">
      <c r="A226" s="575"/>
      <c r="B226" s="550"/>
      <c r="C226" s="548"/>
      <c r="D226" s="403" t="s">
        <v>44</v>
      </c>
      <c r="E226" s="406"/>
      <c r="F226" s="212"/>
      <c r="G226" s="212"/>
      <c r="H226" s="406"/>
      <c r="I226" s="175"/>
      <c r="J226" s="175"/>
      <c r="K226" s="177"/>
      <c r="L226" s="177"/>
      <c r="M226" s="175"/>
      <c r="N226" s="205"/>
      <c r="O226" s="181"/>
      <c r="P226" s="176"/>
      <c r="Q226" s="175"/>
      <c r="R226" s="175"/>
      <c r="S226" s="404"/>
    </row>
    <row r="227" spans="1:19" ht="26.25" customHeight="1">
      <c r="A227" s="575"/>
      <c r="B227" s="541" t="s">
        <v>519</v>
      </c>
      <c r="C227" s="541" t="s">
        <v>518</v>
      </c>
      <c r="D227" s="242" t="s">
        <v>22</v>
      </c>
      <c r="E227" s="212" t="s">
        <v>191</v>
      </c>
      <c r="F227" s="212" t="s">
        <v>193</v>
      </c>
      <c r="G227" s="212" t="s">
        <v>257</v>
      </c>
      <c r="H227" s="212" t="s">
        <v>190</v>
      </c>
      <c r="I227" s="213">
        <v>2464.0991100000001</v>
      </c>
      <c r="J227" s="213">
        <v>2348.7005199999999</v>
      </c>
      <c r="K227" s="223">
        <v>682.11900000000003</v>
      </c>
      <c r="L227" s="223">
        <v>505.60246000000001</v>
      </c>
      <c r="M227" s="213">
        <v>1382.4731099999999</v>
      </c>
      <c r="N227" s="213">
        <v>1303.82098</v>
      </c>
      <c r="O227" s="214">
        <v>2728.4101700000001</v>
      </c>
      <c r="P227" s="214">
        <v>2728.4101700000001</v>
      </c>
      <c r="Q227" s="213">
        <v>2728.4753700000001</v>
      </c>
      <c r="R227" s="213">
        <v>2728.4753700000001</v>
      </c>
      <c r="S227" s="536" t="s">
        <v>720</v>
      </c>
    </row>
    <row r="228" spans="1:19" ht="12.75" customHeight="1">
      <c r="A228" s="575"/>
      <c r="B228" s="541"/>
      <c r="C228" s="541"/>
      <c r="D228" s="242" t="s">
        <v>44</v>
      </c>
      <c r="E228" s="212"/>
      <c r="F228" s="212"/>
      <c r="G228" s="212"/>
      <c r="H228" s="212"/>
      <c r="I228" s="213"/>
      <c r="J228" s="213"/>
      <c r="K228" s="223"/>
      <c r="L228" s="223"/>
      <c r="M228" s="213"/>
      <c r="N228" s="213"/>
      <c r="O228" s="214"/>
      <c r="P228" s="214"/>
      <c r="Q228" s="213"/>
      <c r="R228" s="213"/>
      <c r="S228" s="538"/>
    </row>
    <row r="229" spans="1:19" ht="30.75" customHeight="1">
      <c r="A229" s="575"/>
      <c r="B229" s="541"/>
      <c r="C229" s="541"/>
      <c r="D229" s="242" t="s">
        <v>22</v>
      </c>
      <c r="E229" s="212" t="s">
        <v>191</v>
      </c>
      <c r="F229" s="212" t="s">
        <v>193</v>
      </c>
      <c r="G229" s="212" t="s">
        <v>257</v>
      </c>
      <c r="H229" s="212" t="s">
        <v>256</v>
      </c>
      <c r="I229" s="213">
        <v>750.62892999999997</v>
      </c>
      <c r="J229" s="213">
        <v>748.86035000000004</v>
      </c>
      <c r="K229" s="223">
        <v>206.001</v>
      </c>
      <c r="L229" s="223">
        <v>123.8173</v>
      </c>
      <c r="M229" s="213">
        <v>412.00200000000001</v>
      </c>
      <c r="N229" s="216">
        <v>346.38321000000002</v>
      </c>
      <c r="O229" s="304">
        <v>820.66326000000004</v>
      </c>
      <c r="P229" s="214">
        <v>820.66326000000004</v>
      </c>
      <c r="Q229" s="213">
        <v>823.99955999999997</v>
      </c>
      <c r="R229" s="213">
        <v>823.99955999999997</v>
      </c>
      <c r="S229" s="537" t="s">
        <v>767</v>
      </c>
    </row>
    <row r="230" spans="1:19" ht="12.75" customHeight="1">
      <c r="A230" s="575"/>
      <c r="B230" s="541"/>
      <c r="C230" s="541"/>
      <c r="D230" s="242" t="s">
        <v>44</v>
      </c>
      <c r="E230" s="212"/>
      <c r="F230" s="212"/>
      <c r="G230" s="212"/>
      <c r="H230" s="212"/>
      <c r="I230" s="216"/>
      <c r="J230" s="213"/>
      <c r="K230" s="223"/>
      <c r="L230" s="223"/>
      <c r="M230" s="213"/>
      <c r="N230" s="216"/>
      <c r="O230" s="304"/>
      <c r="P230" s="214"/>
      <c r="Q230" s="213"/>
      <c r="R230" s="213"/>
      <c r="S230" s="538"/>
    </row>
    <row r="231" spans="1:19" ht="28.5" customHeight="1">
      <c r="A231" s="575"/>
      <c r="B231" s="541"/>
      <c r="C231" s="541"/>
      <c r="D231" s="242" t="s">
        <v>22</v>
      </c>
      <c r="E231" s="212" t="s">
        <v>191</v>
      </c>
      <c r="F231" s="212" t="s">
        <v>193</v>
      </c>
      <c r="G231" s="212" t="s">
        <v>257</v>
      </c>
      <c r="H231" s="212" t="s">
        <v>111</v>
      </c>
      <c r="I231" s="213">
        <v>440.6884</v>
      </c>
      <c r="J231" s="213">
        <v>395.21294999999998</v>
      </c>
      <c r="K231" s="223">
        <v>87.924000000000007</v>
      </c>
      <c r="L231" s="223">
        <v>64.499430000000004</v>
      </c>
      <c r="M231" s="213">
        <v>811.84515999999996</v>
      </c>
      <c r="N231" s="213">
        <v>470.46314999999998</v>
      </c>
      <c r="O231" s="214">
        <v>750.84500000000003</v>
      </c>
      <c r="P231" s="214">
        <v>737.63705000000004</v>
      </c>
      <c r="Q231" s="213">
        <v>351.69358</v>
      </c>
      <c r="R231" s="213">
        <v>351.69358</v>
      </c>
      <c r="S231" s="549" t="s">
        <v>768</v>
      </c>
    </row>
    <row r="232" spans="1:19" ht="15" customHeight="1">
      <c r="A232" s="575"/>
      <c r="B232" s="541"/>
      <c r="C232" s="541"/>
      <c r="D232" s="242" t="s">
        <v>44</v>
      </c>
      <c r="E232" s="212"/>
      <c r="F232" s="212"/>
      <c r="G232" s="212"/>
      <c r="H232" s="212"/>
      <c r="I232" s="216"/>
      <c r="J232" s="213"/>
      <c r="K232" s="223"/>
      <c r="L232" s="223"/>
      <c r="M232" s="213"/>
      <c r="N232" s="216"/>
      <c r="O232" s="304"/>
      <c r="P232" s="214"/>
      <c r="Q232" s="213"/>
      <c r="R232" s="213"/>
      <c r="S232" s="550"/>
    </row>
    <row r="233" spans="1:19" ht="31.5" customHeight="1">
      <c r="A233" s="575"/>
      <c r="B233" s="541"/>
      <c r="C233" s="541"/>
      <c r="D233" s="242" t="s">
        <v>22</v>
      </c>
      <c r="E233" s="212" t="s">
        <v>191</v>
      </c>
      <c r="F233" s="212" t="s">
        <v>193</v>
      </c>
      <c r="G233" s="212" t="s">
        <v>257</v>
      </c>
      <c r="H233" s="212" t="s">
        <v>241</v>
      </c>
      <c r="I233" s="213">
        <v>14</v>
      </c>
      <c r="J233" s="213">
        <v>0.43891999999999998</v>
      </c>
      <c r="K233" s="223">
        <v>53.162999999999997</v>
      </c>
      <c r="L233" s="223">
        <v>0.16402</v>
      </c>
      <c r="M233" s="213">
        <v>70.884</v>
      </c>
      <c r="N233" s="213">
        <v>0.30728</v>
      </c>
      <c r="O233" s="214">
        <v>7.4832599999999996</v>
      </c>
      <c r="P233" s="214">
        <v>0.31486999999999998</v>
      </c>
      <c r="Q233" s="213">
        <v>212.65</v>
      </c>
      <c r="R233" s="213">
        <v>212.65</v>
      </c>
      <c r="S233" s="536" t="s">
        <v>770</v>
      </c>
    </row>
    <row r="234" spans="1:19" ht="15" customHeight="1" thickBot="1">
      <c r="A234" s="596"/>
      <c r="B234" s="542"/>
      <c r="C234" s="542"/>
      <c r="D234" s="243" t="s">
        <v>44</v>
      </c>
      <c r="E234" s="217"/>
      <c r="F234" s="217"/>
      <c r="G234" s="217"/>
      <c r="H234" s="217"/>
      <c r="I234" s="218"/>
      <c r="J234" s="218"/>
      <c r="K234" s="289"/>
      <c r="L234" s="289"/>
      <c r="M234" s="218"/>
      <c r="N234" s="218"/>
      <c r="O234" s="219"/>
      <c r="P234" s="219"/>
      <c r="Q234" s="218"/>
      <c r="R234" s="218"/>
      <c r="S234" s="538"/>
    </row>
    <row r="235" spans="1:19" ht="28.5" customHeight="1">
      <c r="A235" s="306"/>
      <c r="B235" s="541" t="s">
        <v>644</v>
      </c>
      <c r="C235" s="541" t="s">
        <v>643</v>
      </c>
      <c r="D235" s="285" t="s">
        <v>22</v>
      </c>
      <c r="E235" s="212" t="s">
        <v>191</v>
      </c>
      <c r="F235" s="212" t="s">
        <v>192</v>
      </c>
      <c r="G235" s="212" t="s">
        <v>642</v>
      </c>
      <c r="H235" s="212" t="s">
        <v>98</v>
      </c>
      <c r="I235" s="213">
        <v>0</v>
      </c>
      <c r="J235" s="213">
        <v>0</v>
      </c>
      <c r="K235" s="223">
        <v>0</v>
      </c>
      <c r="L235" s="223">
        <v>0</v>
      </c>
      <c r="M235" s="213">
        <v>70.5</v>
      </c>
      <c r="N235" s="213">
        <v>0</v>
      </c>
      <c r="O235" s="214">
        <v>70.5</v>
      </c>
      <c r="P235" s="214">
        <v>70.5</v>
      </c>
      <c r="Q235" s="223">
        <v>0</v>
      </c>
      <c r="R235" s="223">
        <v>0</v>
      </c>
      <c r="S235" s="536" t="s">
        <v>771</v>
      </c>
    </row>
    <row r="236" spans="1:19" ht="12.75" customHeight="1">
      <c r="A236" s="306"/>
      <c r="B236" s="541"/>
      <c r="C236" s="541"/>
      <c r="D236" s="285" t="s">
        <v>44</v>
      </c>
      <c r="E236" s="212"/>
      <c r="F236" s="212"/>
      <c r="G236" s="212"/>
      <c r="H236" s="212"/>
      <c r="I236" s="213"/>
      <c r="J236" s="213"/>
      <c r="K236" s="223"/>
      <c r="L236" s="223"/>
      <c r="M236" s="213"/>
      <c r="N236" s="213"/>
      <c r="O236" s="214"/>
      <c r="P236" s="214"/>
      <c r="Q236" s="223"/>
      <c r="R236" s="223"/>
      <c r="S236" s="537"/>
    </row>
    <row r="237" spans="1:19" ht="30.75" customHeight="1">
      <c r="A237" s="306"/>
      <c r="B237" s="541"/>
      <c r="C237" s="541"/>
      <c r="D237" s="285" t="s">
        <v>22</v>
      </c>
      <c r="E237" s="212" t="s">
        <v>191</v>
      </c>
      <c r="F237" s="212" t="s">
        <v>192</v>
      </c>
      <c r="G237" s="212" t="s">
        <v>642</v>
      </c>
      <c r="H237" s="212" t="s">
        <v>98</v>
      </c>
      <c r="I237" s="213">
        <v>0</v>
      </c>
      <c r="J237" s="213">
        <v>0</v>
      </c>
      <c r="K237" s="223">
        <v>0</v>
      </c>
      <c r="L237" s="223">
        <v>0</v>
      </c>
      <c r="M237" s="216">
        <v>1</v>
      </c>
      <c r="N237" s="213">
        <v>0</v>
      </c>
      <c r="O237" s="304">
        <v>1</v>
      </c>
      <c r="P237" s="304">
        <v>1</v>
      </c>
      <c r="Q237" s="223">
        <v>0</v>
      </c>
      <c r="R237" s="223">
        <v>0</v>
      </c>
      <c r="S237" s="537"/>
    </row>
    <row r="238" spans="1:19" ht="12.75" customHeight="1">
      <c r="A238" s="306"/>
      <c r="B238" s="541"/>
      <c r="C238" s="541"/>
      <c r="D238" s="285" t="s">
        <v>44</v>
      </c>
      <c r="E238" s="212"/>
      <c r="F238" s="212"/>
      <c r="G238" s="212"/>
      <c r="H238" s="212"/>
      <c r="I238" s="216"/>
      <c r="J238" s="213"/>
      <c r="K238" s="223"/>
      <c r="L238" s="223"/>
      <c r="M238" s="216"/>
      <c r="N238" s="213"/>
      <c r="O238" s="304"/>
      <c r="P238" s="214"/>
      <c r="Q238" s="223"/>
      <c r="R238" s="223"/>
      <c r="S238" s="537"/>
    </row>
    <row r="239" spans="1:19" ht="28.5" customHeight="1">
      <c r="A239" s="306"/>
      <c r="B239" s="541"/>
      <c r="C239" s="541"/>
      <c r="D239" s="285" t="s">
        <v>22</v>
      </c>
      <c r="E239" s="212" t="s">
        <v>191</v>
      </c>
      <c r="F239" s="212" t="s">
        <v>116</v>
      </c>
      <c r="G239" s="212" t="s">
        <v>642</v>
      </c>
      <c r="H239" s="212" t="s">
        <v>98</v>
      </c>
      <c r="I239" s="213">
        <v>0</v>
      </c>
      <c r="J239" s="213">
        <v>0</v>
      </c>
      <c r="K239" s="223">
        <v>0</v>
      </c>
      <c r="L239" s="223">
        <v>0</v>
      </c>
      <c r="M239" s="213">
        <v>12.12</v>
      </c>
      <c r="N239" s="213">
        <v>0</v>
      </c>
      <c r="O239" s="214">
        <v>12.12</v>
      </c>
      <c r="P239" s="214">
        <v>12.12</v>
      </c>
      <c r="Q239" s="223">
        <v>0</v>
      </c>
      <c r="R239" s="223">
        <v>0</v>
      </c>
      <c r="S239" s="537"/>
    </row>
    <row r="240" spans="1:19" ht="15" customHeight="1">
      <c r="A240" s="306"/>
      <c r="B240" s="541"/>
      <c r="C240" s="541"/>
      <c r="D240" s="285" t="s">
        <v>44</v>
      </c>
      <c r="E240" s="212"/>
      <c r="F240" s="212"/>
      <c r="G240" s="212"/>
      <c r="H240" s="212"/>
      <c r="I240" s="216"/>
      <c r="J240" s="213"/>
      <c r="K240" s="223"/>
      <c r="L240" s="223"/>
      <c r="M240" s="216"/>
      <c r="N240" s="213"/>
      <c r="O240" s="304"/>
      <c r="P240" s="214"/>
      <c r="Q240" s="223"/>
      <c r="R240" s="223"/>
      <c r="S240" s="537"/>
    </row>
    <row r="241" spans="1:19" ht="31.5" customHeight="1">
      <c r="A241" s="306"/>
      <c r="B241" s="541"/>
      <c r="C241" s="541"/>
      <c r="D241" s="285" t="s">
        <v>22</v>
      </c>
      <c r="E241" s="212" t="s">
        <v>191</v>
      </c>
      <c r="F241" s="212" t="s">
        <v>116</v>
      </c>
      <c r="G241" s="212" t="s">
        <v>642</v>
      </c>
      <c r="H241" s="212" t="s">
        <v>98</v>
      </c>
      <c r="I241" s="213">
        <v>0</v>
      </c>
      <c r="J241" s="213">
        <v>0</v>
      </c>
      <c r="K241" s="223">
        <v>0</v>
      </c>
      <c r="L241" s="223">
        <v>0</v>
      </c>
      <c r="M241" s="213">
        <v>1.347</v>
      </c>
      <c r="N241" s="213">
        <v>0</v>
      </c>
      <c r="O241" s="214">
        <v>1.347</v>
      </c>
      <c r="P241" s="214">
        <v>1.347</v>
      </c>
      <c r="Q241" s="223">
        <v>0</v>
      </c>
      <c r="R241" s="223">
        <v>0</v>
      </c>
      <c r="S241" s="537"/>
    </row>
    <row r="242" spans="1:19" ht="15" customHeight="1" thickBot="1">
      <c r="A242" s="306"/>
      <c r="B242" s="542"/>
      <c r="C242" s="542"/>
      <c r="D242" s="286" t="s">
        <v>44</v>
      </c>
      <c r="E242" s="217"/>
      <c r="F242" s="217"/>
      <c r="G242" s="217"/>
      <c r="H242" s="217"/>
      <c r="I242" s="218"/>
      <c r="J242" s="218"/>
      <c r="K242" s="289"/>
      <c r="L242" s="289"/>
      <c r="M242" s="218"/>
      <c r="N242" s="218"/>
      <c r="O242" s="219"/>
      <c r="P242" s="219"/>
      <c r="Q242" s="218"/>
      <c r="R242" s="218"/>
      <c r="S242" s="628"/>
    </row>
    <row r="243" spans="1:19" ht="37.5" customHeight="1">
      <c r="A243" s="632"/>
      <c r="B243" s="533" t="s">
        <v>86</v>
      </c>
      <c r="C243" s="533" t="s">
        <v>159</v>
      </c>
      <c r="D243" s="238" t="s">
        <v>22</v>
      </c>
      <c r="E243" s="197" t="s">
        <v>191</v>
      </c>
      <c r="F243" s="198"/>
      <c r="G243" s="198" t="s">
        <v>284</v>
      </c>
      <c r="H243" s="170" t="s">
        <v>72</v>
      </c>
      <c r="I243" s="172">
        <f>I245+I249+I251+I253+I255+I257+I259+I261+I267+I269+I271+I273+I275+I277+I279+I287+I289+I291+I293+I295+I297+I299+I301+I303+I313+I315+I317+I321+I325+I333+I337+I339+I341+I343+I345+I347+I351+I353+I355</f>
        <v>622596.76309000026</v>
      </c>
      <c r="J243" s="172">
        <f>J245+J249+J251+J253+J255+J257+J259+J261+J267+J269+J271+J273+J275+J277+J279+J287+J289+J291+J293+J295+J297+J299+J301+J303+J313+J315+J317+J321+J325+J333+J337+J339+J341+J343+J345+J347+J351+J353+J355</f>
        <v>610803.13618000015</v>
      </c>
      <c r="K243" s="172">
        <f>K245+K249+K251+K253+K255+K257+K259+K261+K267+K269+K271+K273+K275+K277+K279+K287+K289+K291+K293+K295+K297+K299+K301+K303+K313+K315+K317+K321+K325+K333+K337+K339+K341+K343+K345+K347+K351+K353+K355</f>
        <v>189935.35614000002</v>
      </c>
      <c r="L243" s="172">
        <f>L245+L249+L251+L253+L255+L257+L259+L261+L267+L269+L271+L273+L275+L277+L279+L287+L289+L291+L293+L295+L297+L299+L301+L303+L313+L315+L317+L321+L325+L333+L337+L339+L341+L343+L345+L347+L351+L353+L355</f>
        <v>137355.73340999999</v>
      </c>
      <c r="M243" s="172">
        <f>M245+M247+M249+M251+M253+M255+M257+M259+M261+M267+M269+M271+M273+M275+M277+M279+M281+M283+M285+M287+M289+M291+M293+M295+M297+M299+M301+M303+M305+M307+M311+M313+M315+M317+M321+M323+M325+M327+M333+M335+M337+M339+M341+M343+M345+M347+M351+M353+M355+M357+M359</f>
        <v>469418.73741</v>
      </c>
      <c r="N243" s="172">
        <f>N245+N247+N249+N251+N253+N255+N257+N259+N261+N267+N269+N271+N273+N275+N277+N279+N281+N283+N285+N287+N289+N291+N293+N295+N297+N299+N301+N303+N305+N307+N311+N313+N315+N317+N321+N323+N325+N327+N333+N335+N337+N339+N341+N343+N345+N347+N351+N353+N355+N357+N359</f>
        <v>383695.13696000003</v>
      </c>
      <c r="O243" s="172">
        <f>O245+O247+O249+O251+O253+O255+O257+O259+O261+O263+O265+O267+O269+O271+O273+O275+O277+O279+O281+O283+O285+O287+O289+O291+O293+O295+O297+O299+O301+O303+O305+O307+O309+O311+O313+O315+O317+O319+O321+O323+O325+O327+O329+O331+O333+O335+O337+O339+O341+O343+O345+O347+O349+O351+O353+O355+O357+O359</f>
        <v>780025.83897000016</v>
      </c>
      <c r="P243" s="172">
        <f t="shared" ref="P243:R243" si="26">P245+P247+P249+P251+P253+P255+P257+P259+P261+P263+P265+P267+P269+P271+P273+P275+P277+P279+P281+P283+P285+P287+P289+P291+P293+P295+P297+P299+P301+P303+P305+P307+P309+P311+P313+P315+P317+P319+P321+P323+P325+P327+P329+P331+P333+P335+P337+P339+P341+P343+P345+P347+P349+P351+P353+P355+P357+P359</f>
        <v>776293.00419000001</v>
      </c>
      <c r="Q243" s="172">
        <f t="shared" si="26"/>
        <v>717708.65474999999</v>
      </c>
      <c r="R243" s="172">
        <f t="shared" si="26"/>
        <v>726556.6129999999</v>
      </c>
      <c r="S243" s="544" t="s">
        <v>739</v>
      </c>
    </row>
    <row r="244" spans="1:19" ht="15" customHeight="1" thickBot="1">
      <c r="A244" s="633"/>
      <c r="B244" s="533"/>
      <c r="C244" s="533"/>
      <c r="D244" s="238" t="s">
        <v>44</v>
      </c>
      <c r="E244" s="197"/>
      <c r="F244" s="198"/>
      <c r="G244" s="198"/>
      <c r="H244" s="197"/>
      <c r="I244" s="176"/>
      <c r="J244" s="176"/>
      <c r="K244" s="176"/>
      <c r="L244" s="176"/>
      <c r="M244" s="176"/>
      <c r="N244" s="176"/>
      <c r="O244" s="181"/>
      <c r="P244" s="176"/>
      <c r="Q244" s="176"/>
      <c r="R244" s="176"/>
      <c r="S244" s="545"/>
    </row>
    <row r="245" spans="1:19" ht="35.25" customHeight="1">
      <c r="A245" s="574"/>
      <c r="B245" s="542" t="s">
        <v>85</v>
      </c>
      <c r="C245" s="634" t="s">
        <v>521</v>
      </c>
      <c r="D245" s="244" t="s">
        <v>22</v>
      </c>
      <c r="E245" s="220" t="s">
        <v>191</v>
      </c>
      <c r="F245" s="220" t="s">
        <v>116</v>
      </c>
      <c r="G245" s="220" t="s">
        <v>449</v>
      </c>
      <c r="H245" s="220" t="s">
        <v>98</v>
      </c>
      <c r="I245" s="213">
        <v>1200</v>
      </c>
      <c r="J245" s="213">
        <v>1187.4505799999999</v>
      </c>
      <c r="K245" s="295">
        <v>600</v>
      </c>
      <c r="L245" s="295">
        <v>0</v>
      </c>
      <c r="M245" s="221">
        <v>1200</v>
      </c>
      <c r="N245" s="222">
        <v>0</v>
      </c>
      <c r="O245" s="314">
        <v>1200</v>
      </c>
      <c r="P245" s="314">
        <v>1200</v>
      </c>
      <c r="Q245" s="221">
        <v>0</v>
      </c>
      <c r="R245" s="221">
        <v>0</v>
      </c>
      <c r="S245" s="620" t="s">
        <v>772</v>
      </c>
    </row>
    <row r="246" spans="1:19" ht="31.5" customHeight="1">
      <c r="A246" s="575"/>
      <c r="B246" s="547"/>
      <c r="C246" s="635"/>
      <c r="D246" s="242" t="s">
        <v>44</v>
      </c>
      <c r="E246" s="212"/>
      <c r="F246" s="212"/>
      <c r="G246" s="212"/>
      <c r="H246" s="212"/>
      <c r="I246" s="216"/>
      <c r="J246" s="213"/>
      <c r="K246" s="223"/>
      <c r="L246" s="223"/>
      <c r="M246" s="213"/>
      <c r="N246" s="216"/>
      <c r="O246" s="304"/>
      <c r="P246" s="214"/>
      <c r="Q246" s="213"/>
      <c r="R246" s="213"/>
      <c r="S246" s="537"/>
    </row>
    <row r="247" spans="1:19" ht="35.25" customHeight="1">
      <c r="A247" s="575"/>
      <c r="B247" s="547"/>
      <c r="C247" s="635"/>
      <c r="D247" s="296" t="s">
        <v>22</v>
      </c>
      <c r="E247" s="220" t="s">
        <v>191</v>
      </c>
      <c r="F247" s="220" t="s">
        <v>116</v>
      </c>
      <c r="G247" s="220" t="s">
        <v>449</v>
      </c>
      <c r="H247" s="220" t="s">
        <v>98</v>
      </c>
      <c r="I247" s="213">
        <v>0</v>
      </c>
      <c r="J247" s="213">
        <v>0</v>
      </c>
      <c r="K247" s="295">
        <v>0</v>
      </c>
      <c r="L247" s="295">
        <v>0</v>
      </c>
      <c r="M247" s="221">
        <v>12.122</v>
      </c>
      <c r="N247" s="222">
        <v>0</v>
      </c>
      <c r="O247" s="314">
        <v>12.2</v>
      </c>
      <c r="P247" s="314">
        <v>12.2</v>
      </c>
      <c r="Q247" s="221">
        <v>0</v>
      </c>
      <c r="R247" s="221">
        <v>0</v>
      </c>
      <c r="S247" s="537"/>
    </row>
    <row r="248" spans="1:19" ht="30" customHeight="1">
      <c r="A248" s="575"/>
      <c r="B248" s="548"/>
      <c r="C248" s="636"/>
      <c r="D248" s="297" t="s">
        <v>44</v>
      </c>
      <c r="E248" s="212"/>
      <c r="F248" s="212"/>
      <c r="G248" s="212"/>
      <c r="H248" s="212"/>
      <c r="I248" s="216"/>
      <c r="J248" s="213"/>
      <c r="K248" s="223"/>
      <c r="L248" s="223"/>
      <c r="M248" s="213"/>
      <c r="N248" s="216"/>
      <c r="O248" s="304"/>
      <c r="P248" s="214"/>
      <c r="Q248" s="213"/>
      <c r="R248" s="213"/>
      <c r="S248" s="538"/>
    </row>
    <row r="249" spans="1:19" ht="50.45" customHeight="1">
      <c r="A249" s="575"/>
      <c r="B249" s="542" t="s">
        <v>410</v>
      </c>
      <c r="C249" s="542" t="s">
        <v>522</v>
      </c>
      <c r="D249" s="297" t="s">
        <v>22</v>
      </c>
      <c r="E249" s="212" t="s">
        <v>191</v>
      </c>
      <c r="F249" s="212" t="s">
        <v>116</v>
      </c>
      <c r="G249" s="212" t="s">
        <v>523</v>
      </c>
      <c r="H249" s="212" t="s">
        <v>97</v>
      </c>
      <c r="I249" s="216">
        <v>9218.2000000000007</v>
      </c>
      <c r="J249" s="213">
        <v>9218.2000000000007</v>
      </c>
      <c r="K249" s="223">
        <v>7785.5177400000002</v>
      </c>
      <c r="L249" s="223">
        <v>7587.4579999999996</v>
      </c>
      <c r="M249" s="213">
        <v>15363.193079999999</v>
      </c>
      <c r="N249" s="216">
        <v>15174.871999999999</v>
      </c>
      <c r="O249" s="304">
        <v>28291.423999999999</v>
      </c>
      <c r="P249" s="214">
        <v>28291.423999999999</v>
      </c>
      <c r="Q249" s="213">
        <v>29998.1</v>
      </c>
      <c r="R249" s="213">
        <v>29998.1</v>
      </c>
      <c r="S249" s="536" t="s">
        <v>720</v>
      </c>
    </row>
    <row r="250" spans="1:19" ht="60.6" customHeight="1">
      <c r="A250" s="575"/>
      <c r="B250" s="548"/>
      <c r="C250" s="548"/>
      <c r="D250" s="297" t="s">
        <v>44</v>
      </c>
      <c r="E250" s="212"/>
      <c r="F250" s="212"/>
      <c r="G250" s="212"/>
      <c r="H250" s="212"/>
      <c r="I250" s="216"/>
      <c r="J250" s="213"/>
      <c r="K250" s="223"/>
      <c r="L250" s="223"/>
      <c r="M250" s="213"/>
      <c r="N250" s="216"/>
      <c r="O250" s="304"/>
      <c r="P250" s="214"/>
      <c r="Q250" s="213"/>
      <c r="R250" s="213"/>
      <c r="S250" s="538"/>
    </row>
    <row r="251" spans="1:19" ht="94.9" customHeight="1">
      <c r="A251" s="575"/>
      <c r="B251" s="542" t="s">
        <v>420</v>
      </c>
      <c r="C251" s="542" t="s">
        <v>524</v>
      </c>
      <c r="D251" s="242" t="s">
        <v>22</v>
      </c>
      <c r="E251" s="212" t="s">
        <v>191</v>
      </c>
      <c r="F251" s="212" t="s">
        <v>192</v>
      </c>
      <c r="G251" s="212" t="s">
        <v>258</v>
      </c>
      <c r="H251" s="212" t="s">
        <v>97</v>
      </c>
      <c r="I251" s="205">
        <v>49351.690300000002</v>
      </c>
      <c r="J251" s="175">
        <v>49351.690300000002</v>
      </c>
      <c r="K251" s="223">
        <v>15406.571099999999</v>
      </c>
      <c r="L251" s="223">
        <v>10262.471</v>
      </c>
      <c r="M251" s="213">
        <v>37104.859660000002</v>
      </c>
      <c r="N251" s="216">
        <v>31372.905070000001</v>
      </c>
      <c r="O251" s="304">
        <v>57645.93</v>
      </c>
      <c r="P251" s="214">
        <v>57645.93</v>
      </c>
      <c r="Q251" s="213">
        <v>56050.3</v>
      </c>
      <c r="R251" s="213">
        <v>56050.3</v>
      </c>
      <c r="S251" s="543" t="s">
        <v>773</v>
      </c>
    </row>
    <row r="252" spans="1:19" ht="124.9" customHeight="1">
      <c r="A252" s="575"/>
      <c r="B252" s="548"/>
      <c r="C252" s="548"/>
      <c r="D252" s="242" t="s">
        <v>44</v>
      </c>
      <c r="E252" s="212"/>
      <c r="F252" s="212"/>
      <c r="G252" s="212"/>
      <c r="H252" s="212"/>
      <c r="I252" s="216"/>
      <c r="J252" s="213"/>
      <c r="K252" s="223"/>
      <c r="L252" s="223"/>
      <c r="M252" s="213"/>
      <c r="N252" s="216"/>
      <c r="O252" s="304"/>
      <c r="P252" s="214"/>
      <c r="Q252" s="213"/>
      <c r="R252" s="213"/>
      <c r="S252" s="543"/>
    </row>
    <row r="253" spans="1:19" ht="63" customHeight="1">
      <c r="A253" s="575"/>
      <c r="B253" s="541" t="s">
        <v>422</v>
      </c>
      <c r="C253" s="541" t="s">
        <v>525</v>
      </c>
      <c r="D253" s="242" t="s">
        <v>22</v>
      </c>
      <c r="E253" s="212" t="s">
        <v>191</v>
      </c>
      <c r="F253" s="212" t="s">
        <v>116</v>
      </c>
      <c r="G253" s="212" t="s">
        <v>259</v>
      </c>
      <c r="H253" s="212" t="s">
        <v>97</v>
      </c>
      <c r="I253" s="213">
        <v>33610.96744</v>
      </c>
      <c r="J253" s="213">
        <v>33610.96744</v>
      </c>
      <c r="K253" s="305">
        <v>9155.3651699999991</v>
      </c>
      <c r="L253" s="223">
        <v>6441.6138600000004</v>
      </c>
      <c r="M253" s="213">
        <v>24254.32705</v>
      </c>
      <c r="N253" s="213">
        <v>20553.427739999999</v>
      </c>
      <c r="O253" s="304">
        <v>37327.826970000002</v>
      </c>
      <c r="P253" s="214">
        <v>37211.677770000002</v>
      </c>
      <c r="Q253" s="213">
        <v>38980.800000000003</v>
      </c>
      <c r="R253" s="213">
        <v>38980.800000000003</v>
      </c>
      <c r="S253" s="536" t="s">
        <v>773</v>
      </c>
    </row>
    <row r="254" spans="1:19" ht="56.25" customHeight="1">
      <c r="A254" s="575"/>
      <c r="B254" s="541"/>
      <c r="C254" s="541"/>
      <c r="D254" s="242" t="s">
        <v>44</v>
      </c>
      <c r="E254" s="212"/>
      <c r="F254" s="212"/>
      <c r="G254" s="212"/>
      <c r="H254" s="212"/>
      <c r="I254" s="216"/>
      <c r="J254" s="213"/>
      <c r="K254" s="223"/>
      <c r="L254" s="223"/>
      <c r="M254" s="213"/>
      <c r="N254" s="213"/>
      <c r="O254" s="304"/>
      <c r="P254" s="214"/>
      <c r="Q254" s="213"/>
      <c r="R254" s="213"/>
      <c r="S254" s="537"/>
    </row>
    <row r="255" spans="1:19" ht="68.25" customHeight="1">
      <c r="A255" s="575"/>
      <c r="B255" s="541"/>
      <c r="C255" s="541"/>
      <c r="D255" s="242" t="s">
        <v>22</v>
      </c>
      <c r="E255" s="212" t="s">
        <v>191</v>
      </c>
      <c r="F255" s="212" t="s">
        <v>116</v>
      </c>
      <c r="G255" s="212" t="s">
        <v>259</v>
      </c>
      <c r="H255" s="212" t="s">
        <v>98</v>
      </c>
      <c r="I255" s="216">
        <v>0</v>
      </c>
      <c r="J255" s="213">
        <v>0</v>
      </c>
      <c r="K255" s="315">
        <v>0</v>
      </c>
      <c r="L255" s="213">
        <v>0</v>
      </c>
      <c r="M255" s="213">
        <v>1234.24595</v>
      </c>
      <c r="N255" s="213">
        <v>0</v>
      </c>
      <c r="O255" s="304">
        <v>1301.5130300000001</v>
      </c>
      <c r="P255" s="214">
        <v>315.89627999999999</v>
      </c>
      <c r="Q255" s="213">
        <v>0</v>
      </c>
      <c r="R255" s="213">
        <v>0</v>
      </c>
      <c r="S255" s="543" t="s">
        <v>774</v>
      </c>
    </row>
    <row r="256" spans="1:19" ht="52.5" customHeight="1">
      <c r="A256" s="575"/>
      <c r="B256" s="541"/>
      <c r="C256" s="541"/>
      <c r="D256" s="242" t="s">
        <v>44</v>
      </c>
      <c r="E256" s="212"/>
      <c r="F256" s="212"/>
      <c r="G256" s="212"/>
      <c r="H256" s="212"/>
      <c r="I256" s="216"/>
      <c r="J256" s="213"/>
      <c r="K256" s="213"/>
      <c r="L256" s="213"/>
      <c r="M256" s="213"/>
      <c r="N256" s="213"/>
      <c r="O256" s="304"/>
      <c r="P256" s="214"/>
      <c r="Q256" s="213"/>
      <c r="R256" s="213"/>
      <c r="S256" s="543"/>
    </row>
    <row r="257" spans="1:19" ht="97.15" customHeight="1">
      <c r="A257" s="575"/>
      <c r="B257" s="542" t="s">
        <v>527</v>
      </c>
      <c r="C257" s="542" t="s">
        <v>526</v>
      </c>
      <c r="D257" s="242" t="s">
        <v>22</v>
      </c>
      <c r="E257" s="212" t="s">
        <v>191</v>
      </c>
      <c r="F257" s="212" t="s">
        <v>192</v>
      </c>
      <c r="G257" s="212" t="s">
        <v>418</v>
      </c>
      <c r="H257" s="212" t="s">
        <v>98</v>
      </c>
      <c r="I257" s="213">
        <v>396</v>
      </c>
      <c r="J257" s="213">
        <v>396</v>
      </c>
      <c r="K257" s="213">
        <v>594</v>
      </c>
      <c r="L257" s="213">
        <v>148.5</v>
      </c>
      <c r="M257" s="213">
        <v>1386</v>
      </c>
      <c r="N257" s="216">
        <v>474.63542000000001</v>
      </c>
      <c r="O257" s="304">
        <v>1687.04</v>
      </c>
      <c r="P257" s="214">
        <v>1095.114</v>
      </c>
      <c r="Q257" s="216">
        <v>2376</v>
      </c>
      <c r="R257" s="216">
        <v>2376</v>
      </c>
      <c r="S257" s="543" t="s">
        <v>775</v>
      </c>
    </row>
    <row r="258" spans="1:19" ht="54" customHeight="1">
      <c r="A258" s="575"/>
      <c r="B258" s="548"/>
      <c r="C258" s="548"/>
      <c r="D258" s="242" t="s">
        <v>44</v>
      </c>
      <c r="E258" s="212"/>
      <c r="F258" s="212"/>
      <c r="G258" s="212"/>
      <c r="H258" s="212"/>
      <c r="I258" s="216"/>
      <c r="J258" s="213"/>
      <c r="K258" s="213"/>
      <c r="L258" s="213"/>
      <c r="M258" s="213"/>
      <c r="N258" s="216"/>
      <c r="O258" s="304"/>
      <c r="P258" s="214"/>
      <c r="Q258" s="213"/>
      <c r="R258" s="213"/>
      <c r="S258" s="546"/>
    </row>
    <row r="259" spans="1:19" ht="30.75" customHeight="1">
      <c r="A259" s="575"/>
      <c r="B259" s="542" t="s">
        <v>529</v>
      </c>
      <c r="C259" s="542" t="s">
        <v>528</v>
      </c>
      <c r="D259" s="242" t="s">
        <v>22</v>
      </c>
      <c r="E259" s="212" t="s">
        <v>191</v>
      </c>
      <c r="F259" s="212" t="s">
        <v>194</v>
      </c>
      <c r="G259" s="212" t="s">
        <v>450</v>
      </c>
      <c r="H259" s="212" t="s">
        <v>111</v>
      </c>
      <c r="I259" s="213">
        <v>72</v>
      </c>
      <c r="J259" s="213">
        <v>6.6115000000000004</v>
      </c>
      <c r="K259" s="213">
        <v>18</v>
      </c>
      <c r="L259" s="213">
        <v>0.80728</v>
      </c>
      <c r="M259" s="213">
        <v>36</v>
      </c>
      <c r="N259" s="213">
        <v>3.0876999999999999</v>
      </c>
      <c r="O259" s="304">
        <v>30</v>
      </c>
      <c r="P259" s="214">
        <v>6.7118599999999997</v>
      </c>
      <c r="Q259" s="213">
        <v>72</v>
      </c>
      <c r="R259" s="213">
        <v>72</v>
      </c>
      <c r="S259" s="536" t="s">
        <v>776</v>
      </c>
    </row>
    <row r="260" spans="1:19" ht="26.25" customHeight="1">
      <c r="A260" s="575"/>
      <c r="B260" s="547"/>
      <c r="C260" s="547"/>
      <c r="D260" s="242" t="s">
        <v>44</v>
      </c>
      <c r="E260" s="212"/>
      <c r="F260" s="212"/>
      <c r="G260" s="212"/>
      <c r="H260" s="212"/>
      <c r="I260" s="216"/>
      <c r="J260" s="213"/>
      <c r="K260" s="213"/>
      <c r="L260" s="213"/>
      <c r="M260" s="213"/>
      <c r="N260" s="213"/>
      <c r="O260" s="304"/>
      <c r="P260" s="214"/>
      <c r="Q260" s="213"/>
      <c r="R260" s="213"/>
      <c r="S260" s="537"/>
    </row>
    <row r="261" spans="1:19" ht="40.5" customHeight="1">
      <c r="A261" s="575"/>
      <c r="B261" s="547"/>
      <c r="C261" s="547"/>
      <c r="D261" s="242" t="s">
        <v>22</v>
      </c>
      <c r="E261" s="212" t="s">
        <v>191</v>
      </c>
      <c r="F261" s="212" t="s">
        <v>194</v>
      </c>
      <c r="G261" s="212" t="s">
        <v>450</v>
      </c>
      <c r="H261" s="212" t="s">
        <v>110</v>
      </c>
      <c r="I261" s="213">
        <v>886</v>
      </c>
      <c r="J261" s="213">
        <v>670.50977</v>
      </c>
      <c r="K261" s="213">
        <v>419.19</v>
      </c>
      <c r="L261" s="213">
        <v>146.55086</v>
      </c>
      <c r="M261" s="213">
        <v>838.38</v>
      </c>
      <c r="N261" s="213">
        <v>367.43752999999998</v>
      </c>
      <c r="O261" s="304">
        <v>752.5</v>
      </c>
      <c r="P261" s="214">
        <v>731.54421000000002</v>
      </c>
      <c r="Q261" s="216">
        <v>1397.3</v>
      </c>
      <c r="R261" s="216">
        <v>1397.3</v>
      </c>
      <c r="S261" s="537" t="s">
        <v>777</v>
      </c>
    </row>
    <row r="262" spans="1:19" ht="22.5" customHeight="1">
      <c r="A262" s="575"/>
      <c r="B262" s="548"/>
      <c r="C262" s="548"/>
      <c r="D262" s="242" t="s">
        <v>44</v>
      </c>
      <c r="E262" s="212"/>
      <c r="F262" s="212"/>
      <c r="G262" s="212"/>
      <c r="H262" s="212"/>
      <c r="I262" s="216"/>
      <c r="J262" s="213"/>
      <c r="K262" s="213"/>
      <c r="L262" s="213"/>
      <c r="M262" s="213"/>
      <c r="N262" s="213"/>
      <c r="O262" s="304"/>
      <c r="P262" s="214"/>
      <c r="Q262" s="213"/>
      <c r="R262" s="213"/>
      <c r="S262" s="538"/>
    </row>
    <row r="263" spans="1:19" ht="39" customHeight="1">
      <c r="A263" s="575"/>
      <c r="B263" s="542" t="s">
        <v>529</v>
      </c>
      <c r="C263" s="542" t="s">
        <v>783</v>
      </c>
      <c r="D263" s="375" t="s">
        <v>22</v>
      </c>
      <c r="E263" s="212" t="s">
        <v>191</v>
      </c>
      <c r="F263" s="212" t="s">
        <v>120</v>
      </c>
      <c r="G263" s="212" t="s">
        <v>668</v>
      </c>
      <c r="H263" s="212" t="s">
        <v>111</v>
      </c>
      <c r="I263" s="213">
        <v>0</v>
      </c>
      <c r="J263" s="213">
        <v>0</v>
      </c>
      <c r="K263" s="213">
        <v>0</v>
      </c>
      <c r="L263" s="213">
        <v>0</v>
      </c>
      <c r="M263" s="213">
        <v>0</v>
      </c>
      <c r="N263" s="213">
        <v>0</v>
      </c>
      <c r="O263" s="304">
        <v>370</v>
      </c>
      <c r="P263" s="214">
        <v>370</v>
      </c>
      <c r="Q263" s="213">
        <v>0</v>
      </c>
      <c r="R263" s="213">
        <v>0</v>
      </c>
      <c r="S263" s="536" t="s">
        <v>784</v>
      </c>
    </row>
    <row r="264" spans="1:19" ht="26.25" customHeight="1">
      <c r="A264" s="575"/>
      <c r="B264" s="547"/>
      <c r="C264" s="547"/>
      <c r="D264" s="375" t="s">
        <v>44</v>
      </c>
      <c r="E264" s="212"/>
      <c r="F264" s="212"/>
      <c r="G264" s="212"/>
      <c r="H264" s="212"/>
      <c r="I264" s="216"/>
      <c r="J264" s="213"/>
      <c r="K264" s="213"/>
      <c r="L264" s="213"/>
      <c r="M264" s="213"/>
      <c r="N264" s="213"/>
      <c r="O264" s="304"/>
      <c r="P264" s="214"/>
      <c r="Q264" s="213"/>
      <c r="R264" s="213"/>
      <c r="S264" s="537"/>
    </row>
    <row r="265" spans="1:19" ht="51.75" customHeight="1">
      <c r="A265" s="575"/>
      <c r="B265" s="547"/>
      <c r="C265" s="547"/>
      <c r="D265" s="375" t="s">
        <v>22</v>
      </c>
      <c r="E265" s="212" t="s">
        <v>191</v>
      </c>
      <c r="F265" s="212" t="s">
        <v>120</v>
      </c>
      <c r="G265" s="212" t="s">
        <v>668</v>
      </c>
      <c r="H265" s="212" t="s">
        <v>98</v>
      </c>
      <c r="I265" s="213">
        <v>0</v>
      </c>
      <c r="J265" s="213">
        <v>0</v>
      </c>
      <c r="K265" s="213">
        <v>0</v>
      </c>
      <c r="L265" s="213">
        <v>0</v>
      </c>
      <c r="M265" s="213">
        <v>0</v>
      </c>
      <c r="N265" s="213">
        <v>0</v>
      </c>
      <c r="O265" s="304">
        <v>76.89</v>
      </c>
      <c r="P265" s="214">
        <v>76.89</v>
      </c>
      <c r="Q265" s="216">
        <v>0</v>
      </c>
      <c r="R265" s="216">
        <v>0</v>
      </c>
      <c r="S265" s="537"/>
    </row>
    <row r="266" spans="1:19" ht="22.5" customHeight="1">
      <c r="A266" s="575"/>
      <c r="B266" s="548"/>
      <c r="C266" s="548"/>
      <c r="D266" s="375" t="s">
        <v>44</v>
      </c>
      <c r="E266" s="212"/>
      <c r="F266" s="212"/>
      <c r="G266" s="212"/>
      <c r="H266" s="212"/>
      <c r="I266" s="216"/>
      <c r="J266" s="213"/>
      <c r="K266" s="213"/>
      <c r="L266" s="213"/>
      <c r="M266" s="213"/>
      <c r="N266" s="213"/>
      <c r="O266" s="304"/>
      <c r="P266" s="214"/>
      <c r="Q266" s="213"/>
      <c r="R266" s="213"/>
      <c r="S266" s="538"/>
    </row>
    <row r="267" spans="1:19" ht="62.25" customHeight="1">
      <c r="A267" s="575"/>
      <c r="B267" s="541" t="s">
        <v>531</v>
      </c>
      <c r="C267" s="542" t="s">
        <v>530</v>
      </c>
      <c r="D267" s="242" t="s">
        <v>22</v>
      </c>
      <c r="E267" s="212" t="s">
        <v>191</v>
      </c>
      <c r="F267" s="212" t="s">
        <v>116</v>
      </c>
      <c r="G267" s="212" t="s">
        <v>325</v>
      </c>
      <c r="H267" s="212" t="s">
        <v>97</v>
      </c>
      <c r="I267" s="216">
        <v>193751.05642000001</v>
      </c>
      <c r="J267" s="213">
        <v>193751.05642000001</v>
      </c>
      <c r="K267" s="213">
        <v>42683.111620000003</v>
      </c>
      <c r="L267" s="213">
        <v>36453.214670000001</v>
      </c>
      <c r="M267" s="213">
        <v>128733.30823</v>
      </c>
      <c r="N267" s="213">
        <v>117858.73884999999</v>
      </c>
      <c r="O267" s="214">
        <v>228286.36762</v>
      </c>
      <c r="P267" s="214">
        <v>228286.36762</v>
      </c>
      <c r="Q267" s="213">
        <v>210459.2</v>
      </c>
      <c r="R267" s="213">
        <v>210459.2</v>
      </c>
      <c r="S267" s="621" t="s">
        <v>781</v>
      </c>
    </row>
    <row r="268" spans="1:19" ht="30" customHeight="1">
      <c r="A268" s="575"/>
      <c r="B268" s="541"/>
      <c r="C268" s="547"/>
      <c r="D268" s="242" t="s">
        <v>44</v>
      </c>
      <c r="E268" s="212"/>
      <c r="F268" s="212"/>
      <c r="G268" s="212"/>
      <c r="H268" s="212"/>
      <c r="I268" s="213"/>
      <c r="J268" s="213"/>
      <c r="K268" s="213"/>
      <c r="L268" s="213"/>
      <c r="M268" s="213"/>
      <c r="N268" s="213"/>
      <c r="O268" s="214"/>
      <c r="P268" s="214"/>
      <c r="Q268" s="213"/>
      <c r="R268" s="213"/>
      <c r="S268" s="622"/>
    </row>
    <row r="269" spans="1:19" ht="69" customHeight="1">
      <c r="A269" s="575"/>
      <c r="B269" s="541"/>
      <c r="C269" s="547"/>
      <c r="D269" s="242" t="s">
        <v>22</v>
      </c>
      <c r="E269" s="212" t="s">
        <v>191</v>
      </c>
      <c r="F269" s="212" t="s">
        <v>116</v>
      </c>
      <c r="G269" s="212" t="s">
        <v>325</v>
      </c>
      <c r="H269" s="212" t="s">
        <v>98</v>
      </c>
      <c r="I269" s="216">
        <v>11250.136140000001</v>
      </c>
      <c r="J269" s="213">
        <v>11250.136140000001</v>
      </c>
      <c r="K269" s="223">
        <v>167.92868999999999</v>
      </c>
      <c r="L269" s="223">
        <v>14.21</v>
      </c>
      <c r="M269" s="213">
        <v>4151.8932400000003</v>
      </c>
      <c r="N269" s="213">
        <v>249.58</v>
      </c>
      <c r="O269" s="214">
        <v>11458.561379999999</v>
      </c>
      <c r="P269" s="214">
        <v>11458.561379999999</v>
      </c>
      <c r="Q269" s="213">
        <v>0</v>
      </c>
      <c r="R269" s="213">
        <v>0</v>
      </c>
      <c r="S269" s="546" t="s">
        <v>780</v>
      </c>
    </row>
    <row r="270" spans="1:19" ht="39" customHeight="1">
      <c r="A270" s="575"/>
      <c r="B270" s="541"/>
      <c r="C270" s="547"/>
      <c r="D270" s="242" t="s">
        <v>44</v>
      </c>
      <c r="E270" s="215"/>
      <c r="F270" s="212"/>
      <c r="G270" s="212"/>
      <c r="H270" s="215"/>
      <c r="I270" s="175"/>
      <c r="J270" s="175"/>
      <c r="K270" s="177"/>
      <c r="L270" s="177"/>
      <c r="M270" s="175"/>
      <c r="N270" s="205"/>
      <c r="O270" s="181"/>
      <c r="P270" s="176"/>
      <c r="Q270" s="175"/>
      <c r="R270" s="175"/>
      <c r="S270" s="546"/>
    </row>
    <row r="271" spans="1:19" ht="45.75" customHeight="1">
      <c r="A271" s="575"/>
      <c r="B271" s="541"/>
      <c r="C271" s="547"/>
      <c r="D271" s="242" t="s">
        <v>22</v>
      </c>
      <c r="E271" s="212" t="s">
        <v>191</v>
      </c>
      <c r="F271" s="212" t="s">
        <v>343</v>
      </c>
      <c r="G271" s="212" t="s">
        <v>325</v>
      </c>
      <c r="H271" s="212" t="s">
        <v>97</v>
      </c>
      <c r="I271" s="216">
        <v>2778</v>
      </c>
      <c r="J271" s="213">
        <v>2778</v>
      </c>
      <c r="K271" s="223">
        <v>1006.70794</v>
      </c>
      <c r="L271" s="223">
        <v>523</v>
      </c>
      <c r="M271" s="213">
        <v>1940.1059399999999</v>
      </c>
      <c r="N271" s="216">
        <v>1586</v>
      </c>
      <c r="O271" s="304">
        <v>2743.9</v>
      </c>
      <c r="P271" s="214">
        <v>2743.9</v>
      </c>
      <c r="Q271" s="216">
        <v>2937.1</v>
      </c>
      <c r="R271" s="216">
        <v>2937.1</v>
      </c>
      <c r="S271" s="621" t="s">
        <v>720</v>
      </c>
    </row>
    <row r="272" spans="1:19" ht="44.25" customHeight="1">
      <c r="A272" s="575"/>
      <c r="B272" s="541"/>
      <c r="C272" s="548"/>
      <c r="D272" s="242" t="s">
        <v>44</v>
      </c>
      <c r="E272" s="212"/>
      <c r="F272" s="212"/>
      <c r="G272" s="212"/>
      <c r="H272" s="212"/>
      <c r="I272" s="216"/>
      <c r="J272" s="213"/>
      <c r="K272" s="223"/>
      <c r="L272" s="223"/>
      <c r="M272" s="213"/>
      <c r="N272" s="216"/>
      <c r="O272" s="304"/>
      <c r="P272" s="214"/>
      <c r="Q272" s="213"/>
      <c r="R272" s="213"/>
      <c r="S272" s="623"/>
    </row>
    <row r="273" spans="1:19" ht="53.45" customHeight="1">
      <c r="A273" s="575"/>
      <c r="B273" s="542" t="s">
        <v>533</v>
      </c>
      <c r="C273" s="624" t="s">
        <v>532</v>
      </c>
      <c r="D273" s="242" t="s">
        <v>22</v>
      </c>
      <c r="E273" s="212" t="s">
        <v>191</v>
      </c>
      <c r="F273" s="212" t="s">
        <v>116</v>
      </c>
      <c r="G273" s="212" t="s">
        <v>261</v>
      </c>
      <c r="H273" s="212" t="s">
        <v>98</v>
      </c>
      <c r="I273" s="216">
        <v>11340.022209999999</v>
      </c>
      <c r="J273" s="213">
        <v>11340.022209999999</v>
      </c>
      <c r="K273" s="223">
        <v>3121.2910000000002</v>
      </c>
      <c r="L273" s="223">
        <v>2149.4666099999999</v>
      </c>
      <c r="M273" s="213">
        <v>6734.0379999999996</v>
      </c>
      <c r="N273" s="216">
        <v>5621.8183099999997</v>
      </c>
      <c r="O273" s="304">
        <v>12130.099</v>
      </c>
      <c r="P273" s="214">
        <v>12130.099</v>
      </c>
      <c r="Q273" s="213">
        <v>7759.4</v>
      </c>
      <c r="R273" s="213">
        <v>9715.5</v>
      </c>
      <c r="S273" s="543" t="s">
        <v>782</v>
      </c>
    </row>
    <row r="274" spans="1:19" ht="50.45" customHeight="1">
      <c r="A274" s="575"/>
      <c r="B274" s="548"/>
      <c r="C274" s="626"/>
      <c r="D274" s="242" t="s">
        <v>44</v>
      </c>
      <c r="E274" s="212"/>
      <c r="F274" s="212"/>
      <c r="G274" s="212"/>
      <c r="H274" s="212"/>
      <c r="I274" s="216"/>
      <c r="J274" s="213"/>
      <c r="K274" s="223"/>
      <c r="L274" s="223"/>
      <c r="M274" s="213"/>
      <c r="N274" s="216"/>
      <c r="O274" s="304"/>
      <c r="P274" s="214"/>
      <c r="Q274" s="213"/>
      <c r="R274" s="213"/>
      <c r="S274" s="543"/>
    </row>
    <row r="275" spans="1:19" ht="46.15" customHeight="1">
      <c r="A275" s="575"/>
      <c r="B275" s="541" t="s">
        <v>534</v>
      </c>
      <c r="C275" s="624" t="s">
        <v>535</v>
      </c>
      <c r="D275" s="242" t="s">
        <v>22</v>
      </c>
      <c r="E275" s="212" t="s">
        <v>191</v>
      </c>
      <c r="F275" s="212" t="s">
        <v>192</v>
      </c>
      <c r="G275" s="212" t="s">
        <v>260</v>
      </c>
      <c r="H275" s="212" t="s">
        <v>97</v>
      </c>
      <c r="I275" s="213">
        <v>96848.5</v>
      </c>
      <c r="J275" s="213">
        <v>96848.5</v>
      </c>
      <c r="K275" s="223">
        <v>29936.16934</v>
      </c>
      <c r="L275" s="223">
        <v>19529.933919999999</v>
      </c>
      <c r="M275" s="213">
        <v>82659.771770000007</v>
      </c>
      <c r="N275" s="216">
        <v>67688.243260000003</v>
      </c>
      <c r="O275" s="304">
        <v>115466.92</v>
      </c>
      <c r="P275" s="214">
        <v>115466.92</v>
      </c>
      <c r="Q275" s="213">
        <v>107355.2</v>
      </c>
      <c r="R275" s="213">
        <v>107355.2</v>
      </c>
      <c r="S275" s="536" t="s">
        <v>779</v>
      </c>
    </row>
    <row r="276" spans="1:19" ht="57.75" customHeight="1">
      <c r="A276" s="575"/>
      <c r="B276" s="541"/>
      <c r="C276" s="625"/>
      <c r="D276" s="242" t="s">
        <v>44</v>
      </c>
      <c r="E276" s="212"/>
      <c r="F276" s="212"/>
      <c r="G276" s="212"/>
      <c r="H276" s="212"/>
      <c r="I276" s="216"/>
      <c r="J276" s="213"/>
      <c r="K276" s="223"/>
      <c r="L276" s="223"/>
      <c r="M276" s="213"/>
      <c r="N276" s="216"/>
      <c r="O276" s="304"/>
      <c r="P276" s="214"/>
      <c r="Q276" s="213"/>
      <c r="R276" s="213"/>
      <c r="S276" s="538"/>
    </row>
    <row r="277" spans="1:19" ht="61.5" customHeight="1">
      <c r="A277" s="575"/>
      <c r="B277" s="541"/>
      <c r="C277" s="625"/>
      <c r="D277" s="242" t="s">
        <v>22</v>
      </c>
      <c r="E277" s="212" t="s">
        <v>191</v>
      </c>
      <c r="F277" s="212" t="s">
        <v>192</v>
      </c>
      <c r="G277" s="212" t="s">
        <v>260</v>
      </c>
      <c r="H277" s="212" t="s">
        <v>98</v>
      </c>
      <c r="I277" s="213">
        <v>1320</v>
      </c>
      <c r="J277" s="213">
        <v>1320</v>
      </c>
      <c r="K277" s="223">
        <v>20.8</v>
      </c>
      <c r="L277" s="223">
        <v>20.8</v>
      </c>
      <c r="M277" s="213">
        <v>725.71983</v>
      </c>
      <c r="N277" s="216">
        <v>365.26191999999998</v>
      </c>
      <c r="O277" s="304">
        <v>1120</v>
      </c>
      <c r="P277" s="304">
        <v>1120</v>
      </c>
      <c r="Q277" s="216">
        <v>1120</v>
      </c>
      <c r="R277" s="216">
        <v>1120</v>
      </c>
      <c r="S277" s="543" t="s">
        <v>778</v>
      </c>
    </row>
    <row r="278" spans="1:19" ht="45" customHeight="1">
      <c r="A278" s="575"/>
      <c r="B278" s="541"/>
      <c r="C278" s="626"/>
      <c r="D278" s="242" t="s">
        <v>44</v>
      </c>
      <c r="E278" s="212"/>
      <c r="F278" s="212"/>
      <c r="G278" s="212"/>
      <c r="H278" s="212"/>
      <c r="I278" s="216"/>
      <c r="J278" s="213"/>
      <c r="K278" s="223"/>
      <c r="L278" s="223"/>
      <c r="M278" s="213"/>
      <c r="N278" s="216"/>
      <c r="O278" s="304"/>
      <c r="P278" s="214"/>
      <c r="Q278" s="213"/>
      <c r="R278" s="213"/>
      <c r="S278" s="543"/>
    </row>
    <row r="279" spans="1:19" ht="66" customHeight="1">
      <c r="A279" s="575"/>
      <c r="B279" s="535" t="s">
        <v>536</v>
      </c>
      <c r="C279" s="534" t="s">
        <v>537</v>
      </c>
      <c r="D279" s="233" t="s">
        <v>22</v>
      </c>
      <c r="E279" s="200" t="s">
        <v>191</v>
      </c>
      <c r="F279" s="200" t="s">
        <v>120</v>
      </c>
      <c r="G279" s="200" t="s">
        <v>386</v>
      </c>
      <c r="H279" s="200" t="s">
        <v>98</v>
      </c>
      <c r="I279" s="216">
        <v>0</v>
      </c>
      <c r="J279" s="223">
        <v>0</v>
      </c>
      <c r="K279" s="223">
        <v>0</v>
      </c>
      <c r="L279" s="223">
        <v>0</v>
      </c>
      <c r="M279" s="213">
        <v>4187.7340000000004</v>
      </c>
      <c r="N279" s="216">
        <v>1118.8699999999999</v>
      </c>
      <c r="O279" s="304">
        <v>4664.1970000000001</v>
      </c>
      <c r="P279" s="214">
        <v>4664.1130000000003</v>
      </c>
      <c r="Q279" s="224">
        <v>6281.6</v>
      </c>
      <c r="R279" s="224">
        <v>6281.6</v>
      </c>
      <c r="S279" s="568" t="s">
        <v>785</v>
      </c>
    </row>
    <row r="280" spans="1:19" ht="54" customHeight="1">
      <c r="A280" s="575"/>
      <c r="B280" s="535"/>
      <c r="C280" s="534"/>
      <c r="D280" s="233" t="s">
        <v>44</v>
      </c>
      <c r="E280" s="200"/>
      <c r="F280" s="200"/>
      <c r="G280" s="200"/>
      <c r="H280" s="200"/>
      <c r="I280" s="216"/>
      <c r="J280" s="223"/>
      <c r="K280" s="223"/>
      <c r="L280" s="223"/>
      <c r="M280" s="213"/>
      <c r="N280" s="216"/>
      <c r="O280" s="304"/>
      <c r="P280" s="214"/>
      <c r="Q280" s="223"/>
      <c r="R280" s="223"/>
      <c r="S280" s="637"/>
    </row>
    <row r="281" spans="1:19" ht="38.25" customHeight="1">
      <c r="A281" s="575"/>
      <c r="B281" s="557" t="s">
        <v>540</v>
      </c>
      <c r="C281" s="565" t="s">
        <v>655</v>
      </c>
      <c r="D281" s="308" t="s">
        <v>22</v>
      </c>
      <c r="E281" s="200" t="s">
        <v>191</v>
      </c>
      <c r="F281" s="200" t="s">
        <v>192</v>
      </c>
      <c r="G281" s="200" t="s">
        <v>645</v>
      </c>
      <c r="H281" s="200" t="s">
        <v>98</v>
      </c>
      <c r="I281" s="213">
        <v>0</v>
      </c>
      <c r="J281" s="213">
        <v>0</v>
      </c>
      <c r="K281" s="223">
        <v>0</v>
      </c>
      <c r="L281" s="223">
        <v>0</v>
      </c>
      <c r="M281" s="213">
        <v>3652.47633</v>
      </c>
      <c r="N281" s="213">
        <v>3652.47633</v>
      </c>
      <c r="O281" s="214">
        <v>3652.47633</v>
      </c>
      <c r="P281" s="214">
        <v>3652.47633</v>
      </c>
      <c r="Q281" s="223">
        <v>0</v>
      </c>
      <c r="R281" s="223">
        <v>0</v>
      </c>
      <c r="S281" s="562" t="s">
        <v>786</v>
      </c>
    </row>
    <row r="282" spans="1:19" ht="20.25" customHeight="1">
      <c r="A282" s="575"/>
      <c r="B282" s="558"/>
      <c r="C282" s="567"/>
      <c r="D282" s="308" t="s">
        <v>44</v>
      </c>
      <c r="E282" s="200"/>
      <c r="F282" s="200"/>
      <c r="G282" s="200"/>
      <c r="H282" s="200"/>
      <c r="I282" s="216"/>
      <c r="J282" s="213"/>
      <c r="K282" s="223"/>
      <c r="L282" s="223"/>
      <c r="M282" s="213"/>
      <c r="N282" s="213"/>
      <c r="O282" s="214"/>
      <c r="P282" s="214"/>
      <c r="Q282" s="223"/>
      <c r="R282" s="223"/>
      <c r="S282" s="563"/>
    </row>
    <row r="283" spans="1:19" ht="31.5" customHeight="1">
      <c r="A283" s="575"/>
      <c r="B283" s="558"/>
      <c r="C283" s="567"/>
      <c r="D283" s="308" t="s">
        <v>22</v>
      </c>
      <c r="E283" s="309" t="s">
        <v>191</v>
      </c>
      <c r="F283" s="309" t="s">
        <v>116</v>
      </c>
      <c r="G283" s="200" t="s">
        <v>645</v>
      </c>
      <c r="H283" s="309" t="s">
        <v>98</v>
      </c>
      <c r="I283" s="213">
        <v>0</v>
      </c>
      <c r="J283" s="213">
        <v>0</v>
      </c>
      <c r="K283" s="223">
        <v>0</v>
      </c>
      <c r="L283" s="223">
        <v>0</v>
      </c>
      <c r="M283" s="213">
        <v>80.523669999999996</v>
      </c>
      <c r="N283" s="213">
        <v>80.523669999999996</v>
      </c>
      <c r="O283" s="214">
        <v>80.523669999999996</v>
      </c>
      <c r="P283" s="214">
        <v>80.523669999999996</v>
      </c>
      <c r="Q283" s="223">
        <v>0</v>
      </c>
      <c r="R283" s="223">
        <v>0</v>
      </c>
      <c r="S283" s="563"/>
    </row>
    <row r="284" spans="1:19" ht="22.5" customHeight="1">
      <c r="A284" s="575"/>
      <c r="B284" s="558"/>
      <c r="C284" s="567"/>
      <c r="D284" s="308" t="s">
        <v>44</v>
      </c>
      <c r="E284" s="309"/>
      <c r="F284" s="309"/>
      <c r="G284" s="309"/>
      <c r="H284" s="309"/>
      <c r="I284" s="216"/>
      <c r="J284" s="213"/>
      <c r="K284" s="223"/>
      <c r="L284" s="223"/>
      <c r="M284" s="213"/>
      <c r="N284" s="213"/>
      <c r="O284" s="214"/>
      <c r="P284" s="214"/>
      <c r="Q284" s="223"/>
      <c r="R284" s="223"/>
      <c r="S284" s="563"/>
    </row>
    <row r="285" spans="1:19" ht="32.25" customHeight="1">
      <c r="A285" s="575"/>
      <c r="B285" s="558"/>
      <c r="C285" s="567"/>
      <c r="D285" s="308" t="s">
        <v>22</v>
      </c>
      <c r="E285" s="309" t="s">
        <v>191</v>
      </c>
      <c r="F285" s="309" t="s">
        <v>120</v>
      </c>
      <c r="G285" s="200" t="s">
        <v>645</v>
      </c>
      <c r="H285" s="309" t="s">
        <v>98</v>
      </c>
      <c r="I285" s="216">
        <v>0</v>
      </c>
      <c r="J285" s="213">
        <v>0</v>
      </c>
      <c r="K285" s="223">
        <v>0</v>
      </c>
      <c r="L285" s="223">
        <v>0</v>
      </c>
      <c r="M285" s="213">
        <v>407</v>
      </c>
      <c r="N285" s="213">
        <v>407</v>
      </c>
      <c r="O285" s="214">
        <v>407</v>
      </c>
      <c r="P285" s="214">
        <v>407</v>
      </c>
      <c r="Q285" s="223">
        <v>0</v>
      </c>
      <c r="R285" s="223">
        <v>0</v>
      </c>
      <c r="S285" s="563"/>
    </row>
    <row r="286" spans="1:19" ht="20.25" customHeight="1">
      <c r="A286" s="575"/>
      <c r="B286" s="559"/>
      <c r="C286" s="566"/>
      <c r="D286" s="308" t="s">
        <v>44</v>
      </c>
      <c r="E286" s="309"/>
      <c r="F286" s="309"/>
      <c r="G286" s="309"/>
      <c r="H286" s="309"/>
      <c r="I286" s="216"/>
      <c r="J286" s="213"/>
      <c r="K286" s="223"/>
      <c r="L286" s="223"/>
      <c r="M286" s="213"/>
      <c r="N286" s="216"/>
      <c r="O286" s="304"/>
      <c r="P286" s="214"/>
      <c r="Q286" s="223"/>
      <c r="R286" s="223"/>
      <c r="S286" s="564"/>
    </row>
    <row r="287" spans="1:19" ht="38.25" customHeight="1">
      <c r="A287" s="575"/>
      <c r="B287" s="535" t="s">
        <v>540</v>
      </c>
      <c r="C287" s="534" t="s">
        <v>538</v>
      </c>
      <c r="D287" s="233" t="s">
        <v>22</v>
      </c>
      <c r="E287" s="200" t="s">
        <v>191</v>
      </c>
      <c r="F287" s="200" t="s">
        <v>192</v>
      </c>
      <c r="G287" s="200" t="s">
        <v>262</v>
      </c>
      <c r="H287" s="200" t="s">
        <v>97</v>
      </c>
      <c r="I287" s="213">
        <v>72116.764720000006</v>
      </c>
      <c r="J287" s="213">
        <v>69738.143769999995</v>
      </c>
      <c r="K287" s="213">
        <v>22792.308499999999</v>
      </c>
      <c r="L287" s="213">
        <v>18812.304489999999</v>
      </c>
      <c r="M287" s="213">
        <v>45452.278189999997</v>
      </c>
      <c r="N287" s="216">
        <v>41847.806539999998</v>
      </c>
      <c r="O287" s="304">
        <v>89210.219039999996</v>
      </c>
      <c r="P287" s="214">
        <v>89115.88841</v>
      </c>
      <c r="Q287" s="223">
        <v>89101.084579999995</v>
      </c>
      <c r="R287" s="223">
        <v>89101.084579999995</v>
      </c>
      <c r="S287" s="562" t="s">
        <v>787</v>
      </c>
    </row>
    <row r="288" spans="1:19" ht="20.25" customHeight="1">
      <c r="A288" s="575"/>
      <c r="B288" s="535"/>
      <c r="C288" s="534"/>
      <c r="D288" s="233" t="s">
        <v>44</v>
      </c>
      <c r="E288" s="200"/>
      <c r="F288" s="200"/>
      <c r="G288" s="200"/>
      <c r="H288" s="200"/>
      <c r="I288" s="216"/>
      <c r="J288" s="213"/>
      <c r="K288" s="213"/>
      <c r="L288" s="213"/>
      <c r="M288" s="213"/>
      <c r="N288" s="216"/>
      <c r="O288" s="304"/>
      <c r="P288" s="214"/>
      <c r="Q288" s="223"/>
      <c r="R288" s="223"/>
      <c r="S288" s="563"/>
    </row>
    <row r="289" spans="1:19" ht="31.5" customHeight="1">
      <c r="A289" s="575"/>
      <c r="B289" s="535"/>
      <c r="C289" s="534"/>
      <c r="D289" s="233" t="s">
        <v>22</v>
      </c>
      <c r="E289" s="174" t="s">
        <v>191</v>
      </c>
      <c r="F289" s="174" t="s">
        <v>192</v>
      </c>
      <c r="G289" s="200" t="s">
        <v>262</v>
      </c>
      <c r="H289" s="174" t="s">
        <v>98</v>
      </c>
      <c r="I289" s="213">
        <v>2186.0942399999999</v>
      </c>
      <c r="J289" s="213">
        <v>2132.4636</v>
      </c>
      <c r="K289" s="213">
        <v>1032.3133</v>
      </c>
      <c r="L289" s="213">
        <v>16</v>
      </c>
      <c r="M289" s="213">
        <v>1028.9476</v>
      </c>
      <c r="N289" s="216">
        <v>1028.9476</v>
      </c>
      <c r="O289" s="304">
        <v>5026.0295999999998</v>
      </c>
      <c r="P289" s="214">
        <v>5024.1883099999995</v>
      </c>
      <c r="Q289" s="223">
        <v>0</v>
      </c>
      <c r="R289" s="223">
        <v>0</v>
      </c>
      <c r="S289" s="563"/>
    </row>
    <row r="290" spans="1:19" ht="22.5" customHeight="1">
      <c r="A290" s="575"/>
      <c r="B290" s="535"/>
      <c r="C290" s="534"/>
      <c r="D290" s="233" t="s">
        <v>44</v>
      </c>
      <c r="E290" s="174"/>
      <c r="F290" s="174"/>
      <c r="G290" s="174"/>
      <c r="H290" s="174"/>
      <c r="I290" s="216"/>
      <c r="J290" s="213"/>
      <c r="K290" s="213"/>
      <c r="L290" s="213"/>
      <c r="M290" s="213"/>
      <c r="N290" s="216"/>
      <c r="O290" s="304"/>
      <c r="P290" s="214"/>
      <c r="Q290" s="223"/>
      <c r="R290" s="223"/>
      <c r="S290" s="564"/>
    </row>
    <row r="291" spans="1:19" ht="32.25" customHeight="1">
      <c r="A291" s="575"/>
      <c r="B291" s="535" t="s">
        <v>541</v>
      </c>
      <c r="C291" s="534" t="s">
        <v>539</v>
      </c>
      <c r="D291" s="233" t="s">
        <v>22</v>
      </c>
      <c r="E291" s="174" t="s">
        <v>191</v>
      </c>
      <c r="F291" s="174" t="s">
        <v>116</v>
      </c>
      <c r="G291" s="174" t="s">
        <v>263</v>
      </c>
      <c r="H291" s="174" t="s">
        <v>97</v>
      </c>
      <c r="I291" s="216">
        <v>86556.598769999997</v>
      </c>
      <c r="J291" s="213">
        <v>80998.47262</v>
      </c>
      <c r="K291" s="213">
        <v>32277.887269999999</v>
      </c>
      <c r="L291" s="213">
        <v>22282.59303</v>
      </c>
      <c r="M291" s="213">
        <v>56301.896269999997</v>
      </c>
      <c r="N291" s="216">
        <v>47394.759019999998</v>
      </c>
      <c r="O291" s="304">
        <v>95198.682090000002</v>
      </c>
      <c r="P291" s="214">
        <v>95140.941049999994</v>
      </c>
      <c r="Q291" s="223">
        <v>96236.648220000003</v>
      </c>
      <c r="R291" s="223">
        <v>96236.648220000003</v>
      </c>
      <c r="S291" s="562" t="s">
        <v>788</v>
      </c>
    </row>
    <row r="292" spans="1:19" ht="20.25" customHeight="1">
      <c r="A292" s="575"/>
      <c r="B292" s="535"/>
      <c r="C292" s="534"/>
      <c r="D292" s="233" t="s">
        <v>44</v>
      </c>
      <c r="E292" s="174"/>
      <c r="F292" s="174"/>
      <c r="G292" s="174"/>
      <c r="H292" s="174"/>
      <c r="I292" s="216"/>
      <c r="J292" s="213"/>
      <c r="K292" s="213"/>
      <c r="L292" s="213"/>
      <c r="M292" s="213"/>
      <c r="N292" s="216"/>
      <c r="O292" s="304"/>
      <c r="P292" s="214"/>
      <c r="Q292" s="223"/>
      <c r="R292" s="223"/>
      <c r="S292" s="563"/>
    </row>
    <row r="293" spans="1:19" ht="27" customHeight="1">
      <c r="A293" s="575"/>
      <c r="B293" s="535"/>
      <c r="C293" s="534"/>
      <c r="D293" s="233" t="s">
        <v>22</v>
      </c>
      <c r="E293" s="200" t="s">
        <v>191</v>
      </c>
      <c r="F293" s="200" t="s">
        <v>116</v>
      </c>
      <c r="G293" s="200" t="s">
        <v>263</v>
      </c>
      <c r="H293" s="200" t="s">
        <v>98</v>
      </c>
      <c r="I293" s="216">
        <v>3155.7932099999998</v>
      </c>
      <c r="J293" s="213">
        <v>3135.6932099999999</v>
      </c>
      <c r="K293" s="213">
        <v>120.63</v>
      </c>
      <c r="L293" s="213">
        <v>16.012</v>
      </c>
      <c r="M293" s="213">
        <v>1292.1333099999999</v>
      </c>
      <c r="N293" s="216">
        <v>457.53715999999997</v>
      </c>
      <c r="O293" s="304">
        <v>7186.8124900000003</v>
      </c>
      <c r="P293" s="214">
        <v>7100.6530899999998</v>
      </c>
      <c r="Q293" s="223">
        <v>1811</v>
      </c>
      <c r="R293" s="223">
        <v>1811</v>
      </c>
      <c r="S293" s="563"/>
    </row>
    <row r="294" spans="1:19" ht="18" customHeight="1">
      <c r="A294" s="575"/>
      <c r="B294" s="535"/>
      <c r="C294" s="534"/>
      <c r="D294" s="233" t="s">
        <v>44</v>
      </c>
      <c r="E294" s="200"/>
      <c r="F294" s="200"/>
      <c r="G294" s="200"/>
      <c r="H294" s="200"/>
      <c r="I294" s="216"/>
      <c r="J294" s="213"/>
      <c r="K294" s="213"/>
      <c r="L294" s="213"/>
      <c r="M294" s="213"/>
      <c r="N294" s="216"/>
      <c r="O294" s="304"/>
      <c r="P294" s="214"/>
      <c r="Q294" s="223"/>
      <c r="R294" s="223"/>
      <c r="S294" s="564"/>
    </row>
    <row r="295" spans="1:19" ht="30.75" customHeight="1">
      <c r="A295" s="575"/>
      <c r="B295" s="535" t="s">
        <v>542</v>
      </c>
      <c r="C295" s="534" t="s">
        <v>543</v>
      </c>
      <c r="D295" s="233" t="s">
        <v>22</v>
      </c>
      <c r="E295" s="174" t="s">
        <v>191</v>
      </c>
      <c r="F295" s="200" t="s">
        <v>343</v>
      </c>
      <c r="G295" s="200" t="s">
        <v>264</v>
      </c>
      <c r="H295" s="200" t="s">
        <v>97</v>
      </c>
      <c r="I295" s="216">
        <v>19115.58786</v>
      </c>
      <c r="J295" s="213">
        <v>18591.081620000001</v>
      </c>
      <c r="K295" s="213">
        <v>5533.1760000000004</v>
      </c>
      <c r="L295" s="213">
        <v>4252.7701999999999</v>
      </c>
      <c r="M295" s="213">
        <v>11066.352000000001</v>
      </c>
      <c r="N295" s="216">
        <v>10143.47345</v>
      </c>
      <c r="O295" s="304">
        <v>21137.11032</v>
      </c>
      <c r="P295" s="214">
        <v>21137.11032</v>
      </c>
      <c r="Q295" s="223">
        <v>22132.70192</v>
      </c>
      <c r="R295" s="223">
        <v>22132.70192</v>
      </c>
      <c r="S295" s="562" t="s">
        <v>789</v>
      </c>
    </row>
    <row r="296" spans="1:19" ht="18.75" customHeight="1">
      <c r="A296" s="575"/>
      <c r="B296" s="535"/>
      <c r="C296" s="534"/>
      <c r="D296" s="233" t="s">
        <v>44</v>
      </c>
      <c r="E296" s="174"/>
      <c r="F296" s="174"/>
      <c r="G296" s="174"/>
      <c r="H296" s="174"/>
      <c r="I296" s="216"/>
      <c r="J296" s="213"/>
      <c r="K296" s="213"/>
      <c r="L296" s="213"/>
      <c r="M296" s="213"/>
      <c r="N296" s="216"/>
      <c r="O296" s="304"/>
      <c r="P296" s="214"/>
      <c r="Q296" s="223"/>
      <c r="R296" s="223"/>
      <c r="S296" s="563"/>
    </row>
    <row r="297" spans="1:19" ht="30.75" customHeight="1">
      <c r="A297" s="575"/>
      <c r="B297" s="535"/>
      <c r="C297" s="534"/>
      <c r="D297" s="233" t="s">
        <v>22</v>
      </c>
      <c r="E297" s="174" t="s">
        <v>191</v>
      </c>
      <c r="F297" s="200" t="s">
        <v>343</v>
      </c>
      <c r="G297" s="200" t="s">
        <v>264</v>
      </c>
      <c r="H297" s="200" t="s">
        <v>98</v>
      </c>
      <c r="I297" s="216">
        <v>646.29</v>
      </c>
      <c r="J297" s="213">
        <v>646.29</v>
      </c>
      <c r="K297" s="213">
        <v>176.184</v>
      </c>
      <c r="L297" s="213">
        <v>132</v>
      </c>
      <c r="M297" s="213">
        <v>848.00300000000004</v>
      </c>
      <c r="N297" s="216">
        <v>360.64</v>
      </c>
      <c r="O297" s="304">
        <v>1534.11619</v>
      </c>
      <c r="P297" s="214">
        <v>1534.11619</v>
      </c>
      <c r="Q297" s="223">
        <v>704.72919000000002</v>
      </c>
      <c r="R297" s="223">
        <v>704.72919000000002</v>
      </c>
      <c r="S297" s="563"/>
    </row>
    <row r="298" spans="1:19" ht="18" customHeight="1">
      <c r="A298" s="575"/>
      <c r="B298" s="535"/>
      <c r="C298" s="534"/>
      <c r="D298" s="233" t="s">
        <v>44</v>
      </c>
      <c r="E298" s="174"/>
      <c r="F298" s="174"/>
      <c r="G298" s="174"/>
      <c r="H298" s="174"/>
      <c r="I298" s="216"/>
      <c r="J298" s="213"/>
      <c r="K298" s="213"/>
      <c r="L298" s="213"/>
      <c r="M298" s="213"/>
      <c r="N298" s="216"/>
      <c r="O298" s="304"/>
      <c r="P298" s="214"/>
      <c r="Q298" s="223"/>
      <c r="R298" s="223"/>
      <c r="S298" s="563"/>
    </row>
    <row r="299" spans="1:19" ht="38.25" customHeight="1">
      <c r="A299" s="575"/>
      <c r="B299" s="535"/>
      <c r="C299" s="534"/>
      <c r="D299" s="233" t="s">
        <v>22</v>
      </c>
      <c r="E299" s="200" t="s">
        <v>191</v>
      </c>
      <c r="F299" s="200" t="s">
        <v>91</v>
      </c>
      <c r="G299" s="200" t="s">
        <v>264</v>
      </c>
      <c r="H299" s="200" t="s">
        <v>97</v>
      </c>
      <c r="I299" s="216">
        <v>302.72021000000001</v>
      </c>
      <c r="J299" s="213">
        <v>292.85208</v>
      </c>
      <c r="K299" s="213">
        <v>233.13</v>
      </c>
      <c r="L299" s="213">
        <v>155</v>
      </c>
      <c r="M299" s="213">
        <v>468.42</v>
      </c>
      <c r="N299" s="216">
        <v>468.42</v>
      </c>
      <c r="O299" s="304">
        <v>932.49656000000004</v>
      </c>
      <c r="P299" s="304">
        <v>932.49656000000004</v>
      </c>
      <c r="Q299" s="223">
        <v>0</v>
      </c>
      <c r="R299" s="223">
        <v>0</v>
      </c>
      <c r="S299" s="563"/>
    </row>
    <row r="300" spans="1:19" ht="15" customHeight="1">
      <c r="A300" s="575"/>
      <c r="B300" s="535"/>
      <c r="C300" s="534"/>
      <c r="D300" s="233" t="s">
        <v>44</v>
      </c>
      <c r="E300" s="200"/>
      <c r="F300" s="200"/>
      <c r="G300" s="200"/>
      <c r="H300" s="200"/>
      <c r="I300" s="216"/>
      <c r="J300" s="223"/>
      <c r="K300" s="213"/>
      <c r="L300" s="213"/>
      <c r="M300" s="213"/>
      <c r="N300" s="216"/>
      <c r="O300" s="304"/>
      <c r="P300" s="214"/>
      <c r="Q300" s="223"/>
      <c r="R300" s="223"/>
      <c r="S300" s="564"/>
    </row>
    <row r="301" spans="1:19" ht="34.5" customHeight="1">
      <c r="A301" s="575"/>
      <c r="B301" s="557" t="s">
        <v>448</v>
      </c>
      <c r="C301" s="565" t="s">
        <v>544</v>
      </c>
      <c r="D301" s="233" t="s">
        <v>22</v>
      </c>
      <c r="E301" s="174" t="s">
        <v>191</v>
      </c>
      <c r="F301" s="200" t="s">
        <v>120</v>
      </c>
      <c r="G301" s="200" t="s">
        <v>265</v>
      </c>
      <c r="H301" s="200" t="s">
        <v>97</v>
      </c>
      <c r="I301" s="216">
        <v>6993.5144099999998</v>
      </c>
      <c r="J301" s="213">
        <v>6804.30177</v>
      </c>
      <c r="K301" s="213">
        <v>1970.9184700000001</v>
      </c>
      <c r="L301" s="213">
        <v>1786.64303</v>
      </c>
      <c r="M301" s="213">
        <v>4121.4507599999997</v>
      </c>
      <c r="N301" s="216">
        <v>4121.3656099999998</v>
      </c>
      <c r="O301" s="304">
        <v>7313.18487</v>
      </c>
      <c r="P301" s="214">
        <v>7313.18487</v>
      </c>
      <c r="Q301" s="223">
        <v>7883.7024700000002</v>
      </c>
      <c r="R301" s="223">
        <v>7883.7024700000002</v>
      </c>
      <c r="S301" s="562" t="s">
        <v>790</v>
      </c>
    </row>
    <row r="302" spans="1:19" ht="24.75" customHeight="1">
      <c r="A302" s="575"/>
      <c r="B302" s="558"/>
      <c r="C302" s="567"/>
      <c r="D302" s="233" t="s">
        <v>44</v>
      </c>
      <c r="E302" s="174"/>
      <c r="F302" s="174"/>
      <c r="G302" s="174"/>
      <c r="H302" s="174"/>
      <c r="I302" s="216"/>
      <c r="J302" s="213"/>
      <c r="K302" s="213"/>
      <c r="L302" s="213"/>
      <c r="M302" s="213"/>
      <c r="N302" s="216"/>
      <c r="O302" s="304"/>
      <c r="P302" s="214"/>
      <c r="Q302" s="223"/>
      <c r="R302" s="223"/>
      <c r="S302" s="563"/>
    </row>
    <row r="303" spans="1:19" ht="31.5" customHeight="1">
      <c r="A303" s="575"/>
      <c r="B303" s="558"/>
      <c r="C303" s="567"/>
      <c r="D303" s="233" t="s">
        <v>22</v>
      </c>
      <c r="E303" s="174" t="s">
        <v>191</v>
      </c>
      <c r="F303" s="200" t="s">
        <v>120</v>
      </c>
      <c r="G303" s="200" t="s">
        <v>265</v>
      </c>
      <c r="H303" s="200" t="s">
        <v>98</v>
      </c>
      <c r="I303" s="216">
        <v>498.6293</v>
      </c>
      <c r="J303" s="213">
        <v>498.6293</v>
      </c>
      <c r="K303" s="213">
        <v>0</v>
      </c>
      <c r="L303" s="213">
        <v>0</v>
      </c>
      <c r="M303" s="213">
        <v>300</v>
      </c>
      <c r="N303" s="216">
        <v>299.99979999999999</v>
      </c>
      <c r="O303" s="304">
        <v>863.26800000000003</v>
      </c>
      <c r="P303" s="214">
        <v>786.37779999999998</v>
      </c>
      <c r="Q303" s="223">
        <v>300</v>
      </c>
      <c r="R303" s="223">
        <v>300</v>
      </c>
      <c r="S303" s="563"/>
    </row>
    <row r="304" spans="1:19" ht="20.25" customHeight="1">
      <c r="A304" s="575"/>
      <c r="B304" s="559"/>
      <c r="C304" s="566"/>
      <c r="D304" s="233" t="s">
        <v>44</v>
      </c>
      <c r="E304" s="174"/>
      <c r="F304" s="174"/>
      <c r="G304" s="174"/>
      <c r="H304" s="174"/>
      <c r="I304" s="216"/>
      <c r="J304" s="213"/>
      <c r="K304" s="213"/>
      <c r="L304" s="213"/>
      <c r="M304" s="213"/>
      <c r="N304" s="216"/>
      <c r="O304" s="304"/>
      <c r="P304" s="214"/>
      <c r="Q304" s="223"/>
      <c r="R304" s="223"/>
      <c r="S304" s="564"/>
    </row>
    <row r="305" spans="1:19" ht="48.75" customHeight="1">
      <c r="A305" s="575"/>
      <c r="B305" s="557"/>
      <c r="C305" s="526" t="s">
        <v>653</v>
      </c>
      <c r="D305" s="308" t="s">
        <v>22</v>
      </c>
      <c r="E305" s="309" t="s">
        <v>191</v>
      </c>
      <c r="F305" s="200" t="s">
        <v>343</v>
      </c>
      <c r="G305" s="200" t="s">
        <v>646</v>
      </c>
      <c r="H305" s="200" t="s">
        <v>98</v>
      </c>
      <c r="I305" s="213">
        <v>0</v>
      </c>
      <c r="J305" s="213">
        <v>0</v>
      </c>
      <c r="K305" s="213">
        <v>0</v>
      </c>
      <c r="L305" s="213">
        <v>0</v>
      </c>
      <c r="M305" s="213">
        <v>1098.1355000000001</v>
      </c>
      <c r="N305" s="216">
        <v>0</v>
      </c>
      <c r="O305" s="304">
        <v>1223.4414999999999</v>
      </c>
      <c r="P305" s="214">
        <v>1223.4414999999999</v>
      </c>
      <c r="Q305" s="223">
        <v>0</v>
      </c>
      <c r="R305" s="223">
        <v>0</v>
      </c>
      <c r="S305" s="562" t="s">
        <v>791</v>
      </c>
    </row>
    <row r="306" spans="1:19" ht="20.25" customHeight="1">
      <c r="A306" s="575"/>
      <c r="B306" s="559"/>
      <c r="C306" s="528"/>
      <c r="D306" s="308" t="s">
        <v>44</v>
      </c>
      <c r="E306" s="309"/>
      <c r="F306" s="309"/>
      <c r="G306" s="309"/>
      <c r="H306" s="309"/>
      <c r="I306" s="216"/>
      <c r="J306" s="213"/>
      <c r="K306" s="213"/>
      <c r="L306" s="213"/>
      <c r="M306" s="213"/>
      <c r="N306" s="216"/>
      <c r="O306" s="304"/>
      <c r="P306" s="214"/>
      <c r="Q306" s="223"/>
      <c r="R306" s="223"/>
      <c r="S306" s="564"/>
    </row>
    <row r="307" spans="1:19" ht="31.5" customHeight="1">
      <c r="A307" s="575"/>
      <c r="B307" s="557"/>
      <c r="C307" s="526" t="s">
        <v>652</v>
      </c>
      <c r="D307" s="308" t="s">
        <v>22</v>
      </c>
      <c r="E307" s="309" t="s">
        <v>191</v>
      </c>
      <c r="F307" s="200" t="s">
        <v>120</v>
      </c>
      <c r="G307" s="200" t="s">
        <v>647</v>
      </c>
      <c r="H307" s="200" t="s">
        <v>98</v>
      </c>
      <c r="I307" s="213">
        <v>0</v>
      </c>
      <c r="J307" s="213">
        <v>0</v>
      </c>
      <c r="K307" s="213">
        <v>0</v>
      </c>
      <c r="L307" s="213">
        <v>0</v>
      </c>
      <c r="M307" s="213">
        <v>50</v>
      </c>
      <c r="N307" s="216">
        <v>50</v>
      </c>
      <c r="O307" s="304">
        <v>50</v>
      </c>
      <c r="P307" s="214">
        <v>50</v>
      </c>
      <c r="Q307" s="223">
        <v>0</v>
      </c>
      <c r="R307" s="223">
        <v>0</v>
      </c>
      <c r="S307" s="568" t="s">
        <v>792</v>
      </c>
    </row>
    <row r="308" spans="1:19" ht="20.25" customHeight="1">
      <c r="A308" s="575"/>
      <c r="B308" s="558"/>
      <c r="C308" s="527"/>
      <c r="D308" s="308" t="s">
        <v>44</v>
      </c>
      <c r="E308" s="309"/>
      <c r="F308" s="309"/>
      <c r="G308" s="309"/>
      <c r="H308" s="309"/>
      <c r="I308" s="216"/>
      <c r="J308" s="213"/>
      <c r="K308" s="213"/>
      <c r="L308" s="213"/>
      <c r="M308" s="213"/>
      <c r="N308" s="216"/>
      <c r="O308" s="304"/>
      <c r="P308" s="214"/>
      <c r="Q308" s="223"/>
      <c r="R308" s="223"/>
      <c r="S308" s="568"/>
    </row>
    <row r="309" spans="1:19" ht="31.5" customHeight="1">
      <c r="A309" s="575"/>
      <c r="B309" s="558"/>
      <c r="C309" s="527"/>
      <c r="D309" s="374" t="s">
        <v>22</v>
      </c>
      <c r="E309" s="376" t="s">
        <v>191</v>
      </c>
      <c r="F309" s="200" t="s">
        <v>116</v>
      </c>
      <c r="G309" s="200" t="s">
        <v>647</v>
      </c>
      <c r="H309" s="200" t="s">
        <v>98</v>
      </c>
      <c r="I309" s="213">
        <v>0</v>
      </c>
      <c r="J309" s="213">
        <v>0</v>
      </c>
      <c r="K309" s="213">
        <v>0</v>
      </c>
      <c r="L309" s="213">
        <v>0</v>
      </c>
      <c r="M309" s="213">
        <v>0</v>
      </c>
      <c r="N309" s="216">
        <v>0</v>
      </c>
      <c r="O309" s="304">
        <v>430</v>
      </c>
      <c r="P309" s="214">
        <v>430</v>
      </c>
      <c r="Q309" s="213">
        <v>0</v>
      </c>
      <c r="R309" s="213">
        <v>0</v>
      </c>
      <c r="S309" s="568"/>
    </row>
    <row r="310" spans="1:19" ht="20.25" customHeight="1">
      <c r="A310" s="575"/>
      <c r="B310" s="559"/>
      <c r="C310" s="528"/>
      <c r="D310" s="374" t="s">
        <v>44</v>
      </c>
      <c r="E310" s="376"/>
      <c r="F310" s="376"/>
      <c r="G310" s="376"/>
      <c r="H310" s="376"/>
      <c r="I310" s="216"/>
      <c r="J310" s="213"/>
      <c r="K310" s="213"/>
      <c r="L310" s="213"/>
      <c r="M310" s="213"/>
      <c r="N310" s="216"/>
      <c r="O310" s="304"/>
      <c r="P310" s="214"/>
      <c r="Q310" s="223"/>
      <c r="R310" s="223"/>
      <c r="S310" s="568"/>
    </row>
    <row r="311" spans="1:19" ht="67.5" customHeight="1">
      <c r="A311" s="575"/>
      <c r="B311" s="557" t="s">
        <v>545</v>
      </c>
      <c r="C311" s="526" t="s">
        <v>654</v>
      </c>
      <c r="D311" s="308" t="s">
        <v>22</v>
      </c>
      <c r="E311" s="200" t="s">
        <v>191</v>
      </c>
      <c r="F311" s="200" t="s">
        <v>343</v>
      </c>
      <c r="G311" s="200" t="s">
        <v>648</v>
      </c>
      <c r="H311" s="200" t="s">
        <v>97</v>
      </c>
      <c r="I311" s="213">
        <v>0</v>
      </c>
      <c r="J311" s="213">
        <v>0</v>
      </c>
      <c r="K311" s="213">
        <v>0</v>
      </c>
      <c r="L311" s="213">
        <v>0</v>
      </c>
      <c r="M311" s="213">
        <v>705.04064000000005</v>
      </c>
      <c r="N311" s="213">
        <v>0</v>
      </c>
      <c r="O311" s="304">
        <v>616.02819999999997</v>
      </c>
      <c r="P311" s="214">
        <v>616.02819999999997</v>
      </c>
      <c r="Q311" s="213">
        <v>0</v>
      </c>
      <c r="R311" s="213">
        <v>0</v>
      </c>
      <c r="S311" s="562" t="s">
        <v>720</v>
      </c>
    </row>
    <row r="312" spans="1:19" ht="18.75" customHeight="1">
      <c r="A312" s="575"/>
      <c r="B312" s="558"/>
      <c r="C312" s="527"/>
      <c r="D312" s="308" t="s">
        <v>44</v>
      </c>
      <c r="E312" s="200"/>
      <c r="F312" s="200"/>
      <c r="G312" s="200"/>
      <c r="H312" s="200"/>
      <c r="I312" s="216"/>
      <c r="J312" s="213"/>
      <c r="K312" s="223"/>
      <c r="L312" s="223"/>
      <c r="M312" s="213"/>
      <c r="N312" s="213"/>
      <c r="O312" s="304"/>
      <c r="P312" s="214"/>
      <c r="Q312" s="223"/>
      <c r="R312" s="223"/>
      <c r="S312" s="563"/>
    </row>
    <row r="313" spans="1:19" ht="30" customHeight="1">
      <c r="A313" s="575"/>
      <c r="B313" s="557" t="s">
        <v>552</v>
      </c>
      <c r="C313" s="565" t="s">
        <v>546</v>
      </c>
      <c r="D313" s="233" t="s">
        <v>22</v>
      </c>
      <c r="E313" s="200" t="s">
        <v>191</v>
      </c>
      <c r="F313" s="200" t="s">
        <v>116</v>
      </c>
      <c r="G313" s="200" t="s">
        <v>547</v>
      </c>
      <c r="H313" s="200" t="s">
        <v>98</v>
      </c>
      <c r="I313" s="213">
        <v>3206.9</v>
      </c>
      <c r="J313" s="213">
        <v>2884.2477800000001</v>
      </c>
      <c r="K313" s="223">
        <v>2311.8989999999999</v>
      </c>
      <c r="L313" s="223">
        <v>1905.4332899999999</v>
      </c>
      <c r="M313" s="213">
        <v>4632.1856699999998</v>
      </c>
      <c r="N313" s="216">
        <v>3190.1566499999999</v>
      </c>
      <c r="O313" s="304">
        <v>6364.4565499999999</v>
      </c>
      <c r="P313" s="214">
        <v>6352.9318400000002</v>
      </c>
      <c r="Q313" s="223">
        <v>8901.6980600000006</v>
      </c>
      <c r="R313" s="223">
        <v>9082.7611300000008</v>
      </c>
      <c r="S313" s="562" t="s">
        <v>793</v>
      </c>
    </row>
    <row r="314" spans="1:19" ht="30" customHeight="1">
      <c r="A314" s="575"/>
      <c r="B314" s="558"/>
      <c r="C314" s="567"/>
      <c r="D314" s="233" t="s">
        <v>44</v>
      </c>
      <c r="E314" s="200"/>
      <c r="F314" s="200"/>
      <c r="G314" s="200"/>
      <c r="H314" s="200"/>
      <c r="I314" s="216"/>
      <c r="J314" s="213"/>
      <c r="K314" s="223"/>
      <c r="L314" s="223"/>
      <c r="M314" s="213"/>
      <c r="N314" s="216"/>
      <c r="O314" s="304"/>
      <c r="P314" s="214"/>
      <c r="Q314" s="223"/>
      <c r="R314" s="223"/>
      <c r="S314" s="563"/>
    </row>
    <row r="315" spans="1:19" ht="30" customHeight="1">
      <c r="A315" s="575"/>
      <c r="B315" s="558"/>
      <c r="C315" s="567"/>
      <c r="D315" s="233" t="s">
        <v>22</v>
      </c>
      <c r="E315" s="174" t="s">
        <v>191</v>
      </c>
      <c r="F315" s="200" t="s">
        <v>116</v>
      </c>
      <c r="G315" s="200" t="s">
        <v>547</v>
      </c>
      <c r="H315" s="200" t="s">
        <v>98</v>
      </c>
      <c r="I315" s="213">
        <v>9620.7009999999991</v>
      </c>
      <c r="J315" s="213">
        <v>8652.7433199999996</v>
      </c>
      <c r="K315" s="223">
        <v>5590.5569999999998</v>
      </c>
      <c r="L315" s="223">
        <v>4718.9511700000003</v>
      </c>
      <c r="M315" s="213">
        <v>11201.431060000001</v>
      </c>
      <c r="N315" s="216">
        <v>7714.3243300000004</v>
      </c>
      <c r="O315" s="304">
        <v>15390.30445</v>
      </c>
      <c r="P315" s="214">
        <v>15362.43585</v>
      </c>
      <c r="Q315" s="223">
        <v>18212.10194</v>
      </c>
      <c r="R315" s="223">
        <v>18031.03887</v>
      </c>
      <c r="S315" s="563"/>
    </row>
    <row r="316" spans="1:19" ht="30" customHeight="1">
      <c r="A316" s="575"/>
      <c r="B316" s="558"/>
      <c r="C316" s="567"/>
      <c r="D316" s="233" t="s">
        <v>44</v>
      </c>
      <c r="E316" s="174"/>
      <c r="F316" s="174"/>
      <c r="G316" s="174"/>
      <c r="H316" s="174"/>
      <c r="I316" s="216"/>
      <c r="J316" s="213"/>
      <c r="K316" s="223"/>
      <c r="L316" s="223"/>
      <c r="M316" s="213"/>
      <c r="N316" s="216"/>
      <c r="O316" s="304"/>
      <c r="P316" s="214"/>
      <c r="Q316" s="223"/>
      <c r="R316" s="223"/>
      <c r="S316" s="563"/>
    </row>
    <row r="317" spans="1:19" ht="30" customHeight="1">
      <c r="A317" s="575"/>
      <c r="B317" s="558"/>
      <c r="C317" s="567"/>
      <c r="D317" s="233" t="s">
        <v>22</v>
      </c>
      <c r="E317" s="174" t="s">
        <v>191</v>
      </c>
      <c r="F317" s="200" t="s">
        <v>116</v>
      </c>
      <c r="G317" s="200" t="s">
        <v>547</v>
      </c>
      <c r="H317" s="200" t="s">
        <v>98</v>
      </c>
      <c r="I317" s="213">
        <v>0</v>
      </c>
      <c r="J317" s="213">
        <v>0</v>
      </c>
      <c r="K317" s="223">
        <v>0</v>
      </c>
      <c r="L317" s="223">
        <v>0</v>
      </c>
      <c r="M317" s="213">
        <v>0</v>
      </c>
      <c r="N317" s="216">
        <v>0</v>
      </c>
      <c r="O317" s="304">
        <v>1341.87184</v>
      </c>
      <c r="P317" s="214">
        <v>0</v>
      </c>
      <c r="Q317" s="213">
        <v>0</v>
      </c>
      <c r="R317" s="213">
        <v>0</v>
      </c>
      <c r="S317" s="563"/>
    </row>
    <row r="318" spans="1:19" ht="30" customHeight="1">
      <c r="A318" s="575"/>
      <c r="B318" s="558"/>
      <c r="C318" s="567"/>
      <c r="D318" s="233" t="s">
        <v>44</v>
      </c>
      <c r="E318" s="174"/>
      <c r="F318" s="174"/>
      <c r="G318" s="174"/>
      <c r="H318" s="174"/>
      <c r="I318" s="224"/>
      <c r="J318" s="223"/>
      <c r="K318" s="213"/>
      <c r="L318" s="213"/>
      <c r="M318" s="213"/>
      <c r="N318" s="216"/>
      <c r="O318" s="304"/>
      <c r="P318" s="214"/>
      <c r="Q318" s="213"/>
      <c r="R318" s="213"/>
      <c r="S318" s="563"/>
    </row>
    <row r="319" spans="1:19" ht="30" customHeight="1">
      <c r="A319" s="575"/>
      <c r="B319" s="558"/>
      <c r="C319" s="567"/>
      <c r="D319" s="374" t="s">
        <v>22</v>
      </c>
      <c r="E319" s="376" t="s">
        <v>191</v>
      </c>
      <c r="F319" s="200" t="s">
        <v>116</v>
      </c>
      <c r="G319" s="200" t="s">
        <v>547</v>
      </c>
      <c r="H319" s="200" t="s">
        <v>98</v>
      </c>
      <c r="I319" s="213">
        <v>12.827999999999999</v>
      </c>
      <c r="J319" s="213">
        <v>11.537100000000001</v>
      </c>
      <c r="K319" s="223">
        <v>26.367999999999999</v>
      </c>
      <c r="L319" s="223">
        <v>6.6310000000000002</v>
      </c>
      <c r="M319" s="213">
        <v>26.367999999999999</v>
      </c>
      <c r="N319" s="216">
        <v>10.915419999999999</v>
      </c>
      <c r="O319" s="304">
        <v>21.77665</v>
      </c>
      <c r="P319" s="214">
        <v>21.737189999999998</v>
      </c>
      <c r="Q319" s="213">
        <v>27.140999999999998</v>
      </c>
      <c r="R319" s="213">
        <v>27.140999999999998</v>
      </c>
      <c r="S319" s="563"/>
    </row>
    <row r="320" spans="1:19" ht="30" customHeight="1">
      <c r="A320" s="575"/>
      <c r="B320" s="559"/>
      <c r="C320" s="566"/>
      <c r="D320" s="374" t="s">
        <v>44</v>
      </c>
      <c r="E320" s="376"/>
      <c r="F320" s="376"/>
      <c r="G320" s="376"/>
      <c r="H320" s="376"/>
      <c r="I320" s="224"/>
      <c r="J320" s="223"/>
      <c r="K320" s="213"/>
      <c r="L320" s="213"/>
      <c r="M320" s="213"/>
      <c r="N320" s="216"/>
      <c r="O320" s="304"/>
      <c r="P320" s="214"/>
      <c r="Q320" s="223"/>
      <c r="R320" s="223"/>
      <c r="S320" s="564"/>
    </row>
    <row r="321" spans="1:19" ht="48" customHeight="1">
      <c r="A321" s="575"/>
      <c r="B321" s="542" t="s">
        <v>553</v>
      </c>
      <c r="C321" s="542" t="s">
        <v>548</v>
      </c>
      <c r="D321" s="245" t="s">
        <v>22</v>
      </c>
      <c r="E321" s="200" t="s">
        <v>191</v>
      </c>
      <c r="F321" s="200" t="s">
        <v>120</v>
      </c>
      <c r="G321" s="200" t="s">
        <v>419</v>
      </c>
      <c r="H321" s="200" t="s">
        <v>98</v>
      </c>
      <c r="I321" s="213">
        <v>0</v>
      </c>
      <c r="J321" s="213">
        <v>0</v>
      </c>
      <c r="K321" s="213">
        <v>0</v>
      </c>
      <c r="L321" s="213">
        <v>0</v>
      </c>
      <c r="M321" s="213">
        <v>391.86666000000002</v>
      </c>
      <c r="N321" s="216">
        <v>0</v>
      </c>
      <c r="O321" s="214">
        <v>587.79999999999995</v>
      </c>
      <c r="P321" s="214">
        <v>452.05423000000002</v>
      </c>
      <c r="Q321" s="223">
        <v>587.79999999999995</v>
      </c>
      <c r="R321" s="223">
        <v>587.79999999999995</v>
      </c>
      <c r="S321" s="569" t="s">
        <v>794</v>
      </c>
    </row>
    <row r="322" spans="1:19" ht="37.9" customHeight="1">
      <c r="A322" s="575"/>
      <c r="B322" s="547"/>
      <c r="C322" s="547"/>
      <c r="D322" s="245" t="s">
        <v>44</v>
      </c>
      <c r="E322" s="200"/>
      <c r="F322" s="200"/>
      <c r="G322" s="200"/>
      <c r="H322" s="200"/>
      <c r="I322" s="223"/>
      <c r="J322" s="223"/>
      <c r="K322" s="213"/>
      <c r="L322" s="213"/>
      <c r="M322" s="213"/>
      <c r="N322" s="216"/>
      <c r="O322" s="214"/>
      <c r="P322" s="214"/>
      <c r="Q322" s="223"/>
      <c r="R322" s="223"/>
      <c r="S322" s="570"/>
    </row>
    <row r="323" spans="1:19" ht="51.75" customHeight="1">
      <c r="A323" s="575"/>
      <c r="B323" s="547"/>
      <c r="C323" s="547"/>
      <c r="D323" s="307" t="s">
        <v>22</v>
      </c>
      <c r="E323" s="200" t="s">
        <v>191</v>
      </c>
      <c r="F323" s="200" t="s">
        <v>120</v>
      </c>
      <c r="G323" s="200" t="s">
        <v>419</v>
      </c>
      <c r="H323" s="200" t="s">
        <v>98</v>
      </c>
      <c r="I323" s="213">
        <v>0</v>
      </c>
      <c r="J323" s="213">
        <v>0</v>
      </c>
      <c r="K323" s="213">
        <v>0</v>
      </c>
      <c r="L323" s="213">
        <v>0</v>
      </c>
      <c r="M323" s="213">
        <v>0.58899999999999997</v>
      </c>
      <c r="N323" s="213">
        <v>0</v>
      </c>
      <c r="O323" s="214">
        <v>0.58899999999999997</v>
      </c>
      <c r="P323" s="214">
        <v>0.58899999999999997</v>
      </c>
      <c r="Q323" s="223">
        <v>0</v>
      </c>
      <c r="R323" s="223">
        <v>0</v>
      </c>
      <c r="S323" s="570"/>
    </row>
    <row r="324" spans="1:19" ht="54.75" customHeight="1">
      <c r="A324" s="575"/>
      <c r="B324" s="548"/>
      <c r="C324" s="548"/>
      <c r="D324" s="307" t="s">
        <v>44</v>
      </c>
      <c r="E324" s="200"/>
      <c r="F324" s="200"/>
      <c r="G324" s="200"/>
      <c r="H324" s="200"/>
      <c r="I324" s="223"/>
      <c r="J324" s="223"/>
      <c r="K324" s="213"/>
      <c r="L324" s="213"/>
      <c r="M324" s="213"/>
      <c r="N324" s="216"/>
      <c r="O324" s="214"/>
      <c r="P324" s="214"/>
      <c r="Q324" s="223"/>
      <c r="R324" s="223"/>
      <c r="S324" s="571"/>
    </row>
    <row r="325" spans="1:19" ht="21" customHeight="1">
      <c r="A325" s="575"/>
      <c r="B325" s="542" t="s">
        <v>554</v>
      </c>
      <c r="C325" s="542" t="s">
        <v>549</v>
      </c>
      <c r="D325" s="245" t="s">
        <v>22</v>
      </c>
      <c r="E325" s="200" t="s">
        <v>191</v>
      </c>
      <c r="F325" s="200" t="s">
        <v>116</v>
      </c>
      <c r="G325" s="200" t="s">
        <v>451</v>
      </c>
      <c r="H325" s="200" t="s">
        <v>98</v>
      </c>
      <c r="I325" s="213">
        <v>0</v>
      </c>
      <c r="J325" s="213">
        <v>0</v>
      </c>
      <c r="K325" s="223">
        <v>4240</v>
      </c>
      <c r="L325" s="223">
        <v>0</v>
      </c>
      <c r="M325" s="213">
        <v>4240</v>
      </c>
      <c r="N325" s="216">
        <v>0</v>
      </c>
      <c r="O325" s="214">
        <v>4240</v>
      </c>
      <c r="P325" s="214">
        <v>4158.0979699999998</v>
      </c>
      <c r="Q325" s="223">
        <v>4240</v>
      </c>
      <c r="R325" s="223">
        <v>4240</v>
      </c>
      <c r="S325" s="562" t="s">
        <v>786</v>
      </c>
    </row>
    <row r="326" spans="1:19" ht="21" customHeight="1">
      <c r="A326" s="575"/>
      <c r="B326" s="547"/>
      <c r="C326" s="547"/>
      <c r="D326" s="245" t="s">
        <v>44</v>
      </c>
      <c r="E326" s="200"/>
      <c r="F326" s="200"/>
      <c r="G326" s="200"/>
      <c r="H326" s="200"/>
      <c r="I326" s="223"/>
      <c r="J326" s="223"/>
      <c r="K326" s="223"/>
      <c r="L326" s="223"/>
      <c r="M326" s="213"/>
      <c r="N326" s="216"/>
      <c r="O326" s="214"/>
      <c r="P326" s="214"/>
      <c r="Q326" s="223"/>
      <c r="R326" s="223"/>
      <c r="S326" s="563"/>
    </row>
    <row r="327" spans="1:19" ht="27.75" customHeight="1">
      <c r="A327" s="575"/>
      <c r="B327" s="547"/>
      <c r="C327" s="547"/>
      <c r="D327" s="307" t="s">
        <v>22</v>
      </c>
      <c r="E327" s="200" t="s">
        <v>191</v>
      </c>
      <c r="F327" s="200" t="s">
        <v>116</v>
      </c>
      <c r="G327" s="200" t="s">
        <v>451</v>
      </c>
      <c r="H327" s="200" t="s">
        <v>98</v>
      </c>
      <c r="I327" s="213">
        <v>0</v>
      </c>
      <c r="J327" s="213">
        <v>0</v>
      </c>
      <c r="K327" s="223">
        <v>0</v>
      </c>
      <c r="L327" s="223">
        <v>0</v>
      </c>
      <c r="M327" s="213">
        <v>42.829000000000001</v>
      </c>
      <c r="N327" s="216">
        <v>42.829000000000001</v>
      </c>
      <c r="O327" s="304">
        <v>42.829000000000001</v>
      </c>
      <c r="P327" s="304">
        <v>42.829000000000001</v>
      </c>
      <c r="Q327" s="223">
        <v>0</v>
      </c>
      <c r="R327" s="223">
        <v>0</v>
      </c>
      <c r="S327" s="563"/>
    </row>
    <row r="328" spans="1:19" ht="21" customHeight="1">
      <c r="A328" s="575"/>
      <c r="B328" s="548"/>
      <c r="C328" s="548"/>
      <c r="D328" s="307" t="s">
        <v>44</v>
      </c>
      <c r="E328" s="200"/>
      <c r="F328" s="200"/>
      <c r="G328" s="200"/>
      <c r="H328" s="200"/>
      <c r="I328" s="223"/>
      <c r="J328" s="223"/>
      <c r="K328" s="223"/>
      <c r="L328" s="223"/>
      <c r="M328" s="213"/>
      <c r="N328" s="216"/>
      <c r="O328" s="214"/>
      <c r="P328" s="214"/>
      <c r="Q328" s="223"/>
      <c r="R328" s="223"/>
      <c r="S328" s="564"/>
    </row>
    <row r="329" spans="1:19" ht="45.75" customHeight="1">
      <c r="A329" s="575"/>
      <c r="B329" s="542"/>
      <c r="C329" s="542" t="s">
        <v>796</v>
      </c>
      <c r="D329" s="373" t="s">
        <v>22</v>
      </c>
      <c r="E329" s="200" t="s">
        <v>191</v>
      </c>
      <c r="F329" s="200" t="s">
        <v>120</v>
      </c>
      <c r="G329" s="200" t="s">
        <v>667</v>
      </c>
      <c r="H329" s="200" t="s">
        <v>98</v>
      </c>
      <c r="I329" s="213">
        <v>0</v>
      </c>
      <c r="J329" s="213">
        <v>0</v>
      </c>
      <c r="K329" s="223">
        <v>0</v>
      </c>
      <c r="L329" s="223">
        <v>0</v>
      </c>
      <c r="M329" s="213">
        <v>0</v>
      </c>
      <c r="N329" s="216">
        <v>0</v>
      </c>
      <c r="O329" s="214">
        <v>941.21</v>
      </c>
      <c r="P329" s="214">
        <v>941.21</v>
      </c>
      <c r="Q329" s="213">
        <v>0</v>
      </c>
      <c r="R329" s="213">
        <v>0</v>
      </c>
      <c r="S329" s="562" t="s">
        <v>795</v>
      </c>
    </row>
    <row r="330" spans="1:19" ht="21" customHeight="1">
      <c r="A330" s="575"/>
      <c r="B330" s="547"/>
      <c r="C330" s="547"/>
      <c r="D330" s="373" t="s">
        <v>44</v>
      </c>
      <c r="E330" s="200"/>
      <c r="F330" s="200"/>
      <c r="G330" s="200"/>
      <c r="H330" s="200"/>
      <c r="I330" s="223"/>
      <c r="J330" s="223"/>
      <c r="K330" s="223"/>
      <c r="L330" s="223"/>
      <c r="M330" s="213"/>
      <c r="N330" s="216"/>
      <c r="O330" s="214"/>
      <c r="P330" s="214"/>
      <c r="Q330" s="213"/>
      <c r="R330" s="213"/>
      <c r="S330" s="563"/>
    </row>
    <row r="331" spans="1:19" ht="27.75" customHeight="1">
      <c r="A331" s="575"/>
      <c r="B331" s="547"/>
      <c r="C331" s="547"/>
      <c r="D331" s="373" t="s">
        <v>22</v>
      </c>
      <c r="E331" s="200" t="s">
        <v>191</v>
      </c>
      <c r="F331" s="200" t="s">
        <v>120</v>
      </c>
      <c r="G331" s="200" t="s">
        <v>667</v>
      </c>
      <c r="H331" s="200" t="s">
        <v>98</v>
      </c>
      <c r="I331" s="213">
        <v>0</v>
      </c>
      <c r="J331" s="213">
        <v>0</v>
      </c>
      <c r="K331" s="223">
        <v>0</v>
      </c>
      <c r="L331" s="223">
        <v>0</v>
      </c>
      <c r="M331" s="213">
        <v>0</v>
      </c>
      <c r="N331" s="216">
        <v>0</v>
      </c>
      <c r="O331" s="304">
        <v>104.57899999999999</v>
      </c>
      <c r="P331" s="304">
        <v>104.57899999999999</v>
      </c>
      <c r="Q331" s="213">
        <v>0</v>
      </c>
      <c r="R331" s="213">
        <v>0</v>
      </c>
      <c r="S331" s="563"/>
    </row>
    <row r="332" spans="1:19" ht="21" customHeight="1">
      <c r="A332" s="575"/>
      <c r="B332" s="548"/>
      <c r="C332" s="548"/>
      <c r="D332" s="373" t="s">
        <v>44</v>
      </c>
      <c r="E332" s="200"/>
      <c r="F332" s="200"/>
      <c r="G332" s="200"/>
      <c r="H332" s="200"/>
      <c r="I332" s="223"/>
      <c r="J332" s="223"/>
      <c r="K332" s="223"/>
      <c r="L332" s="223"/>
      <c r="M332" s="213"/>
      <c r="N332" s="216"/>
      <c r="O332" s="214"/>
      <c r="P332" s="214"/>
      <c r="Q332" s="213"/>
      <c r="R332" s="213"/>
      <c r="S332" s="564"/>
    </row>
    <row r="333" spans="1:19" ht="28.5" customHeight="1">
      <c r="A333" s="575"/>
      <c r="B333" s="542" t="s">
        <v>555</v>
      </c>
      <c r="C333" s="542" t="s">
        <v>550</v>
      </c>
      <c r="D333" s="245" t="s">
        <v>22</v>
      </c>
      <c r="E333" s="200" t="s">
        <v>191</v>
      </c>
      <c r="F333" s="200" t="s">
        <v>192</v>
      </c>
      <c r="G333" s="200" t="s">
        <v>452</v>
      </c>
      <c r="H333" s="200" t="s">
        <v>846</v>
      </c>
      <c r="I333" s="216">
        <v>41.92286</v>
      </c>
      <c r="J333" s="213">
        <v>41.92286</v>
      </c>
      <c r="K333" s="223">
        <v>0</v>
      </c>
      <c r="L333" s="223">
        <v>0</v>
      </c>
      <c r="M333" s="213">
        <v>7500</v>
      </c>
      <c r="N333" s="216">
        <v>0</v>
      </c>
      <c r="O333" s="214">
        <v>7500</v>
      </c>
      <c r="P333" s="214">
        <v>7500</v>
      </c>
      <c r="Q333" s="223">
        <v>0</v>
      </c>
      <c r="R333" s="223">
        <v>0</v>
      </c>
      <c r="S333" s="536"/>
    </row>
    <row r="334" spans="1:19" ht="26.25" customHeight="1">
      <c r="A334" s="575"/>
      <c r="B334" s="547"/>
      <c r="C334" s="547"/>
      <c r="D334" s="245" t="s">
        <v>44</v>
      </c>
      <c r="E334" s="200"/>
      <c r="F334" s="200"/>
      <c r="G334" s="200"/>
      <c r="H334" s="200"/>
      <c r="I334" s="223"/>
      <c r="J334" s="223"/>
      <c r="K334" s="223"/>
      <c r="L334" s="223"/>
      <c r="M334" s="213"/>
      <c r="N334" s="216"/>
      <c r="O334" s="214"/>
      <c r="P334" s="214"/>
      <c r="Q334" s="223"/>
      <c r="R334" s="223"/>
      <c r="S334" s="537"/>
    </row>
    <row r="335" spans="1:19" ht="36" customHeight="1">
      <c r="A335" s="575"/>
      <c r="B335" s="547"/>
      <c r="C335" s="547"/>
      <c r="D335" s="307" t="s">
        <v>22</v>
      </c>
      <c r="E335" s="200" t="s">
        <v>191</v>
      </c>
      <c r="F335" s="200" t="s">
        <v>192</v>
      </c>
      <c r="G335" s="200" t="s">
        <v>452</v>
      </c>
      <c r="H335" s="200" t="s">
        <v>846</v>
      </c>
      <c r="I335" s="216">
        <v>0</v>
      </c>
      <c r="J335" s="213">
        <v>0</v>
      </c>
      <c r="K335" s="223">
        <v>0</v>
      </c>
      <c r="L335" s="223">
        <v>0</v>
      </c>
      <c r="M335" s="213">
        <v>76</v>
      </c>
      <c r="N335" s="216">
        <v>0</v>
      </c>
      <c r="O335" s="214">
        <v>166</v>
      </c>
      <c r="P335" s="214">
        <v>166</v>
      </c>
      <c r="Q335" s="223">
        <v>0</v>
      </c>
      <c r="R335" s="223">
        <v>0</v>
      </c>
      <c r="S335" s="537"/>
    </row>
    <row r="336" spans="1:19" ht="19.5" customHeight="1">
      <c r="A336" s="575"/>
      <c r="B336" s="548"/>
      <c r="C336" s="548"/>
      <c r="D336" s="307" t="s">
        <v>44</v>
      </c>
      <c r="E336" s="200"/>
      <c r="F336" s="200"/>
      <c r="G336" s="200"/>
      <c r="H336" s="200"/>
      <c r="I336" s="223"/>
      <c r="J336" s="223"/>
      <c r="K336" s="223"/>
      <c r="L336" s="223"/>
      <c r="M336" s="213"/>
      <c r="N336" s="216"/>
      <c r="O336" s="214"/>
      <c r="P336" s="214"/>
      <c r="Q336" s="223"/>
      <c r="R336" s="223"/>
      <c r="S336" s="538"/>
    </row>
    <row r="337" spans="1:20" ht="32.25" customHeight="1">
      <c r="A337" s="575"/>
      <c r="B337" s="542" t="s">
        <v>555</v>
      </c>
      <c r="C337" s="541" t="s">
        <v>551</v>
      </c>
      <c r="D337" s="245" t="s">
        <v>22</v>
      </c>
      <c r="E337" s="200" t="s">
        <v>191</v>
      </c>
      <c r="F337" s="174" t="s">
        <v>116</v>
      </c>
      <c r="G337" s="174" t="s">
        <v>453</v>
      </c>
      <c r="H337" s="200" t="s">
        <v>98</v>
      </c>
      <c r="I337" s="216">
        <v>1779.2550000000001</v>
      </c>
      <c r="J337" s="213">
        <v>1779.2550000000001</v>
      </c>
      <c r="K337" s="223">
        <v>0</v>
      </c>
      <c r="L337" s="223">
        <v>0</v>
      </c>
      <c r="M337" s="213">
        <v>0</v>
      </c>
      <c r="N337" s="213">
        <v>0</v>
      </c>
      <c r="O337" s="214">
        <v>0</v>
      </c>
      <c r="P337" s="214">
        <v>0</v>
      </c>
      <c r="Q337" s="223">
        <v>137.75737000000001</v>
      </c>
      <c r="R337" s="223">
        <v>277.29644999999999</v>
      </c>
      <c r="S337" s="569" t="s">
        <v>798</v>
      </c>
    </row>
    <row r="338" spans="1:20" ht="21.75" customHeight="1">
      <c r="A338" s="575"/>
      <c r="B338" s="547"/>
      <c r="C338" s="541"/>
      <c r="D338" s="245" t="s">
        <v>44</v>
      </c>
      <c r="E338" s="200"/>
      <c r="F338" s="200"/>
      <c r="G338" s="200"/>
      <c r="H338" s="200"/>
      <c r="I338" s="213"/>
      <c r="J338" s="213"/>
      <c r="K338" s="223"/>
      <c r="L338" s="223"/>
      <c r="M338" s="213"/>
      <c r="N338" s="213"/>
      <c r="O338" s="214"/>
      <c r="P338" s="214"/>
      <c r="Q338" s="223"/>
      <c r="R338" s="223"/>
      <c r="S338" s="570"/>
      <c r="T338" s="247"/>
    </row>
    <row r="339" spans="1:20" ht="28.5" customHeight="1">
      <c r="A339" s="575"/>
      <c r="B339" s="547"/>
      <c r="C339" s="541"/>
      <c r="D339" s="245" t="s">
        <v>22</v>
      </c>
      <c r="E339" s="200" t="s">
        <v>191</v>
      </c>
      <c r="F339" s="174" t="s">
        <v>116</v>
      </c>
      <c r="G339" s="174" t="s">
        <v>453</v>
      </c>
      <c r="H339" s="200" t="s">
        <v>98</v>
      </c>
      <c r="I339" s="216">
        <v>19</v>
      </c>
      <c r="J339" s="213">
        <v>19</v>
      </c>
      <c r="K339" s="223">
        <v>0</v>
      </c>
      <c r="L339" s="223">
        <v>0</v>
      </c>
      <c r="M339" s="213">
        <v>0</v>
      </c>
      <c r="N339" s="213">
        <v>0</v>
      </c>
      <c r="O339" s="214">
        <v>0</v>
      </c>
      <c r="P339" s="214">
        <v>0</v>
      </c>
      <c r="Q339" s="223">
        <v>2617.39</v>
      </c>
      <c r="R339" s="223">
        <v>5268.59411</v>
      </c>
      <c r="S339" s="570"/>
      <c r="T339" s="247"/>
    </row>
    <row r="340" spans="1:20" ht="21.75" customHeight="1">
      <c r="A340" s="575"/>
      <c r="B340" s="547"/>
      <c r="C340" s="541"/>
      <c r="D340" s="245" t="s">
        <v>44</v>
      </c>
      <c r="E340" s="200"/>
      <c r="F340" s="200"/>
      <c r="G340" s="200"/>
      <c r="H340" s="200"/>
      <c r="I340" s="213"/>
      <c r="J340" s="213"/>
      <c r="K340" s="223"/>
      <c r="L340" s="223"/>
      <c r="M340" s="213"/>
      <c r="N340" s="213"/>
      <c r="O340" s="214"/>
      <c r="P340" s="214"/>
      <c r="Q340" s="223"/>
      <c r="R340" s="223"/>
      <c r="S340" s="570"/>
      <c r="T340" s="247"/>
    </row>
    <row r="341" spans="1:20" ht="30" customHeight="1">
      <c r="A341" s="575"/>
      <c r="B341" s="547"/>
      <c r="C341" s="541"/>
      <c r="D341" s="245" t="s">
        <v>22</v>
      </c>
      <c r="E341" s="200" t="s">
        <v>191</v>
      </c>
      <c r="F341" s="174" t="s">
        <v>116</v>
      </c>
      <c r="G341" s="174" t="s">
        <v>453</v>
      </c>
      <c r="H341" s="200" t="s">
        <v>98</v>
      </c>
      <c r="I341" s="216">
        <v>93.644999999999996</v>
      </c>
      <c r="J341" s="213">
        <v>93.644999999999996</v>
      </c>
      <c r="K341" s="223">
        <v>0</v>
      </c>
      <c r="L341" s="223">
        <v>0</v>
      </c>
      <c r="M341" s="213">
        <v>0</v>
      </c>
      <c r="N341" s="213">
        <v>0</v>
      </c>
      <c r="O341" s="214">
        <v>0</v>
      </c>
      <c r="P341" s="214">
        <v>0</v>
      </c>
      <c r="Q341" s="223">
        <v>27.9</v>
      </c>
      <c r="R341" s="223">
        <v>56.1</v>
      </c>
      <c r="S341" s="570"/>
      <c r="T341" s="247"/>
    </row>
    <row r="342" spans="1:20" ht="18.75" customHeight="1">
      <c r="A342" s="575"/>
      <c r="B342" s="547"/>
      <c r="C342" s="541"/>
      <c r="D342" s="245" t="s">
        <v>44</v>
      </c>
      <c r="E342" s="200"/>
      <c r="F342" s="200"/>
      <c r="G342" s="200"/>
      <c r="H342" s="200"/>
      <c r="I342" s="213"/>
      <c r="J342" s="213"/>
      <c r="K342" s="223"/>
      <c r="L342" s="223"/>
      <c r="M342" s="213"/>
      <c r="N342" s="213"/>
      <c r="O342" s="214"/>
      <c r="P342" s="214"/>
      <c r="Q342" s="223"/>
      <c r="R342" s="223"/>
      <c r="S342" s="570"/>
      <c r="T342" s="247"/>
    </row>
    <row r="343" spans="1:20" ht="30" customHeight="1">
      <c r="A343" s="575"/>
      <c r="B343" s="547"/>
      <c r="C343" s="541"/>
      <c r="D343" s="245" t="s">
        <v>22</v>
      </c>
      <c r="E343" s="200" t="s">
        <v>191</v>
      </c>
      <c r="F343" s="174" t="s">
        <v>193</v>
      </c>
      <c r="G343" s="174" t="s">
        <v>453</v>
      </c>
      <c r="H343" s="200" t="s">
        <v>111</v>
      </c>
      <c r="I343" s="216">
        <v>0</v>
      </c>
      <c r="J343" s="216">
        <v>0</v>
      </c>
      <c r="K343" s="223">
        <v>27.5</v>
      </c>
      <c r="L343" s="223">
        <v>0</v>
      </c>
      <c r="M343" s="213">
        <v>27.5</v>
      </c>
      <c r="N343" s="213">
        <v>0</v>
      </c>
      <c r="O343" s="214">
        <v>27.48066</v>
      </c>
      <c r="P343" s="214">
        <v>26.69022</v>
      </c>
      <c r="Q343" s="223">
        <v>0</v>
      </c>
      <c r="R343" s="223">
        <v>0</v>
      </c>
      <c r="S343" s="570"/>
      <c r="T343" s="247"/>
    </row>
    <row r="344" spans="1:20" ht="16.5" customHeight="1">
      <c r="A344" s="575"/>
      <c r="B344" s="547"/>
      <c r="C344" s="541"/>
      <c r="D344" s="245" t="s">
        <v>44</v>
      </c>
      <c r="E344" s="200"/>
      <c r="F344" s="200"/>
      <c r="G344" s="200"/>
      <c r="H344" s="200"/>
      <c r="I344" s="223"/>
      <c r="J344" s="223"/>
      <c r="K344" s="223"/>
      <c r="L344" s="223"/>
      <c r="M344" s="213"/>
      <c r="N344" s="213"/>
      <c r="O344" s="214"/>
      <c r="P344" s="214"/>
      <c r="Q344" s="223"/>
      <c r="R344" s="223"/>
      <c r="S344" s="570"/>
      <c r="T344" s="247"/>
    </row>
    <row r="345" spans="1:20" ht="26.25" customHeight="1">
      <c r="A345" s="575"/>
      <c r="B345" s="547"/>
      <c r="C345" s="541"/>
      <c r="D345" s="245" t="s">
        <v>22</v>
      </c>
      <c r="E345" s="200" t="s">
        <v>191</v>
      </c>
      <c r="F345" s="200" t="s">
        <v>193</v>
      </c>
      <c r="G345" s="200" t="s">
        <v>453</v>
      </c>
      <c r="H345" s="200" t="s">
        <v>111</v>
      </c>
      <c r="I345" s="223">
        <v>0</v>
      </c>
      <c r="J345" s="223">
        <v>0</v>
      </c>
      <c r="K345" s="223">
        <v>135.71</v>
      </c>
      <c r="L345" s="223">
        <v>0</v>
      </c>
      <c r="M345" s="213">
        <v>135.71</v>
      </c>
      <c r="N345" s="213">
        <v>0</v>
      </c>
      <c r="O345" s="214">
        <v>135.61607000000001</v>
      </c>
      <c r="P345" s="214">
        <v>131.71512000000001</v>
      </c>
      <c r="Q345" s="223">
        <v>0</v>
      </c>
      <c r="R345" s="223">
        <v>0</v>
      </c>
      <c r="S345" s="570"/>
      <c r="T345" s="247"/>
    </row>
    <row r="346" spans="1:20" ht="16.5" customHeight="1">
      <c r="A346" s="575"/>
      <c r="B346" s="547"/>
      <c r="C346" s="541"/>
      <c r="D346" s="245" t="s">
        <v>44</v>
      </c>
      <c r="E346" s="200"/>
      <c r="F346" s="200"/>
      <c r="G346" s="200"/>
      <c r="H346" s="200"/>
      <c r="I346" s="223"/>
      <c r="J346" s="223"/>
      <c r="K346" s="223"/>
      <c r="L346" s="223"/>
      <c r="M346" s="213"/>
      <c r="N346" s="213"/>
      <c r="O346" s="214"/>
      <c r="P346" s="214"/>
      <c r="Q346" s="223"/>
      <c r="R346" s="223"/>
      <c r="S346" s="570"/>
      <c r="T346" s="247"/>
    </row>
    <row r="347" spans="1:20" ht="27.75" customHeight="1">
      <c r="A347" s="575"/>
      <c r="B347" s="547"/>
      <c r="C347" s="541"/>
      <c r="D347" s="245" t="s">
        <v>22</v>
      </c>
      <c r="E347" s="200" t="s">
        <v>191</v>
      </c>
      <c r="F347" s="200" t="s">
        <v>193</v>
      </c>
      <c r="G347" s="200" t="s">
        <v>453</v>
      </c>
      <c r="H347" s="200" t="s">
        <v>111</v>
      </c>
      <c r="I347" s="213">
        <v>0</v>
      </c>
      <c r="J347" s="213">
        <v>0</v>
      </c>
      <c r="K347" s="223">
        <v>2578.4899999999998</v>
      </c>
      <c r="L347" s="223">
        <v>0</v>
      </c>
      <c r="M347" s="213">
        <v>2578.4899999999998</v>
      </c>
      <c r="N347" s="213">
        <v>0</v>
      </c>
      <c r="O347" s="214">
        <v>2576.6939600000001</v>
      </c>
      <c r="P347" s="214">
        <v>2502.57935</v>
      </c>
      <c r="Q347" s="223">
        <v>0</v>
      </c>
      <c r="R347" s="223">
        <v>0</v>
      </c>
      <c r="S347" s="570"/>
      <c r="T347" s="247"/>
    </row>
    <row r="348" spans="1:20" ht="20.25" customHeight="1">
      <c r="A348" s="575"/>
      <c r="B348" s="548"/>
      <c r="C348" s="541"/>
      <c r="D348" s="245" t="s">
        <v>44</v>
      </c>
      <c r="E348" s="200"/>
      <c r="F348" s="200"/>
      <c r="G348" s="200"/>
      <c r="H348" s="200"/>
      <c r="I348" s="223"/>
      <c r="J348" s="223"/>
      <c r="K348" s="223"/>
      <c r="L348" s="223"/>
      <c r="M348" s="213"/>
      <c r="N348" s="213"/>
      <c r="O348" s="214"/>
      <c r="P348" s="214"/>
      <c r="Q348" s="223"/>
      <c r="R348" s="223"/>
      <c r="S348" s="571"/>
      <c r="T348" s="247"/>
    </row>
    <row r="349" spans="1:20" ht="41.25" customHeight="1">
      <c r="A349" s="575"/>
      <c r="B349" s="542"/>
      <c r="C349" s="542" t="s">
        <v>670</v>
      </c>
      <c r="D349" s="373" t="s">
        <v>22</v>
      </c>
      <c r="E349" s="200" t="s">
        <v>191</v>
      </c>
      <c r="F349" s="200" t="s">
        <v>193</v>
      </c>
      <c r="G349" s="200" t="s">
        <v>453</v>
      </c>
      <c r="H349" s="200" t="s">
        <v>111</v>
      </c>
      <c r="I349" s="213">
        <v>0</v>
      </c>
      <c r="J349" s="213">
        <v>0</v>
      </c>
      <c r="K349" s="223">
        <v>0</v>
      </c>
      <c r="L349" s="223">
        <v>0</v>
      </c>
      <c r="M349" s="213">
        <v>0</v>
      </c>
      <c r="N349" s="213">
        <v>0</v>
      </c>
      <c r="O349" s="214">
        <v>9.393E-2</v>
      </c>
      <c r="P349" s="214">
        <v>0</v>
      </c>
      <c r="Q349" s="223">
        <v>0</v>
      </c>
      <c r="R349" s="223">
        <v>0</v>
      </c>
      <c r="S349" s="569" t="s">
        <v>72</v>
      </c>
      <c r="T349" s="247"/>
    </row>
    <row r="350" spans="1:20" ht="20.25" customHeight="1">
      <c r="A350" s="575"/>
      <c r="B350" s="548"/>
      <c r="C350" s="548"/>
      <c r="D350" s="373" t="s">
        <v>44</v>
      </c>
      <c r="E350" s="200"/>
      <c r="F350" s="200"/>
      <c r="G350" s="200"/>
      <c r="H350" s="200"/>
      <c r="I350" s="223"/>
      <c r="J350" s="223"/>
      <c r="K350" s="223"/>
      <c r="L350" s="223"/>
      <c r="M350" s="213"/>
      <c r="N350" s="213"/>
      <c r="O350" s="214"/>
      <c r="P350" s="214"/>
      <c r="Q350" s="223"/>
      <c r="R350" s="223"/>
      <c r="S350" s="571"/>
      <c r="T350" s="247"/>
    </row>
    <row r="351" spans="1:20" ht="31.5" customHeight="1">
      <c r="A351" s="575"/>
      <c r="B351" s="541"/>
      <c r="C351" s="541" t="s">
        <v>556</v>
      </c>
      <c r="D351" s="245" t="s">
        <v>22</v>
      </c>
      <c r="E351" s="200" t="s">
        <v>191</v>
      </c>
      <c r="F351" s="174" t="s">
        <v>116</v>
      </c>
      <c r="G351" s="174" t="s">
        <v>454</v>
      </c>
      <c r="H351" s="200" t="s">
        <v>98</v>
      </c>
      <c r="I351" s="216">
        <v>209.91370000000001</v>
      </c>
      <c r="J351" s="213">
        <v>136.87685999999999</v>
      </c>
      <c r="K351" s="223">
        <v>0</v>
      </c>
      <c r="L351" s="223">
        <v>0</v>
      </c>
      <c r="M351" s="213">
        <v>0</v>
      </c>
      <c r="N351" s="213">
        <v>0</v>
      </c>
      <c r="O351" s="214">
        <v>0</v>
      </c>
      <c r="P351" s="214">
        <v>0</v>
      </c>
      <c r="Q351" s="223">
        <v>0</v>
      </c>
      <c r="R351" s="223">
        <v>202.96118999999999</v>
      </c>
      <c r="S351" s="562" t="s">
        <v>72</v>
      </c>
      <c r="T351" s="247"/>
    </row>
    <row r="352" spans="1:20" ht="19.5" customHeight="1">
      <c r="A352" s="575"/>
      <c r="B352" s="541"/>
      <c r="C352" s="541"/>
      <c r="D352" s="245" t="s">
        <v>44</v>
      </c>
      <c r="E352" s="200"/>
      <c r="F352" s="200"/>
      <c r="G352" s="200"/>
      <c r="H352" s="200"/>
      <c r="I352" s="213"/>
      <c r="J352" s="213"/>
      <c r="K352" s="223"/>
      <c r="L352" s="223"/>
      <c r="M352" s="213"/>
      <c r="N352" s="213"/>
      <c r="O352" s="214"/>
      <c r="P352" s="214"/>
      <c r="Q352" s="223"/>
      <c r="R352" s="223"/>
      <c r="S352" s="563"/>
    </row>
    <row r="353" spans="1:19" ht="30" customHeight="1">
      <c r="A353" s="575"/>
      <c r="B353" s="541"/>
      <c r="C353" s="541"/>
      <c r="D353" s="245" t="s">
        <v>22</v>
      </c>
      <c r="E353" s="200" t="s">
        <v>191</v>
      </c>
      <c r="F353" s="174" t="s">
        <v>116</v>
      </c>
      <c r="G353" s="174" t="s">
        <v>454</v>
      </c>
      <c r="H353" s="200" t="s">
        <v>98</v>
      </c>
      <c r="I353" s="216">
        <v>3988.3602999999998</v>
      </c>
      <c r="J353" s="213">
        <v>2600.6603700000001</v>
      </c>
      <c r="K353" s="223">
        <v>0</v>
      </c>
      <c r="L353" s="223">
        <v>0</v>
      </c>
      <c r="M353" s="213">
        <v>0</v>
      </c>
      <c r="N353" s="213">
        <v>0</v>
      </c>
      <c r="O353" s="214">
        <v>0</v>
      </c>
      <c r="P353" s="214">
        <v>0</v>
      </c>
      <c r="Q353" s="223">
        <v>0</v>
      </c>
      <c r="R353" s="223">
        <v>3856.25387</v>
      </c>
      <c r="S353" s="563"/>
    </row>
    <row r="354" spans="1:19" ht="21" customHeight="1">
      <c r="A354" s="575"/>
      <c r="B354" s="541"/>
      <c r="C354" s="541"/>
      <c r="D354" s="245" t="s">
        <v>44</v>
      </c>
      <c r="E354" s="200"/>
      <c r="F354" s="200"/>
      <c r="G354" s="200"/>
      <c r="H354" s="200"/>
      <c r="I354" s="213"/>
      <c r="J354" s="213"/>
      <c r="K354" s="223"/>
      <c r="L354" s="223"/>
      <c r="M354" s="213"/>
      <c r="N354" s="213"/>
      <c r="O354" s="214"/>
      <c r="P354" s="214"/>
      <c r="Q354" s="223"/>
      <c r="R354" s="223"/>
      <c r="S354" s="563"/>
    </row>
    <row r="355" spans="1:19" ht="30.75" customHeight="1">
      <c r="A355" s="575"/>
      <c r="B355" s="541"/>
      <c r="C355" s="541"/>
      <c r="D355" s="245" t="s">
        <v>22</v>
      </c>
      <c r="E355" s="200" t="s">
        <v>191</v>
      </c>
      <c r="F355" s="174" t="s">
        <v>116</v>
      </c>
      <c r="G355" s="174" t="s">
        <v>454</v>
      </c>
      <c r="H355" s="200" t="s">
        <v>98</v>
      </c>
      <c r="I355" s="216">
        <v>42.5</v>
      </c>
      <c r="J355" s="213">
        <v>27.71266</v>
      </c>
      <c r="K355" s="223">
        <v>0</v>
      </c>
      <c r="L355" s="223">
        <v>0</v>
      </c>
      <c r="M355" s="213">
        <v>0</v>
      </c>
      <c r="N355" s="213">
        <v>0</v>
      </c>
      <c r="O355" s="214">
        <v>0</v>
      </c>
      <c r="P355" s="214">
        <v>0</v>
      </c>
      <c r="Q355" s="223">
        <v>0</v>
      </c>
      <c r="R355" s="223">
        <v>13.7</v>
      </c>
      <c r="S355" s="563"/>
    </row>
    <row r="356" spans="1:19" ht="18.75" customHeight="1">
      <c r="A356" s="576"/>
      <c r="B356" s="541"/>
      <c r="C356" s="541"/>
      <c r="D356" s="245" t="s">
        <v>44</v>
      </c>
      <c r="E356" s="200"/>
      <c r="F356" s="200"/>
      <c r="G356" s="200"/>
      <c r="H356" s="200"/>
      <c r="I356" s="223"/>
      <c r="J356" s="223"/>
      <c r="K356" s="223"/>
      <c r="L356" s="223"/>
      <c r="M356" s="213"/>
      <c r="N356" s="213"/>
      <c r="O356" s="214"/>
      <c r="P356" s="214"/>
      <c r="Q356" s="223"/>
      <c r="R356" s="223"/>
      <c r="S356" s="564"/>
    </row>
    <row r="357" spans="1:19" ht="67.5" customHeight="1">
      <c r="A357" s="574"/>
      <c r="B357" s="542"/>
      <c r="C357" s="542" t="s">
        <v>650</v>
      </c>
      <c r="D357" s="307" t="s">
        <v>22</v>
      </c>
      <c r="E357" s="200" t="s">
        <v>191</v>
      </c>
      <c r="F357" s="407" t="s">
        <v>116</v>
      </c>
      <c r="G357" s="309" t="s">
        <v>649</v>
      </c>
      <c r="H357" s="200" t="s">
        <v>98</v>
      </c>
      <c r="I357" s="216">
        <v>0</v>
      </c>
      <c r="J357" s="213">
        <v>0</v>
      </c>
      <c r="K357" s="223">
        <v>0</v>
      </c>
      <c r="L357" s="223">
        <v>0</v>
      </c>
      <c r="M357" s="213">
        <v>1146.1770100000001</v>
      </c>
      <c r="N357" s="213">
        <v>0</v>
      </c>
      <c r="O357" s="214">
        <v>1146.1770100000001</v>
      </c>
      <c r="P357" s="214">
        <v>1146.1770100000001</v>
      </c>
      <c r="Q357" s="223">
        <v>0</v>
      </c>
      <c r="R357" s="223">
        <v>0</v>
      </c>
      <c r="S357" s="562" t="s">
        <v>798</v>
      </c>
    </row>
    <row r="358" spans="1:19" ht="18.75" customHeight="1">
      <c r="A358" s="575"/>
      <c r="B358" s="547"/>
      <c r="C358" s="547"/>
      <c r="D358" s="307" t="s">
        <v>44</v>
      </c>
      <c r="E358" s="200"/>
      <c r="F358" s="200"/>
      <c r="G358" s="200"/>
      <c r="H358" s="200"/>
      <c r="I358" s="223"/>
      <c r="J358" s="223"/>
      <c r="K358" s="223"/>
      <c r="L358" s="223"/>
      <c r="M358" s="213"/>
      <c r="N358" s="213"/>
      <c r="O358" s="214"/>
      <c r="P358" s="214"/>
      <c r="Q358" s="223"/>
      <c r="R358" s="223"/>
      <c r="S358" s="563"/>
    </row>
    <row r="359" spans="1:19" ht="54" customHeight="1">
      <c r="A359" s="575"/>
      <c r="B359" s="547"/>
      <c r="C359" s="547"/>
      <c r="D359" s="307" t="s">
        <v>22</v>
      </c>
      <c r="E359" s="200" t="s">
        <v>191</v>
      </c>
      <c r="F359" s="407" t="s">
        <v>116</v>
      </c>
      <c r="G359" s="309" t="s">
        <v>649</v>
      </c>
      <c r="H359" s="200" t="s">
        <v>98</v>
      </c>
      <c r="I359" s="216">
        <v>0</v>
      </c>
      <c r="J359" s="213">
        <v>0</v>
      </c>
      <c r="K359" s="223">
        <v>0</v>
      </c>
      <c r="L359" s="223">
        <v>0</v>
      </c>
      <c r="M359" s="213">
        <v>11.60299</v>
      </c>
      <c r="N359" s="213">
        <v>0</v>
      </c>
      <c r="O359" s="214">
        <v>11.60299</v>
      </c>
      <c r="P359" s="214">
        <v>11.60299</v>
      </c>
      <c r="Q359" s="223">
        <v>0</v>
      </c>
      <c r="R359" s="223">
        <v>0</v>
      </c>
      <c r="S359" s="563"/>
    </row>
    <row r="360" spans="1:19" ht="18.75" customHeight="1">
      <c r="A360" s="576"/>
      <c r="B360" s="548"/>
      <c r="C360" s="548"/>
      <c r="D360" s="307" t="s">
        <v>44</v>
      </c>
      <c r="E360" s="200"/>
      <c r="F360" s="200"/>
      <c r="G360" s="200"/>
      <c r="H360" s="200"/>
      <c r="I360" s="223"/>
      <c r="J360" s="223"/>
      <c r="K360" s="223"/>
      <c r="L360" s="223"/>
      <c r="M360" s="213"/>
      <c r="N360" s="213"/>
      <c r="O360" s="214"/>
      <c r="P360" s="214"/>
      <c r="Q360" s="223"/>
      <c r="R360" s="223"/>
      <c r="S360" s="564"/>
    </row>
    <row r="361" spans="1:19" ht="35.25" customHeight="1">
      <c r="A361" s="560">
        <v>8</v>
      </c>
      <c r="B361" s="573" t="s">
        <v>67</v>
      </c>
      <c r="C361" s="573" t="s">
        <v>233</v>
      </c>
      <c r="D361" s="231" t="s">
        <v>22</v>
      </c>
      <c r="E361" s="167" t="s">
        <v>173</v>
      </c>
      <c r="F361" s="168"/>
      <c r="G361" s="168" t="s">
        <v>287</v>
      </c>
      <c r="H361" s="167" t="s">
        <v>72</v>
      </c>
      <c r="I361" s="169">
        <f>I363+I375</f>
        <v>27416.43016</v>
      </c>
      <c r="J361" s="169">
        <f t="shared" ref="J361:N361" si="27">J363+J375</f>
        <v>27387.244439999999</v>
      </c>
      <c r="K361" s="169">
        <f t="shared" si="27"/>
        <v>6885.3683499999997</v>
      </c>
      <c r="L361" s="169">
        <f t="shared" si="27"/>
        <v>6345.51577</v>
      </c>
      <c r="M361" s="169">
        <f t="shared" si="27"/>
        <v>16958.325430000001</v>
      </c>
      <c r="N361" s="169">
        <f t="shared" si="27"/>
        <v>16163.740390000001</v>
      </c>
      <c r="O361" s="169">
        <f>O363+O371+O375</f>
        <v>39159.550940000001</v>
      </c>
      <c r="P361" s="169">
        <f t="shared" ref="P361:R361" si="28">P363+P371+P375</f>
        <v>39139.887300000002</v>
      </c>
      <c r="Q361" s="169">
        <f t="shared" si="28"/>
        <v>29639.543730000001</v>
      </c>
      <c r="R361" s="169">
        <f t="shared" si="28"/>
        <v>29639.543730000001</v>
      </c>
      <c r="S361" s="560" t="s">
        <v>738</v>
      </c>
    </row>
    <row r="362" spans="1:19" ht="28.5">
      <c r="A362" s="560"/>
      <c r="B362" s="573"/>
      <c r="C362" s="573"/>
      <c r="D362" s="231" t="s">
        <v>44</v>
      </c>
      <c r="E362" s="167"/>
      <c r="F362" s="168"/>
      <c r="G362" s="168"/>
      <c r="H362" s="167"/>
      <c r="I362" s="169"/>
      <c r="J362" s="169"/>
      <c r="K362" s="169"/>
      <c r="L362" s="169"/>
      <c r="M362" s="169"/>
      <c r="N362" s="169"/>
      <c r="O362" s="169"/>
      <c r="P362" s="169"/>
      <c r="Q362" s="169"/>
      <c r="R362" s="169"/>
      <c r="S362" s="560"/>
    </row>
    <row r="363" spans="1:19" ht="45.75" customHeight="1">
      <c r="A363" s="552" t="s">
        <v>135</v>
      </c>
      <c r="B363" s="533" t="s">
        <v>93</v>
      </c>
      <c r="C363" s="533" t="s">
        <v>171</v>
      </c>
      <c r="D363" s="238" t="s">
        <v>22</v>
      </c>
      <c r="E363" s="197" t="s">
        <v>173</v>
      </c>
      <c r="F363" s="198"/>
      <c r="G363" s="198" t="s">
        <v>288</v>
      </c>
      <c r="H363" s="197" t="s">
        <v>72</v>
      </c>
      <c r="I363" s="172">
        <f>I365+I367+I369</f>
        <v>21365.1</v>
      </c>
      <c r="J363" s="172">
        <f>J365+J367+J369</f>
        <v>21365.1</v>
      </c>
      <c r="K363" s="172">
        <f>K365+K367+K369</f>
        <v>4999.9969999999994</v>
      </c>
      <c r="L363" s="172">
        <f>L365+L367+L369</f>
        <v>4999.9969999999994</v>
      </c>
      <c r="M363" s="172">
        <f t="shared" ref="M363:N363" si="29">M365+M367+M369</f>
        <v>13221.62694</v>
      </c>
      <c r="N363" s="172">
        <f t="shared" si="29"/>
        <v>12953.62694</v>
      </c>
      <c r="O363" s="172">
        <f>O365+O367+O369</f>
        <v>31844.154179999998</v>
      </c>
      <c r="P363" s="172">
        <f>P365+P367+P369</f>
        <v>31844.154179999998</v>
      </c>
      <c r="Q363" s="172">
        <f>Q365+Q367+Q369</f>
        <v>22200.2</v>
      </c>
      <c r="R363" s="172">
        <f>R365+R367+R369</f>
        <v>22200.2</v>
      </c>
      <c r="S363" s="552" t="s">
        <v>737</v>
      </c>
    </row>
    <row r="364" spans="1:19">
      <c r="A364" s="552"/>
      <c r="B364" s="533"/>
      <c r="C364" s="533"/>
      <c r="D364" s="238" t="s">
        <v>44</v>
      </c>
      <c r="E364" s="197"/>
      <c r="F364" s="198"/>
      <c r="G364" s="198"/>
      <c r="H364" s="197"/>
      <c r="I364" s="176"/>
      <c r="J364" s="176"/>
      <c r="K364" s="176"/>
      <c r="L364" s="176"/>
      <c r="M364" s="176"/>
      <c r="N364" s="176"/>
      <c r="O364" s="176"/>
      <c r="P364" s="176"/>
      <c r="Q364" s="176"/>
      <c r="R364" s="176"/>
      <c r="S364" s="552"/>
    </row>
    <row r="365" spans="1:19" ht="46.5" customHeight="1">
      <c r="A365" s="574"/>
      <c r="B365" s="532" t="s">
        <v>90</v>
      </c>
      <c r="C365" s="532" t="s">
        <v>562</v>
      </c>
      <c r="D365" s="233" t="s">
        <v>22</v>
      </c>
      <c r="E365" s="173" t="s">
        <v>173</v>
      </c>
      <c r="F365" s="174" t="s">
        <v>172</v>
      </c>
      <c r="G365" s="174" t="s">
        <v>289</v>
      </c>
      <c r="H365" s="173" t="s">
        <v>225</v>
      </c>
      <c r="I365" s="175">
        <v>7295.1</v>
      </c>
      <c r="J365" s="175">
        <v>7295.1</v>
      </c>
      <c r="K365" s="175">
        <v>2250</v>
      </c>
      <c r="L365" s="175">
        <v>2250</v>
      </c>
      <c r="M365" s="175">
        <v>4500</v>
      </c>
      <c r="N365" s="175">
        <v>4500</v>
      </c>
      <c r="O365" s="176">
        <v>9000.2999999999993</v>
      </c>
      <c r="P365" s="176">
        <v>9000.2999999999993</v>
      </c>
      <c r="Q365" s="179">
        <v>7200.2</v>
      </c>
      <c r="R365" s="179">
        <v>7200.2</v>
      </c>
      <c r="S365" s="553" t="s">
        <v>762</v>
      </c>
    </row>
    <row r="366" spans="1:19" ht="30" customHeight="1">
      <c r="A366" s="575"/>
      <c r="B366" s="532"/>
      <c r="C366" s="532"/>
      <c r="D366" s="233" t="s">
        <v>44</v>
      </c>
      <c r="E366" s="173"/>
      <c r="F366" s="174"/>
      <c r="G366" s="174"/>
      <c r="H366" s="173"/>
      <c r="I366" s="175"/>
      <c r="J366" s="175"/>
      <c r="K366" s="175"/>
      <c r="L366" s="175"/>
      <c r="M366" s="175"/>
      <c r="N366" s="175"/>
      <c r="O366" s="176"/>
      <c r="P366" s="176"/>
      <c r="Q366" s="179"/>
      <c r="R366" s="179"/>
      <c r="S366" s="554"/>
    </row>
    <row r="367" spans="1:19" ht="39.75" customHeight="1">
      <c r="A367" s="575"/>
      <c r="B367" s="532" t="s">
        <v>74</v>
      </c>
      <c r="C367" s="532" t="s">
        <v>563</v>
      </c>
      <c r="D367" s="233" t="s">
        <v>22</v>
      </c>
      <c r="E367" s="173" t="s">
        <v>173</v>
      </c>
      <c r="F367" s="174" t="s">
        <v>172</v>
      </c>
      <c r="G367" s="174" t="s">
        <v>290</v>
      </c>
      <c r="H367" s="173" t="s">
        <v>225</v>
      </c>
      <c r="I367" s="175">
        <v>10000</v>
      </c>
      <c r="J367" s="175">
        <v>10000</v>
      </c>
      <c r="K367" s="175">
        <v>2749.9969999999998</v>
      </c>
      <c r="L367" s="175">
        <v>2749.9969999999998</v>
      </c>
      <c r="M367" s="175">
        <v>5499.9979999999996</v>
      </c>
      <c r="N367" s="175">
        <v>5499.9979999999996</v>
      </c>
      <c r="O367" s="176">
        <v>11000</v>
      </c>
      <c r="P367" s="176">
        <v>11000</v>
      </c>
      <c r="Q367" s="179">
        <v>11000</v>
      </c>
      <c r="R367" s="179">
        <v>11000</v>
      </c>
      <c r="S367" s="554"/>
    </row>
    <row r="368" spans="1:19" ht="37.5" customHeight="1">
      <c r="A368" s="575"/>
      <c r="B368" s="532"/>
      <c r="C368" s="532"/>
      <c r="D368" s="233" t="s">
        <v>44</v>
      </c>
      <c r="E368" s="173"/>
      <c r="F368" s="174"/>
      <c r="G368" s="174"/>
      <c r="H368" s="173"/>
      <c r="I368" s="175"/>
      <c r="J368" s="175"/>
      <c r="K368" s="175"/>
      <c r="L368" s="175"/>
      <c r="M368" s="175"/>
      <c r="N368" s="175"/>
      <c r="O368" s="176"/>
      <c r="P368" s="176"/>
      <c r="Q368" s="179"/>
      <c r="R368" s="179"/>
      <c r="S368" s="554"/>
    </row>
    <row r="369" spans="1:20" ht="54.75" customHeight="1">
      <c r="A369" s="575"/>
      <c r="B369" s="532" t="s">
        <v>75</v>
      </c>
      <c r="C369" s="526" t="s">
        <v>564</v>
      </c>
      <c r="D369" s="233" t="s">
        <v>22</v>
      </c>
      <c r="E369" s="173" t="s">
        <v>173</v>
      </c>
      <c r="F369" s="174" t="s">
        <v>303</v>
      </c>
      <c r="G369" s="174" t="s">
        <v>301</v>
      </c>
      <c r="H369" s="173" t="s">
        <v>326</v>
      </c>
      <c r="I369" s="175">
        <v>4070</v>
      </c>
      <c r="J369" s="175">
        <v>4070</v>
      </c>
      <c r="K369" s="175">
        <v>0</v>
      </c>
      <c r="L369" s="175">
        <v>0</v>
      </c>
      <c r="M369" s="175">
        <v>3221.6289400000001</v>
      </c>
      <c r="N369" s="175">
        <v>2953.6289400000001</v>
      </c>
      <c r="O369" s="176">
        <v>11843.85418</v>
      </c>
      <c r="P369" s="176">
        <v>11843.85418</v>
      </c>
      <c r="Q369" s="179">
        <v>4000</v>
      </c>
      <c r="R369" s="179">
        <v>4000</v>
      </c>
      <c r="S369" s="554"/>
    </row>
    <row r="370" spans="1:20" ht="33.75" customHeight="1">
      <c r="A370" s="576"/>
      <c r="B370" s="532"/>
      <c r="C370" s="528"/>
      <c r="D370" s="233" t="s">
        <v>44</v>
      </c>
      <c r="E370" s="173"/>
      <c r="F370" s="174"/>
      <c r="G370" s="174"/>
      <c r="H370" s="173"/>
      <c r="I370" s="175"/>
      <c r="J370" s="175"/>
      <c r="K370" s="175"/>
      <c r="L370" s="175"/>
      <c r="M370" s="175"/>
      <c r="N370" s="175"/>
      <c r="O370" s="176"/>
      <c r="P370" s="176"/>
      <c r="Q370" s="179"/>
      <c r="R370" s="179"/>
      <c r="S370" s="555"/>
    </row>
    <row r="371" spans="1:20" ht="45.75" customHeight="1">
      <c r="A371" s="352" t="s">
        <v>438</v>
      </c>
      <c r="B371" s="394" t="s">
        <v>663</v>
      </c>
      <c r="C371" s="428" t="s">
        <v>662</v>
      </c>
      <c r="D371" s="350" t="s">
        <v>22</v>
      </c>
      <c r="E371" s="280" t="s">
        <v>173</v>
      </c>
      <c r="F371" s="198"/>
      <c r="G371" s="198" t="s">
        <v>847</v>
      </c>
      <c r="H371" s="280" t="s">
        <v>72</v>
      </c>
      <c r="I371" s="367">
        <f>I373</f>
        <v>0</v>
      </c>
      <c r="J371" s="367">
        <f t="shared" ref="J371:R371" si="30">J373</f>
        <v>0</v>
      </c>
      <c r="K371" s="367">
        <f t="shared" si="30"/>
        <v>0</v>
      </c>
      <c r="L371" s="367">
        <f t="shared" si="30"/>
        <v>0</v>
      </c>
      <c r="M371" s="367">
        <f t="shared" si="30"/>
        <v>0</v>
      </c>
      <c r="N371" s="367">
        <f t="shared" si="30"/>
        <v>0</v>
      </c>
      <c r="O371" s="367">
        <f t="shared" si="30"/>
        <v>29.764379999999999</v>
      </c>
      <c r="P371" s="367">
        <f t="shared" si="30"/>
        <v>29.764379999999999</v>
      </c>
      <c r="Q371" s="367">
        <f t="shared" si="30"/>
        <v>0</v>
      </c>
      <c r="R371" s="367">
        <f t="shared" si="30"/>
        <v>0</v>
      </c>
      <c r="S371" s="392" t="s">
        <v>633</v>
      </c>
    </row>
    <row r="372" spans="1:20" ht="17.25" customHeight="1">
      <c r="A372" s="352"/>
      <c r="B372" s="394"/>
      <c r="C372" s="394"/>
      <c r="D372" s="350" t="s">
        <v>44</v>
      </c>
      <c r="E372" s="280"/>
      <c r="F372" s="198"/>
      <c r="G372" s="198"/>
      <c r="H372" s="280"/>
      <c r="I372" s="176"/>
      <c r="J372" s="176"/>
      <c r="K372" s="176"/>
      <c r="L372" s="176"/>
      <c r="M372" s="176"/>
      <c r="N372" s="176"/>
      <c r="O372" s="176"/>
      <c r="P372" s="176"/>
      <c r="Q372" s="176"/>
      <c r="R372" s="176"/>
      <c r="S372" s="352"/>
    </row>
    <row r="373" spans="1:20" ht="54.75" customHeight="1">
      <c r="A373" s="352"/>
      <c r="B373" s="532" t="s">
        <v>90</v>
      </c>
      <c r="C373" s="526" t="s">
        <v>664</v>
      </c>
      <c r="D373" s="351" t="s">
        <v>22</v>
      </c>
      <c r="E373" s="353" t="s">
        <v>173</v>
      </c>
      <c r="F373" s="407" t="s">
        <v>848</v>
      </c>
      <c r="G373" s="407" t="s">
        <v>849</v>
      </c>
      <c r="H373" s="353">
        <v>730</v>
      </c>
      <c r="I373" s="175">
        <v>0</v>
      </c>
      <c r="J373" s="175">
        <v>0</v>
      </c>
      <c r="K373" s="175">
        <v>0</v>
      </c>
      <c r="L373" s="175">
        <v>0</v>
      </c>
      <c r="M373" s="175">
        <v>0</v>
      </c>
      <c r="N373" s="175">
        <v>0</v>
      </c>
      <c r="O373" s="176">
        <v>29.764379999999999</v>
      </c>
      <c r="P373" s="176">
        <v>29.764379999999999</v>
      </c>
      <c r="Q373" s="179">
        <v>0</v>
      </c>
      <c r="R373" s="179">
        <v>0</v>
      </c>
      <c r="S373" s="561"/>
    </row>
    <row r="374" spans="1:20" ht="15" customHeight="1">
      <c r="A374" s="352"/>
      <c r="B374" s="532"/>
      <c r="C374" s="528"/>
      <c r="D374" s="351" t="s">
        <v>44</v>
      </c>
      <c r="E374" s="353"/>
      <c r="F374" s="354"/>
      <c r="G374" s="354"/>
      <c r="H374" s="353"/>
      <c r="I374" s="175"/>
      <c r="J374" s="175"/>
      <c r="K374" s="175"/>
      <c r="L374" s="175"/>
      <c r="M374" s="175"/>
      <c r="N374" s="175"/>
      <c r="O374" s="176"/>
      <c r="P374" s="176"/>
      <c r="Q374" s="179"/>
      <c r="R374" s="179"/>
      <c r="S374" s="561"/>
    </row>
    <row r="375" spans="1:20" ht="45.75" customHeight="1">
      <c r="A375" s="352" t="s">
        <v>438</v>
      </c>
      <c r="B375" s="394" t="s">
        <v>168</v>
      </c>
      <c r="C375" s="394" t="s">
        <v>107</v>
      </c>
      <c r="D375" s="350" t="s">
        <v>22</v>
      </c>
      <c r="E375" s="280" t="s">
        <v>173</v>
      </c>
      <c r="F375" s="198" t="s">
        <v>174</v>
      </c>
      <c r="G375" s="198" t="s">
        <v>291</v>
      </c>
      <c r="H375" s="280" t="s">
        <v>72</v>
      </c>
      <c r="I375" s="225">
        <f>I377+I381+I379</f>
        <v>6051.3301600000004</v>
      </c>
      <c r="J375" s="225">
        <f t="shared" ref="J375:R375" si="31">J377+J381+J379</f>
        <v>6022.14444</v>
      </c>
      <c r="K375" s="225">
        <f t="shared" si="31"/>
        <v>1885.3713500000001</v>
      </c>
      <c r="L375" s="225">
        <f t="shared" si="31"/>
        <v>1345.5187700000001</v>
      </c>
      <c r="M375" s="303">
        <f t="shared" si="31"/>
        <v>3736.6984899999998</v>
      </c>
      <c r="N375" s="303">
        <f t="shared" si="31"/>
        <v>3210.1134500000003</v>
      </c>
      <c r="O375" s="429">
        <f t="shared" si="31"/>
        <v>7285.6323800000009</v>
      </c>
      <c r="P375" s="429">
        <f t="shared" si="31"/>
        <v>7265.9687400000003</v>
      </c>
      <c r="Q375" s="225">
        <f t="shared" si="31"/>
        <v>7439.3437300000005</v>
      </c>
      <c r="R375" s="225">
        <f t="shared" si="31"/>
        <v>7439.3437300000005</v>
      </c>
      <c r="S375" s="392" t="s">
        <v>736</v>
      </c>
    </row>
    <row r="376" spans="1:20" ht="14.25" customHeight="1">
      <c r="A376" s="352"/>
      <c r="B376" s="394"/>
      <c r="C376" s="394"/>
      <c r="D376" s="350" t="s">
        <v>44</v>
      </c>
      <c r="E376" s="280"/>
      <c r="F376" s="198"/>
      <c r="G376" s="198"/>
      <c r="H376" s="280"/>
      <c r="I376" s="176"/>
      <c r="J376" s="176"/>
      <c r="K376" s="176"/>
      <c r="L376" s="176"/>
      <c r="M376" s="176"/>
      <c r="N376" s="176"/>
      <c r="O376" s="176"/>
      <c r="P376" s="176"/>
      <c r="Q376" s="176"/>
      <c r="R376" s="176"/>
      <c r="S376" s="352"/>
    </row>
    <row r="377" spans="1:20" ht="29.25" customHeight="1">
      <c r="A377" s="574"/>
      <c r="B377" s="526" t="s">
        <v>90</v>
      </c>
      <c r="C377" s="565" t="s">
        <v>342</v>
      </c>
      <c r="D377" s="233" t="s">
        <v>22</v>
      </c>
      <c r="E377" s="173" t="s">
        <v>173</v>
      </c>
      <c r="F377" s="174" t="s">
        <v>174</v>
      </c>
      <c r="G377" s="174" t="s">
        <v>292</v>
      </c>
      <c r="H377" s="173" t="s">
        <v>112</v>
      </c>
      <c r="I377" s="175">
        <v>4162.7700000000004</v>
      </c>
      <c r="J377" s="175">
        <v>4154.8752699999995</v>
      </c>
      <c r="K377" s="175">
        <v>1286.44677</v>
      </c>
      <c r="L377" s="175">
        <v>1016.96442</v>
      </c>
      <c r="M377" s="175">
        <v>2572.8935200000001</v>
      </c>
      <c r="N377" s="175">
        <v>2353.1071200000001</v>
      </c>
      <c r="O377" s="176">
        <v>5145.7870000000003</v>
      </c>
      <c r="P377" s="176">
        <v>5145.4534599999997</v>
      </c>
      <c r="Q377" s="177">
        <v>5145.7870000000003</v>
      </c>
      <c r="R377" s="179">
        <v>5145.7870000000003</v>
      </c>
      <c r="S377" s="561"/>
    </row>
    <row r="378" spans="1:20" ht="12.75" customHeight="1">
      <c r="A378" s="575"/>
      <c r="B378" s="527"/>
      <c r="C378" s="567"/>
      <c r="D378" s="233" t="s">
        <v>44</v>
      </c>
      <c r="E378" s="173"/>
      <c r="F378" s="174"/>
      <c r="G378" s="174"/>
      <c r="H378" s="173"/>
      <c r="I378" s="175"/>
      <c r="J378" s="175"/>
      <c r="K378" s="175"/>
      <c r="L378" s="175"/>
      <c r="M378" s="175"/>
      <c r="N378" s="175"/>
      <c r="O378" s="176"/>
      <c r="P378" s="176"/>
      <c r="Q378" s="179"/>
      <c r="R378" s="179"/>
      <c r="S378" s="561"/>
    </row>
    <row r="379" spans="1:20" ht="30" customHeight="1">
      <c r="A379" s="575"/>
      <c r="B379" s="527"/>
      <c r="C379" s="567"/>
      <c r="D379" s="233" t="s">
        <v>22</v>
      </c>
      <c r="E379" s="173" t="s">
        <v>173</v>
      </c>
      <c r="F379" s="174" t="s">
        <v>174</v>
      </c>
      <c r="G379" s="174" t="s">
        <v>292</v>
      </c>
      <c r="H379" s="173">
        <v>129</v>
      </c>
      <c r="I379" s="175">
        <v>1257.1869999999999</v>
      </c>
      <c r="J379" s="175">
        <v>1235.8960099999999</v>
      </c>
      <c r="K379" s="175">
        <v>388.50702000000001</v>
      </c>
      <c r="L379" s="175">
        <v>241.06813</v>
      </c>
      <c r="M379" s="175">
        <v>777.01702</v>
      </c>
      <c r="N379" s="175">
        <v>648.67170999999996</v>
      </c>
      <c r="O379" s="176">
        <v>1554.028</v>
      </c>
      <c r="P379" s="176">
        <v>1542.64483</v>
      </c>
      <c r="Q379" s="179">
        <v>1554.028</v>
      </c>
      <c r="R379" s="179">
        <v>1554.028</v>
      </c>
      <c r="S379" s="561"/>
    </row>
    <row r="380" spans="1:20" ht="12.75" customHeight="1">
      <c r="A380" s="575"/>
      <c r="B380" s="527"/>
      <c r="C380" s="567"/>
      <c r="D380" s="233" t="s">
        <v>44</v>
      </c>
      <c r="E380" s="173"/>
      <c r="F380" s="174"/>
      <c r="G380" s="174"/>
      <c r="H380" s="173"/>
      <c r="I380" s="175"/>
      <c r="J380" s="175"/>
      <c r="K380" s="175"/>
      <c r="L380" s="175"/>
      <c r="M380" s="175"/>
      <c r="N380" s="175"/>
      <c r="O380" s="176"/>
      <c r="P380" s="176"/>
      <c r="Q380" s="179"/>
      <c r="R380" s="179"/>
      <c r="S380" s="561"/>
    </row>
    <row r="381" spans="1:20" ht="27.75" customHeight="1">
      <c r="A381" s="575"/>
      <c r="B381" s="527"/>
      <c r="C381" s="567"/>
      <c r="D381" s="233" t="s">
        <v>22</v>
      </c>
      <c r="E381" s="173" t="s">
        <v>173</v>
      </c>
      <c r="F381" s="174" t="s">
        <v>174</v>
      </c>
      <c r="G381" s="174" t="s">
        <v>292</v>
      </c>
      <c r="H381" s="173">
        <v>244</v>
      </c>
      <c r="I381" s="175">
        <v>631.37315999999998</v>
      </c>
      <c r="J381" s="175">
        <v>631.37315999999998</v>
      </c>
      <c r="K381" s="175">
        <v>210.41756000000001</v>
      </c>
      <c r="L381" s="175">
        <v>87.486220000000003</v>
      </c>
      <c r="M381" s="175">
        <v>386.78795000000002</v>
      </c>
      <c r="N381" s="175">
        <v>208.33462</v>
      </c>
      <c r="O381" s="176">
        <v>585.81737999999996</v>
      </c>
      <c r="P381" s="176">
        <v>577.87045000000001</v>
      </c>
      <c r="Q381" s="179">
        <v>739.52873</v>
      </c>
      <c r="R381" s="179">
        <v>739.52873</v>
      </c>
      <c r="S381" s="561"/>
    </row>
    <row r="382" spans="1:20" ht="15.75" customHeight="1">
      <c r="A382" s="576"/>
      <c r="B382" s="528"/>
      <c r="C382" s="566"/>
      <c r="D382" s="233" t="s">
        <v>44</v>
      </c>
      <c r="E382" s="173"/>
      <c r="F382" s="174"/>
      <c r="G382" s="174"/>
      <c r="H382" s="173"/>
      <c r="I382" s="175"/>
      <c r="J382" s="175"/>
      <c r="K382" s="175"/>
      <c r="L382" s="175"/>
      <c r="M382" s="175"/>
      <c r="N382" s="175"/>
      <c r="O382" s="176"/>
      <c r="P382" s="176"/>
      <c r="Q382" s="179"/>
      <c r="R382" s="179"/>
      <c r="S382" s="561"/>
    </row>
    <row r="383" spans="1:20" ht="67.5" customHeight="1">
      <c r="A383" s="560">
        <v>9</v>
      </c>
      <c r="B383" s="573" t="s">
        <v>67</v>
      </c>
      <c r="C383" s="573" t="s">
        <v>336</v>
      </c>
      <c r="D383" s="231" t="s">
        <v>22</v>
      </c>
      <c r="E383" s="167" t="s">
        <v>184</v>
      </c>
      <c r="F383" s="168"/>
      <c r="G383" s="168" t="s">
        <v>293</v>
      </c>
      <c r="H383" s="167" t="s">
        <v>72</v>
      </c>
      <c r="I383" s="169">
        <f>I385+I389+I393</f>
        <v>98722.922780000008</v>
      </c>
      <c r="J383" s="169">
        <f t="shared" ref="J383:R383" si="32">J385+J389+J393</f>
        <v>98210.716600000014</v>
      </c>
      <c r="K383" s="169">
        <f t="shared" si="32"/>
        <v>17459.41071</v>
      </c>
      <c r="L383" s="169">
        <f>L385+L389+L393</f>
        <v>2234.2706400000002</v>
      </c>
      <c r="M383" s="169">
        <f t="shared" si="32"/>
        <v>46631.388530000004</v>
      </c>
      <c r="N383" s="169">
        <f t="shared" si="32"/>
        <v>32118.233029999999</v>
      </c>
      <c r="O383" s="169">
        <f t="shared" si="32"/>
        <v>98239.249110000004</v>
      </c>
      <c r="P383" s="169">
        <f t="shared" si="32"/>
        <v>96052.706109999999</v>
      </c>
      <c r="Q383" s="366">
        <f>Q385+Q389+Q393</f>
        <v>108711.42970000001</v>
      </c>
      <c r="R383" s="366">
        <f t="shared" si="32"/>
        <v>108711.42970000001</v>
      </c>
      <c r="S383" s="560" t="s">
        <v>735</v>
      </c>
      <c r="T383" s="248"/>
    </row>
    <row r="384" spans="1:20" ht="30.75" customHeight="1">
      <c r="A384" s="560"/>
      <c r="B384" s="573"/>
      <c r="C384" s="573"/>
      <c r="D384" s="231" t="s">
        <v>44</v>
      </c>
      <c r="E384" s="167"/>
      <c r="F384" s="168"/>
      <c r="G384" s="168"/>
      <c r="H384" s="167"/>
      <c r="I384" s="169"/>
      <c r="J384" s="169"/>
      <c r="K384" s="169"/>
      <c r="L384" s="169"/>
      <c r="M384" s="169"/>
      <c r="N384" s="169"/>
      <c r="O384" s="366"/>
      <c r="P384" s="366"/>
      <c r="Q384" s="366"/>
      <c r="R384" s="366"/>
      <c r="S384" s="560"/>
      <c r="T384" s="248"/>
    </row>
    <row r="385" spans="1:19" ht="42" customHeight="1">
      <c r="A385" s="552" t="s">
        <v>176</v>
      </c>
      <c r="B385" s="533" t="s">
        <v>93</v>
      </c>
      <c r="C385" s="533" t="s">
        <v>234</v>
      </c>
      <c r="D385" s="238" t="s">
        <v>22</v>
      </c>
      <c r="E385" s="197" t="s">
        <v>184</v>
      </c>
      <c r="F385" s="198" t="s">
        <v>200</v>
      </c>
      <c r="G385" s="198" t="s">
        <v>357</v>
      </c>
      <c r="H385" s="197" t="s">
        <v>72</v>
      </c>
      <c r="I385" s="172">
        <f>I387</f>
        <v>92327.7</v>
      </c>
      <c r="J385" s="172">
        <f>J387</f>
        <v>91938.131580000001</v>
      </c>
      <c r="K385" s="172">
        <f>K387</f>
        <v>15074</v>
      </c>
      <c r="L385" s="172">
        <f t="shared" ref="L385:R385" si="33">L387</f>
        <v>0</v>
      </c>
      <c r="M385" s="172">
        <f t="shared" si="33"/>
        <v>42464</v>
      </c>
      <c r="N385" s="172">
        <f t="shared" si="33"/>
        <v>28213.746999999999</v>
      </c>
      <c r="O385" s="172">
        <f t="shared" si="33"/>
        <v>90353.1</v>
      </c>
      <c r="P385" s="172">
        <f t="shared" si="33"/>
        <v>88166.557000000001</v>
      </c>
      <c r="Q385" s="172">
        <f t="shared" si="33"/>
        <v>101925.1</v>
      </c>
      <c r="R385" s="172">
        <f t="shared" si="33"/>
        <v>101925.1</v>
      </c>
      <c r="S385" s="552" t="s">
        <v>734</v>
      </c>
    </row>
    <row r="386" spans="1:19" ht="31.5" customHeight="1">
      <c r="A386" s="552"/>
      <c r="B386" s="533"/>
      <c r="C386" s="533"/>
      <c r="D386" s="238" t="s">
        <v>44</v>
      </c>
      <c r="E386" s="197"/>
      <c r="F386" s="198"/>
      <c r="G386" s="198"/>
      <c r="H386" s="197"/>
      <c r="I386" s="176"/>
      <c r="J386" s="176"/>
      <c r="K386" s="176"/>
      <c r="L386" s="176"/>
      <c r="M386" s="176"/>
      <c r="N386" s="176"/>
      <c r="O386" s="176"/>
      <c r="P386" s="176"/>
      <c r="Q386" s="176"/>
      <c r="R386" s="176"/>
      <c r="S386" s="552"/>
    </row>
    <row r="387" spans="1:19" ht="39.75" customHeight="1">
      <c r="A387" s="581"/>
      <c r="B387" s="532" t="s">
        <v>90</v>
      </c>
      <c r="C387" s="534" t="s">
        <v>565</v>
      </c>
      <c r="D387" s="233" t="s">
        <v>22</v>
      </c>
      <c r="E387" s="173" t="s">
        <v>184</v>
      </c>
      <c r="F387" s="174" t="s">
        <v>200</v>
      </c>
      <c r="G387" s="174" t="s">
        <v>339</v>
      </c>
      <c r="H387" s="173" t="s">
        <v>335</v>
      </c>
      <c r="I387" s="175">
        <v>92327.7</v>
      </c>
      <c r="J387" s="175">
        <v>91938.131580000001</v>
      </c>
      <c r="K387" s="175">
        <v>15074</v>
      </c>
      <c r="L387" s="175">
        <v>0</v>
      </c>
      <c r="M387" s="175">
        <v>42464</v>
      </c>
      <c r="N387" s="175">
        <v>28213.746999999999</v>
      </c>
      <c r="O387" s="176">
        <v>90353.1</v>
      </c>
      <c r="P387" s="176">
        <v>88166.557000000001</v>
      </c>
      <c r="Q387" s="179">
        <v>101925.1</v>
      </c>
      <c r="R387" s="179">
        <v>101925.1</v>
      </c>
      <c r="S387" s="561" t="s">
        <v>761</v>
      </c>
    </row>
    <row r="388" spans="1:19" ht="21.75" customHeight="1">
      <c r="A388" s="581"/>
      <c r="B388" s="532"/>
      <c r="C388" s="534"/>
      <c r="D388" s="233" t="s">
        <v>44</v>
      </c>
      <c r="E388" s="173"/>
      <c r="F388" s="174"/>
      <c r="G388" s="174"/>
      <c r="H388" s="173"/>
      <c r="I388" s="177"/>
      <c r="J388" s="177"/>
      <c r="K388" s="175"/>
      <c r="L388" s="175"/>
      <c r="M388" s="175"/>
      <c r="N388" s="175"/>
      <c r="O388" s="176"/>
      <c r="P388" s="176"/>
      <c r="Q388" s="179"/>
      <c r="R388" s="179"/>
      <c r="S388" s="561"/>
    </row>
    <row r="389" spans="1:19" ht="45" customHeight="1">
      <c r="A389" s="552" t="s">
        <v>177</v>
      </c>
      <c r="B389" s="533" t="s">
        <v>104</v>
      </c>
      <c r="C389" s="533" t="s">
        <v>235</v>
      </c>
      <c r="D389" s="238" t="s">
        <v>22</v>
      </c>
      <c r="E389" s="197" t="s">
        <v>187</v>
      </c>
      <c r="F389" s="198" t="s">
        <v>304</v>
      </c>
      <c r="G389" s="198" t="s">
        <v>295</v>
      </c>
      <c r="H389" s="197" t="s">
        <v>72</v>
      </c>
      <c r="I389" s="172">
        <f t="shared" ref="I389:N389" si="34">I391</f>
        <v>1846.2290800000001</v>
      </c>
      <c r="J389" s="172">
        <f t="shared" si="34"/>
        <v>1723.59132</v>
      </c>
      <c r="K389" s="172">
        <f t="shared" si="34"/>
        <v>1271.3305600000001</v>
      </c>
      <c r="L389" s="172">
        <f t="shared" si="34"/>
        <v>1254.49512</v>
      </c>
      <c r="M389" s="172">
        <f t="shared" si="34"/>
        <v>1723.43056</v>
      </c>
      <c r="N389" s="172">
        <f t="shared" si="34"/>
        <v>1689.5552</v>
      </c>
      <c r="O389" s="172">
        <f>O391</f>
        <v>2727.0061599999999</v>
      </c>
      <c r="P389" s="172">
        <f>P391</f>
        <v>2727.0061599999999</v>
      </c>
      <c r="Q389" s="172">
        <f>Q391</f>
        <v>1790</v>
      </c>
      <c r="R389" s="172">
        <f>R391</f>
        <v>1790</v>
      </c>
      <c r="S389" s="392" t="s">
        <v>641</v>
      </c>
    </row>
    <row r="390" spans="1:19" ht="19.5" customHeight="1">
      <c r="A390" s="552"/>
      <c r="B390" s="533"/>
      <c r="C390" s="533"/>
      <c r="D390" s="238" t="s">
        <v>44</v>
      </c>
      <c r="E390" s="197"/>
      <c r="F390" s="198"/>
      <c r="G390" s="198"/>
      <c r="H390" s="197"/>
      <c r="I390" s="176"/>
      <c r="J390" s="176"/>
      <c r="K390" s="176"/>
      <c r="L390" s="176"/>
      <c r="M390" s="176"/>
      <c r="N390" s="176"/>
      <c r="O390" s="176"/>
      <c r="P390" s="176"/>
      <c r="Q390" s="176"/>
      <c r="R390" s="176"/>
      <c r="S390" s="197"/>
    </row>
    <row r="391" spans="1:19" ht="29.25" customHeight="1">
      <c r="A391" s="581"/>
      <c r="B391" s="532" t="s">
        <v>90</v>
      </c>
      <c r="C391" s="534" t="s">
        <v>206</v>
      </c>
      <c r="D391" s="233" t="s">
        <v>22</v>
      </c>
      <c r="E391" s="173" t="s">
        <v>187</v>
      </c>
      <c r="F391" s="174" t="s">
        <v>304</v>
      </c>
      <c r="G391" s="174" t="s">
        <v>266</v>
      </c>
      <c r="H391" s="173">
        <v>811</v>
      </c>
      <c r="I391" s="175">
        <v>1846.2290800000001</v>
      </c>
      <c r="J391" s="175">
        <v>1723.59132</v>
      </c>
      <c r="K391" s="175">
        <v>1271.3305600000001</v>
      </c>
      <c r="L391" s="175">
        <v>1254.49512</v>
      </c>
      <c r="M391" s="175">
        <v>1723.43056</v>
      </c>
      <c r="N391" s="175">
        <v>1689.5552</v>
      </c>
      <c r="O391" s="176">
        <v>2727.0061599999999</v>
      </c>
      <c r="P391" s="176">
        <v>2727.0061599999999</v>
      </c>
      <c r="Q391" s="179">
        <v>1790</v>
      </c>
      <c r="R391" s="179">
        <v>1790</v>
      </c>
      <c r="S391" s="561" t="s">
        <v>760</v>
      </c>
    </row>
    <row r="392" spans="1:19" ht="16.5" customHeight="1">
      <c r="A392" s="581"/>
      <c r="B392" s="532"/>
      <c r="C392" s="534"/>
      <c r="D392" s="233" t="s">
        <v>44</v>
      </c>
      <c r="E392" s="173"/>
      <c r="F392" s="174"/>
      <c r="G392" s="174"/>
      <c r="H392" s="173"/>
      <c r="I392" s="177"/>
      <c r="J392" s="177"/>
      <c r="K392" s="175"/>
      <c r="L392" s="175"/>
      <c r="M392" s="175"/>
      <c r="N392" s="175"/>
      <c r="O392" s="176"/>
      <c r="P392" s="176"/>
      <c r="Q392" s="179"/>
      <c r="R392" s="179"/>
      <c r="S392" s="561"/>
    </row>
    <row r="393" spans="1:19" ht="30" customHeight="1">
      <c r="A393" s="552" t="s">
        <v>439</v>
      </c>
      <c r="B393" s="533" t="s">
        <v>106</v>
      </c>
      <c r="C393" s="533" t="s">
        <v>236</v>
      </c>
      <c r="D393" s="238" t="s">
        <v>22</v>
      </c>
      <c r="E393" s="197" t="s">
        <v>184</v>
      </c>
      <c r="F393" s="198" t="s">
        <v>196</v>
      </c>
      <c r="G393" s="198" t="s">
        <v>294</v>
      </c>
      <c r="H393" s="197" t="s">
        <v>72</v>
      </c>
      <c r="I393" s="172">
        <f>I395+I397+I401+I399</f>
        <v>4548.9937</v>
      </c>
      <c r="J393" s="172">
        <f t="shared" ref="J393:N393" si="35">J395+J397+J401+J399</f>
        <v>4548.9937</v>
      </c>
      <c r="K393" s="172">
        <f t="shared" si="35"/>
        <v>1114.08015</v>
      </c>
      <c r="L393" s="172">
        <f t="shared" si="35"/>
        <v>979.77552000000003</v>
      </c>
      <c r="M393" s="172">
        <f t="shared" si="35"/>
        <v>2443.9579699999999</v>
      </c>
      <c r="N393" s="172">
        <f t="shared" si="35"/>
        <v>2214.9308300000002</v>
      </c>
      <c r="O393" s="172">
        <f>O395+O397+O401+O399+O403</f>
        <v>5159.1429499999995</v>
      </c>
      <c r="P393" s="172">
        <f t="shared" ref="P393:R393" si="36">P395+P397+P401+P399+P403</f>
        <v>5159.1429499999995</v>
      </c>
      <c r="Q393" s="172">
        <f t="shared" si="36"/>
        <v>4996.3297000000002</v>
      </c>
      <c r="R393" s="172">
        <f t="shared" si="36"/>
        <v>4996.3297000000002</v>
      </c>
      <c r="S393" s="552" t="s">
        <v>733</v>
      </c>
    </row>
    <row r="394" spans="1:19" ht="17.25" customHeight="1">
      <c r="A394" s="552"/>
      <c r="B394" s="533"/>
      <c r="C394" s="533"/>
      <c r="D394" s="238" t="s">
        <v>44</v>
      </c>
      <c r="E394" s="197"/>
      <c r="F394" s="198"/>
      <c r="G394" s="198"/>
      <c r="H394" s="197"/>
      <c r="I394" s="176"/>
      <c r="J394" s="176"/>
      <c r="K394" s="176"/>
      <c r="L394" s="176"/>
      <c r="M394" s="176"/>
      <c r="N394" s="176"/>
      <c r="O394" s="176"/>
      <c r="P394" s="176"/>
      <c r="Q394" s="176"/>
      <c r="R394" s="176"/>
      <c r="S394" s="552"/>
    </row>
    <row r="395" spans="1:19" ht="30.75" customHeight="1">
      <c r="A395" s="629"/>
      <c r="B395" s="526" t="s">
        <v>85</v>
      </c>
      <c r="C395" s="565" t="s">
        <v>566</v>
      </c>
      <c r="D395" s="233" t="s">
        <v>22</v>
      </c>
      <c r="E395" s="173" t="s">
        <v>187</v>
      </c>
      <c r="F395" s="174" t="s">
        <v>196</v>
      </c>
      <c r="G395" s="174" t="s">
        <v>267</v>
      </c>
      <c r="H395" s="173" t="s">
        <v>190</v>
      </c>
      <c r="I395" s="175">
        <v>2934.9469100000001</v>
      </c>
      <c r="J395" s="175">
        <v>2934.9469100000001</v>
      </c>
      <c r="K395" s="175">
        <v>730.47044000000005</v>
      </c>
      <c r="L395" s="175">
        <v>649.77801999999997</v>
      </c>
      <c r="M395" s="175">
        <v>1676.17607</v>
      </c>
      <c r="N395" s="175">
        <v>1555.74091</v>
      </c>
      <c r="O395" s="176">
        <v>3679.8837699999999</v>
      </c>
      <c r="P395" s="176">
        <v>3679.8837699999999</v>
      </c>
      <c r="Q395" s="179">
        <v>3567.5873299999998</v>
      </c>
      <c r="R395" s="179">
        <v>3567.5873299999998</v>
      </c>
      <c r="S395" s="561" t="s">
        <v>720</v>
      </c>
    </row>
    <row r="396" spans="1:19" ht="21.75" customHeight="1">
      <c r="A396" s="630"/>
      <c r="B396" s="527"/>
      <c r="C396" s="567"/>
      <c r="D396" s="233" t="s">
        <v>44</v>
      </c>
      <c r="E396" s="173"/>
      <c r="F396" s="174"/>
      <c r="G396" s="174"/>
      <c r="H396" s="173"/>
      <c r="I396" s="175"/>
      <c r="J396" s="175"/>
      <c r="K396" s="175"/>
      <c r="L396" s="175"/>
      <c r="M396" s="175"/>
      <c r="N396" s="175"/>
      <c r="O396" s="176"/>
      <c r="P396" s="176"/>
      <c r="Q396" s="179"/>
      <c r="R396" s="179"/>
      <c r="S396" s="561"/>
    </row>
    <row r="397" spans="1:19" ht="30" customHeight="1">
      <c r="A397" s="630"/>
      <c r="B397" s="527"/>
      <c r="C397" s="567"/>
      <c r="D397" s="233" t="s">
        <v>22</v>
      </c>
      <c r="E397" s="173" t="s">
        <v>187</v>
      </c>
      <c r="F397" s="174" t="s">
        <v>196</v>
      </c>
      <c r="G397" s="174" t="s">
        <v>267</v>
      </c>
      <c r="H397" s="173" t="s">
        <v>256</v>
      </c>
      <c r="I397" s="175">
        <v>880.30034999999998</v>
      </c>
      <c r="J397" s="175">
        <v>880.30034999999998</v>
      </c>
      <c r="K397" s="175">
        <v>195.89295999999999</v>
      </c>
      <c r="L397" s="175">
        <v>165.9615</v>
      </c>
      <c r="M397" s="175">
        <v>489.73239999999998</v>
      </c>
      <c r="N397" s="175">
        <v>437.11257000000001</v>
      </c>
      <c r="O397" s="176">
        <v>1108.83781</v>
      </c>
      <c r="P397" s="176">
        <v>1108.83781</v>
      </c>
      <c r="Q397" s="179">
        <v>1077.41137</v>
      </c>
      <c r="R397" s="179">
        <v>1077.41137</v>
      </c>
      <c r="S397" s="561"/>
    </row>
    <row r="398" spans="1:19" ht="22.5" customHeight="1">
      <c r="A398" s="630"/>
      <c r="B398" s="527"/>
      <c r="C398" s="567"/>
      <c r="D398" s="233" t="s">
        <v>44</v>
      </c>
      <c r="E398" s="173"/>
      <c r="F398" s="174"/>
      <c r="G398" s="174"/>
      <c r="H398" s="173"/>
      <c r="I398" s="175"/>
      <c r="J398" s="175"/>
      <c r="K398" s="175"/>
      <c r="L398" s="175"/>
      <c r="M398" s="175"/>
      <c r="N398" s="175"/>
      <c r="O398" s="176"/>
      <c r="P398" s="176"/>
      <c r="Q398" s="179"/>
      <c r="R398" s="179"/>
      <c r="S398" s="561"/>
    </row>
    <row r="399" spans="1:19" ht="30" customHeight="1">
      <c r="A399" s="630"/>
      <c r="B399" s="527"/>
      <c r="C399" s="567"/>
      <c r="D399" s="233" t="s">
        <v>22</v>
      </c>
      <c r="E399" s="173" t="s">
        <v>187</v>
      </c>
      <c r="F399" s="174" t="s">
        <v>196</v>
      </c>
      <c r="G399" s="174" t="s">
        <v>267</v>
      </c>
      <c r="H399" s="173">
        <v>244</v>
      </c>
      <c r="I399" s="175">
        <v>483.07308</v>
      </c>
      <c r="J399" s="175">
        <v>483.07308</v>
      </c>
      <c r="K399" s="175">
        <v>118.46275</v>
      </c>
      <c r="L399" s="175">
        <v>94.781999999999996</v>
      </c>
      <c r="M399" s="175">
        <v>208.7955</v>
      </c>
      <c r="N399" s="175">
        <v>152.82335</v>
      </c>
      <c r="O399" s="176">
        <v>299.16737000000001</v>
      </c>
      <c r="P399" s="176">
        <v>299.16737000000001</v>
      </c>
      <c r="Q399" s="179">
        <v>351.33100000000002</v>
      </c>
      <c r="R399" s="179">
        <v>351.33100000000002</v>
      </c>
      <c r="S399" s="553" t="s">
        <v>764</v>
      </c>
    </row>
    <row r="400" spans="1:19" ht="21.75" customHeight="1">
      <c r="A400" s="630"/>
      <c r="B400" s="527"/>
      <c r="C400" s="567"/>
      <c r="D400" s="233" t="s">
        <v>44</v>
      </c>
      <c r="E400" s="173"/>
      <c r="F400" s="174"/>
      <c r="G400" s="174"/>
      <c r="H400" s="173"/>
      <c r="I400" s="175"/>
      <c r="J400" s="175"/>
      <c r="K400" s="175"/>
      <c r="L400" s="175"/>
      <c r="M400" s="175"/>
      <c r="N400" s="175"/>
      <c r="O400" s="176"/>
      <c r="P400" s="176"/>
      <c r="Q400" s="179"/>
      <c r="R400" s="179"/>
      <c r="S400" s="555"/>
    </row>
    <row r="401" spans="1:19" ht="29.25" customHeight="1">
      <c r="A401" s="630"/>
      <c r="B401" s="527"/>
      <c r="C401" s="567"/>
      <c r="D401" s="233" t="s">
        <v>22</v>
      </c>
      <c r="E401" s="173" t="s">
        <v>187</v>
      </c>
      <c r="F401" s="174" t="s">
        <v>196</v>
      </c>
      <c r="G401" s="174" t="s">
        <v>267</v>
      </c>
      <c r="H401" s="173">
        <v>831</v>
      </c>
      <c r="I401" s="175">
        <v>250.67336</v>
      </c>
      <c r="J401" s="175">
        <v>250.67336</v>
      </c>
      <c r="K401" s="175">
        <v>69.254000000000005</v>
      </c>
      <c r="L401" s="175">
        <v>69.254000000000005</v>
      </c>
      <c r="M401" s="175">
        <v>69.254000000000005</v>
      </c>
      <c r="N401" s="175">
        <v>69.254000000000005</v>
      </c>
      <c r="O401" s="176">
        <v>69.254000000000005</v>
      </c>
      <c r="P401" s="176">
        <v>69.254000000000005</v>
      </c>
      <c r="Q401" s="179">
        <v>0</v>
      </c>
      <c r="R401" s="179">
        <v>0</v>
      </c>
      <c r="S401" s="553" t="s">
        <v>766</v>
      </c>
    </row>
    <row r="402" spans="1:19" ht="21.75" customHeight="1">
      <c r="A402" s="630"/>
      <c r="B402" s="527"/>
      <c r="C402" s="567"/>
      <c r="D402" s="233" t="s">
        <v>44</v>
      </c>
      <c r="E402" s="173"/>
      <c r="F402" s="174"/>
      <c r="G402" s="174"/>
      <c r="H402" s="173"/>
      <c r="I402" s="175"/>
      <c r="J402" s="175"/>
      <c r="K402" s="175"/>
      <c r="L402" s="175"/>
      <c r="M402" s="175"/>
      <c r="N402" s="175"/>
      <c r="O402" s="176"/>
      <c r="P402" s="176"/>
      <c r="Q402" s="179"/>
      <c r="R402" s="179"/>
      <c r="S402" s="555"/>
    </row>
    <row r="403" spans="1:19" ht="29.25" customHeight="1">
      <c r="A403" s="630"/>
      <c r="B403" s="527"/>
      <c r="C403" s="567"/>
      <c r="D403" s="351" t="s">
        <v>22</v>
      </c>
      <c r="E403" s="353" t="s">
        <v>187</v>
      </c>
      <c r="F403" s="354" t="s">
        <v>196</v>
      </c>
      <c r="G403" s="354" t="s">
        <v>267</v>
      </c>
      <c r="H403" s="353">
        <v>852</v>
      </c>
      <c r="I403" s="175">
        <v>0</v>
      </c>
      <c r="J403" s="175">
        <v>0</v>
      </c>
      <c r="K403" s="175">
        <v>0</v>
      </c>
      <c r="L403" s="175">
        <v>0</v>
      </c>
      <c r="M403" s="175">
        <v>0</v>
      </c>
      <c r="N403" s="175">
        <v>0</v>
      </c>
      <c r="O403" s="176">
        <v>2</v>
      </c>
      <c r="P403" s="176">
        <v>2</v>
      </c>
      <c r="Q403" s="179">
        <v>0</v>
      </c>
      <c r="R403" s="179">
        <v>0</v>
      </c>
      <c r="S403" s="553" t="s">
        <v>765</v>
      </c>
    </row>
    <row r="404" spans="1:19" ht="21.75" customHeight="1">
      <c r="A404" s="631"/>
      <c r="B404" s="528"/>
      <c r="C404" s="566"/>
      <c r="D404" s="351" t="s">
        <v>44</v>
      </c>
      <c r="E404" s="353"/>
      <c r="F404" s="354"/>
      <c r="G404" s="354"/>
      <c r="H404" s="353"/>
      <c r="I404" s="175"/>
      <c r="J404" s="175"/>
      <c r="K404" s="175"/>
      <c r="L404" s="175"/>
      <c r="M404" s="175"/>
      <c r="N404" s="175"/>
      <c r="O404" s="176"/>
      <c r="P404" s="176"/>
      <c r="Q404" s="179"/>
      <c r="R404" s="179"/>
      <c r="S404" s="555"/>
    </row>
    <row r="405" spans="1:19" ht="38.25" customHeight="1">
      <c r="A405" s="560">
        <v>10</v>
      </c>
      <c r="B405" s="573" t="s">
        <v>67</v>
      </c>
      <c r="C405" s="573" t="s">
        <v>208</v>
      </c>
      <c r="D405" s="231" t="s">
        <v>22</v>
      </c>
      <c r="E405" s="167" t="s">
        <v>141</v>
      </c>
      <c r="F405" s="168" t="s">
        <v>196</v>
      </c>
      <c r="G405" s="168" t="s">
        <v>285</v>
      </c>
      <c r="H405" s="167" t="s">
        <v>72</v>
      </c>
      <c r="I405" s="169">
        <v>30</v>
      </c>
      <c r="J405" s="169">
        <v>30</v>
      </c>
      <c r="K405" s="169">
        <f>K407</f>
        <v>0</v>
      </c>
      <c r="L405" s="169">
        <f t="shared" ref="L405:R405" si="37">L407</f>
        <v>0</v>
      </c>
      <c r="M405" s="169">
        <f t="shared" si="37"/>
        <v>0</v>
      </c>
      <c r="N405" s="169">
        <f t="shared" si="37"/>
        <v>0</v>
      </c>
      <c r="O405" s="169">
        <f t="shared" si="37"/>
        <v>30</v>
      </c>
      <c r="P405" s="169">
        <f t="shared" si="37"/>
        <v>30</v>
      </c>
      <c r="Q405" s="169">
        <f t="shared" si="37"/>
        <v>30</v>
      </c>
      <c r="R405" s="169">
        <f t="shared" si="37"/>
        <v>30</v>
      </c>
      <c r="S405" s="560" t="s">
        <v>732</v>
      </c>
    </row>
    <row r="406" spans="1:19" ht="16.5" customHeight="1">
      <c r="A406" s="560"/>
      <c r="B406" s="573"/>
      <c r="C406" s="573"/>
      <c r="D406" s="231" t="s">
        <v>44</v>
      </c>
      <c r="E406" s="167"/>
      <c r="F406" s="168"/>
      <c r="G406" s="168"/>
      <c r="H406" s="167"/>
      <c r="I406" s="169"/>
      <c r="J406" s="169"/>
      <c r="K406" s="169"/>
      <c r="L406" s="169"/>
      <c r="M406" s="169"/>
      <c r="N406" s="169"/>
      <c r="O406" s="169"/>
      <c r="P406" s="169"/>
      <c r="Q406" s="169"/>
      <c r="R406" s="169"/>
      <c r="S406" s="560"/>
    </row>
    <row r="407" spans="1:19" ht="41.25" customHeight="1">
      <c r="A407" s="581"/>
      <c r="B407" s="532" t="s">
        <v>90</v>
      </c>
      <c r="C407" s="534" t="s">
        <v>413</v>
      </c>
      <c r="D407" s="233" t="s">
        <v>22</v>
      </c>
      <c r="E407" s="173" t="s">
        <v>141</v>
      </c>
      <c r="F407" s="174" t="s">
        <v>196</v>
      </c>
      <c r="G407" s="174" t="s">
        <v>286</v>
      </c>
      <c r="H407" s="173" t="s">
        <v>111</v>
      </c>
      <c r="I407" s="177">
        <v>30</v>
      </c>
      <c r="J407" s="177">
        <v>30</v>
      </c>
      <c r="K407" s="175">
        <v>0</v>
      </c>
      <c r="L407" s="175">
        <v>0</v>
      </c>
      <c r="M407" s="175">
        <v>0</v>
      </c>
      <c r="N407" s="175">
        <v>0</v>
      </c>
      <c r="O407" s="176">
        <v>30</v>
      </c>
      <c r="P407" s="176">
        <v>30</v>
      </c>
      <c r="Q407" s="179">
        <v>30</v>
      </c>
      <c r="R407" s="179">
        <v>30</v>
      </c>
      <c r="S407" s="561" t="s">
        <v>754</v>
      </c>
    </row>
    <row r="408" spans="1:19" ht="37.5" customHeight="1">
      <c r="A408" s="581"/>
      <c r="B408" s="532"/>
      <c r="C408" s="534"/>
      <c r="D408" s="233" t="s">
        <v>44</v>
      </c>
      <c r="E408" s="173"/>
      <c r="F408" s="174"/>
      <c r="G408" s="174"/>
      <c r="H408" s="173"/>
      <c r="I408" s="177"/>
      <c r="J408" s="177"/>
      <c r="K408" s="175"/>
      <c r="L408" s="175"/>
      <c r="M408" s="175"/>
      <c r="N408" s="175"/>
      <c r="O408" s="176"/>
      <c r="P408" s="176"/>
      <c r="Q408" s="179"/>
      <c r="R408" s="179"/>
      <c r="S408" s="561"/>
    </row>
    <row r="409" spans="1:19" ht="43.5" customHeight="1">
      <c r="A409" s="560">
        <v>11</v>
      </c>
      <c r="B409" s="573" t="s">
        <v>67</v>
      </c>
      <c r="C409" s="573" t="s">
        <v>618</v>
      </c>
      <c r="D409" s="231" t="s">
        <v>22</v>
      </c>
      <c r="E409" s="167" t="s">
        <v>141</v>
      </c>
      <c r="F409" s="168" t="s">
        <v>196</v>
      </c>
      <c r="G409" s="168" t="s">
        <v>463</v>
      </c>
      <c r="H409" s="167" t="s">
        <v>72</v>
      </c>
      <c r="I409" s="169">
        <f t="shared" ref="I409:N409" si="38">I415+I417+I419+I421+I411+I423</f>
        <v>79.999999999999986</v>
      </c>
      <c r="J409" s="169">
        <f t="shared" si="38"/>
        <v>79.999999999999986</v>
      </c>
      <c r="K409" s="169">
        <f t="shared" si="38"/>
        <v>0</v>
      </c>
      <c r="L409" s="169">
        <f t="shared" si="38"/>
        <v>0</v>
      </c>
      <c r="M409" s="169">
        <f t="shared" si="38"/>
        <v>15</v>
      </c>
      <c r="N409" s="169">
        <f t="shared" si="38"/>
        <v>0</v>
      </c>
      <c r="O409" s="169">
        <f>O415+O417+O419+O421+O411+O423+O413</f>
        <v>210.39659999999998</v>
      </c>
      <c r="P409" s="169">
        <f t="shared" ref="P409:R409" si="39">P415+P417+P419+P421+P411+P423+P413</f>
        <v>210.39659999999998</v>
      </c>
      <c r="Q409" s="169">
        <f t="shared" si="39"/>
        <v>99.999999999999986</v>
      </c>
      <c r="R409" s="169">
        <f t="shared" si="39"/>
        <v>99.999999999999986</v>
      </c>
      <c r="S409" s="560" t="s">
        <v>633</v>
      </c>
    </row>
    <row r="410" spans="1:19" ht="28.5">
      <c r="A410" s="560"/>
      <c r="B410" s="573"/>
      <c r="C410" s="573"/>
      <c r="D410" s="231" t="s">
        <v>44</v>
      </c>
      <c r="E410" s="167"/>
      <c r="F410" s="168"/>
      <c r="G410" s="168"/>
      <c r="H410" s="167"/>
      <c r="I410" s="169"/>
      <c r="J410" s="169"/>
      <c r="K410" s="169"/>
      <c r="L410" s="169"/>
      <c r="M410" s="169"/>
      <c r="N410" s="169"/>
      <c r="O410" s="169"/>
      <c r="P410" s="169"/>
      <c r="Q410" s="169"/>
      <c r="R410" s="169"/>
      <c r="S410" s="560"/>
    </row>
    <row r="411" spans="1:19" ht="31.5" customHeight="1">
      <c r="A411" s="574"/>
      <c r="B411" s="526" t="s">
        <v>90</v>
      </c>
      <c r="C411" s="565" t="s">
        <v>567</v>
      </c>
      <c r="D411" s="233" t="s">
        <v>22</v>
      </c>
      <c r="E411" s="173" t="s">
        <v>184</v>
      </c>
      <c r="F411" s="174" t="s">
        <v>196</v>
      </c>
      <c r="G411" s="174" t="s">
        <v>464</v>
      </c>
      <c r="H411" s="173">
        <v>123</v>
      </c>
      <c r="I411" s="175">
        <v>10</v>
      </c>
      <c r="J411" s="175">
        <v>10</v>
      </c>
      <c r="K411" s="175">
        <v>0</v>
      </c>
      <c r="L411" s="175">
        <v>0</v>
      </c>
      <c r="M411" s="175">
        <v>15</v>
      </c>
      <c r="N411" s="175">
        <v>0</v>
      </c>
      <c r="O411" s="176">
        <v>30</v>
      </c>
      <c r="P411" s="176">
        <v>30</v>
      </c>
      <c r="Q411" s="177">
        <v>0</v>
      </c>
      <c r="R411" s="177">
        <v>0</v>
      </c>
      <c r="S411" s="556" t="s">
        <v>757</v>
      </c>
    </row>
    <row r="412" spans="1:19" ht="19.5" customHeight="1">
      <c r="A412" s="575"/>
      <c r="B412" s="527"/>
      <c r="C412" s="567"/>
      <c r="D412" s="233" t="s">
        <v>44</v>
      </c>
      <c r="E412" s="173"/>
      <c r="F412" s="174"/>
      <c r="G412" s="174"/>
      <c r="H412" s="173"/>
      <c r="I412" s="175"/>
      <c r="J412" s="175"/>
      <c r="K412" s="175"/>
      <c r="L412" s="175"/>
      <c r="M412" s="175"/>
      <c r="N412" s="175"/>
      <c r="O412" s="176"/>
      <c r="P412" s="176"/>
      <c r="Q412" s="177"/>
      <c r="R412" s="177"/>
      <c r="S412" s="556"/>
    </row>
    <row r="413" spans="1:19" ht="19.5" customHeight="1">
      <c r="A413" s="575"/>
      <c r="B413" s="527"/>
      <c r="C413" s="567"/>
      <c r="D413" s="402" t="s">
        <v>22</v>
      </c>
      <c r="E413" s="405" t="s">
        <v>184</v>
      </c>
      <c r="F413" s="407" t="s">
        <v>196</v>
      </c>
      <c r="G413" s="407" t="s">
        <v>464</v>
      </c>
      <c r="H413" s="405" t="s">
        <v>111</v>
      </c>
      <c r="I413" s="175">
        <v>0</v>
      </c>
      <c r="J413" s="175">
        <v>0</v>
      </c>
      <c r="K413" s="175">
        <v>0</v>
      </c>
      <c r="L413" s="175">
        <v>0</v>
      </c>
      <c r="M413" s="175">
        <v>0</v>
      </c>
      <c r="N413" s="175">
        <v>0</v>
      </c>
      <c r="O413" s="176">
        <v>0</v>
      </c>
      <c r="P413" s="176">
        <v>0</v>
      </c>
      <c r="Q413" s="177">
        <v>30</v>
      </c>
      <c r="R413" s="177">
        <v>30</v>
      </c>
      <c r="S413" s="401"/>
    </row>
    <row r="414" spans="1:19" ht="19.5" customHeight="1">
      <c r="A414" s="575"/>
      <c r="B414" s="528"/>
      <c r="C414" s="566"/>
      <c r="D414" s="402" t="s">
        <v>44</v>
      </c>
      <c r="E414" s="405"/>
      <c r="F414" s="407"/>
      <c r="G414" s="407"/>
      <c r="H414" s="405"/>
      <c r="I414" s="175"/>
      <c r="J414" s="175"/>
      <c r="K414" s="175"/>
      <c r="L414" s="175"/>
      <c r="M414" s="175"/>
      <c r="N414" s="175"/>
      <c r="O414" s="176"/>
      <c r="P414" s="176"/>
      <c r="Q414" s="177"/>
      <c r="R414" s="177"/>
      <c r="S414" s="401"/>
    </row>
    <row r="415" spans="1:19" ht="33.75" customHeight="1">
      <c r="A415" s="575"/>
      <c r="B415" s="526" t="s">
        <v>90</v>
      </c>
      <c r="C415" s="565" t="s">
        <v>568</v>
      </c>
      <c r="D415" s="402" t="s">
        <v>22</v>
      </c>
      <c r="E415" s="405" t="s">
        <v>184</v>
      </c>
      <c r="F415" s="407" t="s">
        <v>196</v>
      </c>
      <c r="G415" s="407">
        <v>1700081030</v>
      </c>
      <c r="H415" s="405" t="s">
        <v>111</v>
      </c>
      <c r="I415" s="175">
        <v>55.790999999999997</v>
      </c>
      <c r="J415" s="175">
        <v>55.790999999999997</v>
      </c>
      <c r="K415" s="175">
        <v>0</v>
      </c>
      <c r="L415" s="175">
        <v>0</v>
      </c>
      <c r="M415" s="175">
        <v>0</v>
      </c>
      <c r="N415" s="175">
        <v>0</v>
      </c>
      <c r="O415" s="176">
        <v>55.74</v>
      </c>
      <c r="P415" s="176">
        <v>55.74</v>
      </c>
      <c r="Q415" s="177">
        <v>55.790999999999997</v>
      </c>
      <c r="R415" s="177">
        <v>55.790999999999997</v>
      </c>
      <c r="S415" s="529" t="s">
        <v>758</v>
      </c>
    </row>
    <row r="416" spans="1:19" ht="18.75" customHeight="1">
      <c r="A416" s="575"/>
      <c r="B416" s="528"/>
      <c r="C416" s="566"/>
      <c r="D416" s="402" t="s">
        <v>44</v>
      </c>
      <c r="E416" s="405"/>
      <c r="F416" s="407"/>
      <c r="G416" s="407"/>
      <c r="H416" s="405"/>
      <c r="I416" s="175"/>
      <c r="J416" s="175"/>
      <c r="K416" s="175"/>
      <c r="L416" s="175"/>
      <c r="M416" s="175"/>
      <c r="N416" s="175"/>
      <c r="O416" s="176"/>
      <c r="P416" s="176"/>
      <c r="Q416" s="177"/>
      <c r="R416" s="177"/>
      <c r="S416" s="531"/>
    </row>
    <row r="417" spans="1:19" ht="27.75" customHeight="1">
      <c r="A417" s="575"/>
      <c r="B417" s="532" t="s">
        <v>74</v>
      </c>
      <c r="C417" s="534" t="s">
        <v>569</v>
      </c>
      <c r="D417" s="233" t="s">
        <v>22</v>
      </c>
      <c r="E417" s="173" t="s">
        <v>184</v>
      </c>
      <c r="F417" s="174" t="s">
        <v>196</v>
      </c>
      <c r="G417" s="174">
        <v>1700081040</v>
      </c>
      <c r="H417" s="173" t="s">
        <v>111</v>
      </c>
      <c r="I417" s="175">
        <v>4.7359999999999998</v>
      </c>
      <c r="J417" s="175">
        <v>4.7359999999999998</v>
      </c>
      <c r="K417" s="175">
        <v>0</v>
      </c>
      <c r="L417" s="175">
        <v>0</v>
      </c>
      <c r="M417" s="175">
        <v>0</v>
      </c>
      <c r="N417" s="175">
        <v>0</v>
      </c>
      <c r="O417" s="176">
        <v>4.7359999999999998</v>
      </c>
      <c r="P417" s="176">
        <v>4.7359999999999998</v>
      </c>
      <c r="Q417" s="177">
        <v>4.7359999999999998</v>
      </c>
      <c r="R417" s="177">
        <v>4.7359999999999998</v>
      </c>
      <c r="S417" s="556" t="s">
        <v>759</v>
      </c>
    </row>
    <row r="418" spans="1:19" ht="16.5" customHeight="1">
      <c r="A418" s="575"/>
      <c r="B418" s="532"/>
      <c r="C418" s="534"/>
      <c r="D418" s="233" t="s">
        <v>44</v>
      </c>
      <c r="E418" s="173"/>
      <c r="F418" s="174"/>
      <c r="G418" s="174"/>
      <c r="H418" s="173"/>
      <c r="I418" s="175"/>
      <c r="J418" s="175"/>
      <c r="K418" s="175"/>
      <c r="L418" s="175"/>
      <c r="M418" s="175"/>
      <c r="N418" s="175"/>
      <c r="O418" s="176"/>
      <c r="P418" s="176"/>
      <c r="Q418" s="177"/>
      <c r="R418" s="177"/>
      <c r="S418" s="556"/>
    </row>
    <row r="419" spans="1:19" ht="36" customHeight="1">
      <c r="A419" s="575"/>
      <c r="B419" s="532" t="s">
        <v>75</v>
      </c>
      <c r="C419" s="534" t="s">
        <v>570</v>
      </c>
      <c r="D419" s="233" t="s">
        <v>22</v>
      </c>
      <c r="E419" s="173" t="s">
        <v>184</v>
      </c>
      <c r="F419" s="174" t="s">
        <v>196</v>
      </c>
      <c r="G419" s="174">
        <v>1700081050</v>
      </c>
      <c r="H419" s="173" t="s">
        <v>111</v>
      </c>
      <c r="I419" s="175">
        <v>4.7359999999999998</v>
      </c>
      <c r="J419" s="175">
        <v>4.7359999999999998</v>
      </c>
      <c r="K419" s="175">
        <v>0</v>
      </c>
      <c r="L419" s="175">
        <v>0</v>
      </c>
      <c r="M419" s="175">
        <v>0</v>
      </c>
      <c r="N419" s="175">
        <v>0</v>
      </c>
      <c r="O419" s="176">
        <v>4.7359999999999998</v>
      </c>
      <c r="P419" s="176">
        <v>4.7359999999999998</v>
      </c>
      <c r="Q419" s="177">
        <v>4.7359999999999998</v>
      </c>
      <c r="R419" s="177">
        <v>4.7359999999999998</v>
      </c>
      <c r="S419" s="556" t="s">
        <v>759</v>
      </c>
    </row>
    <row r="420" spans="1:19" ht="34.5" customHeight="1">
      <c r="A420" s="575"/>
      <c r="B420" s="532"/>
      <c r="C420" s="534"/>
      <c r="D420" s="233" t="s">
        <v>44</v>
      </c>
      <c r="E420" s="173"/>
      <c r="F420" s="174"/>
      <c r="G420" s="174"/>
      <c r="H420" s="173"/>
      <c r="I420" s="175"/>
      <c r="J420" s="175"/>
      <c r="K420" s="175"/>
      <c r="L420" s="175"/>
      <c r="M420" s="175"/>
      <c r="N420" s="175"/>
      <c r="O420" s="176"/>
      <c r="P420" s="176"/>
      <c r="Q420" s="177"/>
      <c r="R420" s="177"/>
      <c r="S420" s="556"/>
    </row>
    <row r="421" spans="1:19" ht="33.75" customHeight="1">
      <c r="A421" s="575"/>
      <c r="B421" s="532" t="s">
        <v>76</v>
      </c>
      <c r="C421" s="534" t="s">
        <v>571</v>
      </c>
      <c r="D421" s="233" t="s">
        <v>22</v>
      </c>
      <c r="E421" s="173" t="s">
        <v>141</v>
      </c>
      <c r="F421" s="174" t="s">
        <v>196</v>
      </c>
      <c r="G421" s="174">
        <v>1700081060</v>
      </c>
      <c r="H421" s="173" t="s">
        <v>111</v>
      </c>
      <c r="I421" s="175">
        <v>4.7370000000000001</v>
      </c>
      <c r="J421" s="175">
        <v>4.7370000000000001</v>
      </c>
      <c r="K421" s="175">
        <v>0</v>
      </c>
      <c r="L421" s="175">
        <v>0</v>
      </c>
      <c r="M421" s="175">
        <v>0</v>
      </c>
      <c r="N421" s="175">
        <v>0</v>
      </c>
      <c r="O421" s="176">
        <v>4.7370000000000001</v>
      </c>
      <c r="P421" s="176">
        <v>4.7370000000000001</v>
      </c>
      <c r="Q421" s="177">
        <v>4.7370000000000001</v>
      </c>
      <c r="R421" s="177">
        <v>4.7370000000000001</v>
      </c>
      <c r="S421" s="556" t="s">
        <v>759</v>
      </c>
    </row>
    <row r="422" spans="1:19" ht="18" customHeight="1">
      <c r="A422" s="575"/>
      <c r="B422" s="532"/>
      <c r="C422" s="534"/>
      <c r="D422" s="233" t="s">
        <v>44</v>
      </c>
      <c r="E422" s="173"/>
      <c r="F422" s="174"/>
      <c r="G422" s="174"/>
      <c r="H422" s="173"/>
      <c r="I422" s="175"/>
      <c r="J422" s="175"/>
      <c r="K422" s="175"/>
      <c r="L422" s="175"/>
      <c r="M422" s="175"/>
      <c r="N422" s="175"/>
      <c r="O422" s="176"/>
      <c r="P422" s="176"/>
      <c r="Q422" s="177"/>
      <c r="R422" s="177"/>
      <c r="S422" s="556"/>
    </row>
    <row r="423" spans="1:19" ht="69.75" customHeight="1">
      <c r="A423" s="575"/>
      <c r="B423" s="532" t="s">
        <v>76</v>
      </c>
      <c r="C423" s="534" t="s">
        <v>572</v>
      </c>
      <c r="D423" s="233" t="s">
        <v>22</v>
      </c>
      <c r="E423" s="173" t="s">
        <v>141</v>
      </c>
      <c r="F423" s="174" t="s">
        <v>196</v>
      </c>
      <c r="G423" s="174" t="s">
        <v>573</v>
      </c>
      <c r="H423" s="173" t="s">
        <v>111</v>
      </c>
      <c r="I423" s="175">
        <v>0</v>
      </c>
      <c r="J423" s="175">
        <v>0</v>
      </c>
      <c r="K423" s="175">
        <v>0</v>
      </c>
      <c r="L423" s="175">
        <v>0</v>
      </c>
      <c r="M423" s="175">
        <v>0</v>
      </c>
      <c r="N423" s="175">
        <v>0</v>
      </c>
      <c r="O423" s="176">
        <v>110.44759999999999</v>
      </c>
      <c r="P423" s="176">
        <v>110.44759999999999</v>
      </c>
      <c r="Q423" s="177">
        <v>0</v>
      </c>
      <c r="R423" s="177">
        <v>0</v>
      </c>
      <c r="S423" s="556" t="s">
        <v>753</v>
      </c>
    </row>
    <row r="424" spans="1:19" ht="21" customHeight="1">
      <c r="A424" s="576"/>
      <c r="B424" s="532"/>
      <c r="C424" s="534"/>
      <c r="D424" s="233" t="s">
        <v>44</v>
      </c>
      <c r="E424" s="173"/>
      <c r="F424" s="174"/>
      <c r="G424" s="174"/>
      <c r="H424" s="173"/>
      <c r="I424" s="177"/>
      <c r="J424" s="177"/>
      <c r="K424" s="175"/>
      <c r="L424" s="175"/>
      <c r="M424" s="175"/>
      <c r="N424" s="175"/>
      <c r="O424" s="176"/>
      <c r="P424" s="176"/>
      <c r="Q424" s="177"/>
      <c r="R424" s="177"/>
      <c r="S424" s="556"/>
    </row>
    <row r="425" spans="1:19" ht="45" customHeight="1">
      <c r="A425" s="167"/>
      <c r="B425" s="395" t="s">
        <v>175</v>
      </c>
      <c r="C425" s="395"/>
      <c r="D425" s="231"/>
      <c r="E425" s="167"/>
      <c r="F425" s="168"/>
      <c r="G425" s="168"/>
      <c r="H425" s="167"/>
      <c r="I425" s="169">
        <f t="shared" ref="I425:R425" si="40">I409+I405+I383+I361+I197+I189+I131+I113+I103+I79+I9</f>
        <v>1317535.8233000003</v>
      </c>
      <c r="J425" s="169">
        <f t="shared" si="40"/>
        <v>1298853.2814900004</v>
      </c>
      <c r="K425" s="169">
        <f t="shared" si="40"/>
        <v>252009.72966000004</v>
      </c>
      <c r="L425" s="169">
        <f t="shared" si="40"/>
        <v>164140.71218999999</v>
      </c>
      <c r="M425" s="169">
        <f t="shared" si="40"/>
        <v>625673.76986999996</v>
      </c>
      <c r="N425" s="169">
        <f t="shared" si="40"/>
        <v>493617.90304000006</v>
      </c>
      <c r="O425" s="169">
        <f>O409+O405+O383+O361+O197+O189+O131+O113+O103+O79+O9</f>
        <v>1047679.0076200003</v>
      </c>
      <c r="P425" s="169">
        <f t="shared" si="40"/>
        <v>1034567.34691</v>
      </c>
      <c r="Q425" s="169">
        <f t="shared" si="40"/>
        <v>987958.04113999999</v>
      </c>
      <c r="R425" s="169">
        <f t="shared" si="40"/>
        <v>980680.65299999993</v>
      </c>
      <c r="S425" s="391" t="s">
        <v>731</v>
      </c>
    </row>
    <row r="426" spans="1:19" ht="18.75" customHeight="1">
      <c r="A426" s="226"/>
      <c r="B426" s="608" t="s">
        <v>201</v>
      </c>
      <c r="C426" s="608"/>
      <c r="D426" s="608"/>
      <c r="E426" s="608"/>
      <c r="F426" s="608"/>
      <c r="G426" s="608"/>
      <c r="H426" s="608"/>
      <c r="I426" s="608"/>
      <c r="J426" s="608"/>
      <c r="K426" s="227"/>
      <c r="L426" s="227"/>
      <c r="M426" s="227"/>
      <c r="N426" s="133"/>
      <c r="O426" s="133"/>
      <c r="P426" s="133"/>
      <c r="Q426" s="133"/>
      <c r="R426" s="133"/>
      <c r="S426" s="133"/>
    </row>
    <row r="427" spans="1:19">
      <c r="A427" s="226"/>
      <c r="B427" s="136"/>
      <c r="C427" s="136"/>
      <c r="D427" s="136"/>
      <c r="E427" s="228"/>
      <c r="F427" s="228"/>
      <c r="G427" s="228"/>
      <c r="H427" s="228"/>
      <c r="I427" s="133"/>
      <c r="J427" s="227"/>
      <c r="K427" s="227"/>
      <c r="L427" s="227"/>
      <c r="M427" s="227"/>
      <c r="N427" s="133"/>
      <c r="O427" s="133"/>
      <c r="P427" s="133"/>
      <c r="Q427" s="133"/>
      <c r="R427" s="133"/>
      <c r="S427" s="133"/>
    </row>
    <row r="428" spans="1:19" ht="48.6" customHeight="1">
      <c r="B428" s="607" t="s">
        <v>363</v>
      </c>
      <c r="C428" s="607"/>
      <c r="D428" s="607"/>
      <c r="E428" s="256"/>
      <c r="F428" s="256"/>
      <c r="G428" s="256"/>
      <c r="H428" s="607" t="s">
        <v>621</v>
      </c>
      <c r="I428" s="607"/>
      <c r="J428" s="607"/>
      <c r="K428" s="607"/>
      <c r="L428" s="607"/>
    </row>
    <row r="429" spans="1:19" ht="27.6" customHeight="1">
      <c r="B429" s="607" t="s">
        <v>443</v>
      </c>
      <c r="C429" s="607"/>
      <c r="D429" s="257"/>
      <c r="E429" s="258"/>
      <c r="F429" s="259"/>
      <c r="G429" s="259"/>
      <c r="H429" s="259"/>
      <c r="I429" s="609" t="s">
        <v>246</v>
      </c>
      <c r="J429" s="609"/>
      <c r="K429" s="609"/>
      <c r="L429" s="258"/>
    </row>
    <row r="430" spans="1:19" ht="15.75" customHeight="1">
      <c r="A430" s="252"/>
      <c r="B430" s="397"/>
      <c r="C430" s="397"/>
      <c r="D430" s="257"/>
      <c r="E430" s="258"/>
      <c r="F430" s="259"/>
      <c r="G430" s="259"/>
      <c r="H430" s="259"/>
      <c r="I430" s="258"/>
      <c r="J430" s="258"/>
      <c r="K430" s="258"/>
      <c r="L430" s="258"/>
      <c r="M430" s="251"/>
      <c r="N430" s="251"/>
      <c r="O430" s="251"/>
      <c r="P430" s="251"/>
      <c r="Q430" s="251"/>
      <c r="R430" s="251"/>
      <c r="S430" s="251"/>
    </row>
    <row r="431" spans="1:19">
      <c r="B431" s="606" t="s">
        <v>425</v>
      </c>
      <c r="C431" s="606"/>
      <c r="D431" s="606"/>
    </row>
    <row r="432" spans="1:19">
      <c r="B432" s="606"/>
      <c r="C432" s="606"/>
    </row>
    <row r="433" spans="2:3">
      <c r="B433" s="606"/>
      <c r="C433" s="606"/>
    </row>
  </sheetData>
  <mergeCells count="428">
    <mergeCell ref="C159:C162"/>
    <mergeCell ref="B159:B162"/>
    <mergeCell ref="C137:C142"/>
    <mergeCell ref="C357:C360"/>
    <mergeCell ref="B357:B360"/>
    <mergeCell ref="S287:S290"/>
    <mergeCell ref="B291:B294"/>
    <mergeCell ref="S291:S294"/>
    <mergeCell ref="S279:S280"/>
    <mergeCell ref="C287:C290"/>
    <mergeCell ref="B295:B300"/>
    <mergeCell ref="C295:C300"/>
    <mergeCell ref="S295:S300"/>
    <mergeCell ref="C251:C252"/>
    <mergeCell ref="B273:B274"/>
    <mergeCell ref="C273:C274"/>
    <mergeCell ref="B263:B266"/>
    <mergeCell ref="C349:C350"/>
    <mergeCell ref="C243:C244"/>
    <mergeCell ref="B253:B256"/>
    <mergeCell ref="C163:C164"/>
    <mergeCell ref="S157:S158"/>
    <mergeCell ref="C157:C158"/>
    <mergeCell ref="S189:S190"/>
    <mergeCell ref="V209:V210"/>
    <mergeCell ref="C333:C336"/>
    <mergeCell ref="B333:B336"/>
    <mergeCell ref="C305:C306"/>
    <mergeCell ref="B305:B306"/>
    <mergeCell ref="S311:S312"/>
    <mergeCell ref="C311:C312"/>
    <mergeCell ref="B311:B312"/>
    <mergeCell ref="C257:C258"/>
    <mergeCell ref="B243:B244"/>
    <mergeCell ref="B279:B280"/>
    <mergeCell ref="C279:C280"/>
    <mergeCell ref="C321:C324"/>
    <mergeCell ref="B321:B324"/>
    <mergeCell ref="C245:C248"/>
    <mergeCell ref="S273:S274"/>
    <mergeCell ref="C263:C266"/>
    <mergeCell ref="S263:S266"/>
    <mergeCell ref="A411:A424"/>
    <mergeCell ref="B351:B356"/>
    <mergeCell ref="C351:C356"/>
    <mergeCell ref="B367:B368"/>
    <mergeCell ref="B415:B416"/>
    <mergeCell ref="A405:A406"/>
    <mergeCell ref="B405:B406"/>
    <mergeCell ref="S387:S388"/>
    <mergeCell ref="B417:B418"/>
    <mergeCell ref="S423:S424"/>
    <mergeCell ref="C405:C406"/>
    <mergeCell ref="C409:C410"/>
    <mergeCell ref="S385:S386"/>
    <mergeCell ref="C377:C382"/>
    <mergeCell ref="C387:C388"/>
    <mergeCell ref="S383:S384"/>
    <mergeCell ref="C407:C408"/>
    <mergeCell ref="B363:B364"/>
    <mergeCell ref="A245:A356"/>
    <mergeCell ref="A409:A410"/>
    <mergeCell ref="B409:B410"/>
    <mergeCell ref="A407:A408"/>
    <mergeCell ref="B407:B408"/>
    <mergeCell ref="S393:S394"/>
    <mergeCell ref="B361:B362"/>
    <mergeCell ref="A361:A362"/>
    <mergeCell ref="A363:A364"/>
    <mergeCell ref="A243:A244"/>
    <mergeCell ref="B201:B206"/>
    <mergeCell ref="C291:C294"/>
    <mergeCell ref="B287:B290"/>
    <mergeCell ref="B235:B242"/>
    <mergeCell ref="C235:C242"/>
    <mergeCell ref="A357:A360"/>
    <mergeCell ref="C207:C208"/>
    <mergeCell ref="C325:C328"/>
    <mergeCell ref="B325:B328"/>
    <mergeCell ref="B349:B350"/>
    <mergeCell ref="C307:C310"/>
    <mergeCell ref="B307:B310"/>
    <mergeCell ref="B395:B404"/>
    <mergeCell ref="A395:A404"/>
    <mergeCell ref="A393:A394"/>
    <mergeCell ref="B393:B394"/>
    <mergeCell ref="A391:A392"/>
    <mergeCell ref="B389:B390"/>
    <mergeCell ref="A389:A390"/>
    <mergeCell ref="A387:A388"/>
    <mergeCell ref="A385:A386"/>
    <mergeCell ref="A199:A200"/>
    <mergeCell ref="S267:S268"/>
    <mergeCell ref="S269:S270"/>
    <mergeCell ref="S271:S272"/>
    <mergeCell ref="S277:S278"/>
    <mergeCell ref="S275:S276"/>
    <mergeCell ref="S281:S286"/>
    <mergeCell ref="S357:S360"/>
    <mergeCell ref="S333:S336"/>
    <mergeCell ref="A201:A234"/>
    <mergeCell ref="B275:B278"/>
    <mergeCell ref="B281:B286"/>
    <mergeCell ref="C275:C278"/>
    <mergeCell ref="S351:S356"/>
    <mergeCell ref="B207:B208"/>
    <mergeCell ref="C201:C206"/>
    <mergeCell ref="B199:B200"/>
    <mergeCell ref="B209:B214"/>
    <mergeCell ref="C209:C214"/>
    <mergeCell ref="S209:S214"/>
    <mergeCell ref="S249:S250"/>
    <mergeCell ref="S235:S242"/>
    <mergeCell ref="C215:C226"/>
    <mergeCell ref="B215:B226"/>
    <mergeCell ref="S131:S132"/>
    <mergeCell ref="S129:S130"/>
    <mergeCell ref="S97:S102"/>
    <mergeCell ref="A377:A382"/>
    <mergeCell ref="A383:A384"/>
    <mergeCell ref="C383:C384"/>
    <mergeCell ref="C253:C256"/>
    <mergeCell ref="B337:B348"/>
    <mergeCell ref="C337:C348"/>
    <mergeCell ref="S337:S348"/>
    <mergeCell ref="B301:B304"/>
    <mergeCell ref="C301:C304"/>
    <mergeCell ref="B373:B374"/>
    <mergeCell ref="S365:S370"/>
    <mergeCell ref="B227:B234"/>
    <mergeCell ref="S231:S232"/>
    <mergeCell ref="S233:S234"/>
    <mergeCell ref="S245:S248"/>
    <mergeCell ref="S253:S254"/>
    <mergeCell ref="S255:S256"/>
    <mergeCell ref="S259:S260"/>
    <mergeCell ref="S261:S262"/>
    <mergeCell ref="A365:A370"/>
    <mergeCell ref="C281:C286"/>
    <mergeCell ref="S103:S104"/>
    <mergeCell ref="S117:S122"/>
    <mergeCell ref="S123:S126"/>
    <mergeCell ref="S155:S156"/>
    <mergeCell ref="C97:C102"/>
    <mergeCell ref="C103:C104"/>
    <mergeCell ref="C113:C114"/>
    <mergeCell ref="C143:C146"/>
    <mergeCell ref="C129:C130"/>
    <mergeCell ref="S133:S134"/>
    <mergeCell ref="S135:S136"/>
    <mergeCell ref="C151:C152"/>
    <mergeCell ref="S143:S146"/>
    <mergeCell ref="S149:S150"/>
    <mergeCell ref="C149:C150"/>
    <mergeCell ref="C155:C156"/>
    <mergeCell ref="C153:C154"/>
    <mergeCell ref="S153:S154"/>
    <mergeCell ref="C133:C134"/>
    <mergeCell ref="S147:S148"/>
    <mergeCell ref="S151:S152"/>
    <mergeCell ref="C147:C148"/>
    <mergeCell ref="C135:C136"/>
    <mergeCell ref="C131:C132"/>
    <mergeCell ref="C105:C106"/>
    <mergeCell ref="C107:C112"/>
    <mergeCell ref="S105:S106"/>
    <mergeCell ref="C115:C116"/>
    <mergeCell ref="C127:C128"/>
    <mergeCell ref="C123:C126"/>
    <mergeCell ref="B123:B126"/>
    <mergeCell ref="S115:S116"/>
    <mergeCell ref="S113:S114"/>
    <mergeCell ref="S127:S128"/>
    <mergeCell ref="S107:S112"/>
    <mergeCell ref="Q1:S1"/>
    <mergeCell ref="S13:S16"/>
    <mergeCell ref="C9:C10"/>
    <mergeCell ref="C85:C86"/>
    <mergeCell ref="S43:S44"/>
    <mergeCell ref="S85:S86"/>
    <mergeCell ref="C43:C44"/>
    <mergeCell ref="S21:S22"/>
    <mergeCell ref="S11:S12"/>
    <mergeCell ref="S9:S10"/>
    <mergeCell ref="C11:C12"/>
    <mergeCell ref="S83:S84"/>
    <mergeCell ref="C59:C64"/>
    <mergeCell ref="C13:C16"/>
    <mergeCell ref="C21:C22"/>
    <mergeCell ref="C51:C58"/>
    <mergeCell ref="S17:S20"/>
    <mergeCell ref="S27:S36"/>
    <mergeCell ref="S49:S50"/>
    <mergeCell ref="C65:C68"/>
    <mergeCell ref="S23:S26"/>
    <mergeCell ref="S69:S72"/>
    <mergeCell ref="C17:C20"/>
    <mergeCell ref="C23:C26"/>
    <mergeCell ref="A5:A8"/>
    <mergeCell ref="B3:S3"/>
    <mergeCell ref="I5:R5"/>
    <mergeCell ref="E5:H5"/>
    <mergeCell ref="Q6:R7"/>
    <mergeCell ref="E4:M4"/>
    <mergeCell ref="I6:J7"/>
    <mergeCell ref="K6:P6"/>
    <mergeCell ref="G6:G8"/>
    <mergeCell ref="H6:H8"/>
    <mergeCell ref="M7:N7"/>
    <mergeCell ref="D5:D8"/>
    <mergeCell ref="C5:C8"/>
    <mergeCell ref="B5:B8"/>
    <mergeCell ref="K7:L7"/>
    <mergeCell ref="F6:F8"/>
    <mergeCell ref="O7:P7"/>
    <mergeCell ref="S5:S8"/>
    <mergeCell ref="E6:E8"/>
    <mergeCell ref="B433:C433"/>
    <mergeCell ref="B432:C432"/>
    <mergeCell ref="B429:C429"/>
    <mergeCell ref="B426:J426"/>
    <mergeCell ref="B431:D431"/>
    <mergeCell ref="C365:C366"/>
    <mergeCell ref="C361:C362"/>
    <mergeCell ref="B385:B386"/>
    <mergeCell ref="C369:C370"/>
    <mergeCell ref="B391:B392"/>
    <mergeCell ref="C389:C390"/>
    <mergeCell ref="B421:B422"/>
    <mergeCell ref="C421:C422"/>
    <mergeCell ref="B428:D428"/>
    <mergeCell ref="B419:B420"/>
    <mergeCell ref="C419:C420"/>
    <mergeCell ref="B423:B424"/>
    <mergeCell ref="C423:C424"/>
    <mergeCell ref="B377:B382"/>
    <mergeCell ref="I429:K429"/>
    <mergeCell ref="H428:L428"/>
    <mergeCell ref="B369:B370"/>
    <mergeCell ref="B387:B388"/>
    <mergeCell ref="B383:B384"/>
    <mergeCell ref="A159:A162"/>
    <mergeCell ref="B157:B158"/>
    <mergeCell ref="B153:B154"/>
    <mergeCell ref="B165:B180"/>
    <mergeCell ref="B163:B164"/>
    <mergeCell ref="B105:B106"/>
    <mergeCell ref="B151:B152"/>
    <mergeCell ref="B129:B130"/>
    <mergeCell ref="B97:B102"/>
    <mergeCell ref="A103:A104"/>
    <mergeCell ref="A147:A148"/>
    <mergeCell ref="B103:B104"/>
    <mergeCell ref="B107:B112"/>
    <mergeCell ref="B9:B10"/>
    <mergeCell ref="A9:A10"/>
    <mergeCell ref="A11:A12"/>
    <mergeCell ref="B43:B44"/>
    <mergeCell ref="B85:B86"/>
    <mergeCell ref="A131:A132"/>
    <mergeCell ref="A113:A114"/>
    <mergeCell ref="B143:B146"/>
    <mergeCell ref="B131:B132"/>
    <mergeCell ref="A81:A82"/>
    <mergeCell ref="B83:B84"/>
    <mergeCell ref="B133:B134"/>
    <mergeCell ref="A79:A80"/>
    <mergeCell ref="B95:B96"/>
    <mergeCell ref="B115:B116"/>
    <mergeCell ref="B127:B128"/>
    <mergeCell ref="B11:B12"/>
    <mergeCell ref="B13:B16"/>
    <mergeCell ref="B17:B20"/>
    <mergeCell ref="B69:B72"/>
    <mergeCell ref="B137:B142"/>
    <mergeCell ref="B117:B122"/>
    <mergeCell ref="B23:B26"/>
    <mergeCell ref="B21:B22"/>
    <mergeCell ref="V201:V202"/>
    <mergeCell ref="A95:A96"/>
    <mergeCell ref="A43:A44"/>
    <mergeCell ref="A133:A134"/>
    <mergeCell ref="A105:A106"/>
    <mergeCell ref="C83:C84"/>
    <mergeCell ref="B91:B94"/>
    <mergeCell ref="A115:A116"/>
    <mergeCell ref="A127:A128"/>
    <mergeCell ref="C91:C94"/>
    <mergeCell ref="A129:A130"/>
    <mergeCell ref="C69:C72"/>
    <mergeCell ref="B81:B82"/>
    <mergeCell ref="C79:C80"/>
    <mergeCell ref="B79:B80"/>
    <mergeCell ref="C81:C82"/>
    <mergeCell ref="C95:C96"/>
    <mergeCell ref="A83:A94"/>
    <mergeCell ref="A45:A72"/>
    <mergeCell ref="B65:B68"/>
    <mergeCell ref="A165:A188"/>
    <mergeCell ref="B87:B90"/>
    <mergeCell ref="B135:B136"/>
    <mergeCell ref="B147:B148"/>
    <mergeCell ref="S79:S80"/>
    <mergeCell ref="S81:S82"/>
    <mergeCell ref="S95:S96"/>
    <mergeCell ref="S87:S90"/>
    <mergeCell ref="A23:A40"/>
    <mergeCell ref="A13:A20"/>
    <mergeCell ref="C37:C42"/>
    <mergeCell ref="B37:B42"/>
    <mergeCell ref="C27:C36"/>
    <mergeCell ref="B27:B36"/>
    <mergeCell ref="A21:A22"/>
    <mergeCell ref="B59:B64"/>
    <mergeCell ref="B51:B58"/>
    <mergeCell ref="C45:C50"/>
    <mergeCell ref="B45:B50"/>
    <mergeCell ref="S65:S68"/>
    <mergeCell ref="S91:S94"/>
    <mergeCell ref="S37:S42"/>
    <mergeCell ref="S45:S48"/>
    <mergeCell ref="S51:S58"/>
    <mergeCell ref="S59:S64"/>
    <mergeCell ref="S73:S78"/>
    <mergeCell ref="A197:A198"/>
    <mergeCell ref="A189:A190"/>
    <mergeCell ref="A97:A102"/>
    <mergeCell ref="B73:B78"/>
    <mergeCell ref="C73:C78"/>
    <mergeCell ref="C87:C90"/>
    <mergeCell ref="B155:B156"/>
    <mergeCell ref="A163:A164"/>
    <mergeCell ref="B149:B150"/>
    <mergeCell ref="B185:B188"/>
    <mergeCell ref="B189:B190"/>
    <mergeCell ref="A149:A158"/>
    <mergeCell ref="A135:A146"/>
    <mergeCell ref="A117:A120"/>
    <mergeCell ref="C117:C122"/>
    <mergeCell ref="C197:C198"/>
    <mergeCell ref="B181:B184"/>
    <mergeCell ref="B192:B193"/>
    <mergeCell ref="A107:A112"/>
    <mergeCell ref="B113:B114"/>
    <mergeCell ref="A192:A193"/>
    <mergeCell ref="A195:A196"/>
    <mergeCell ref="B195:B196"/>
    <mergeCell ref="B197:B198"/>
    <mergeCell ref="S192:S193"/>
    <mergeCell ref="S185:S188"/>
    <mergeCell ref="S199:S200"/>
    <mergeCell ref="S195:S196"/>
    <mergeCell ref="S197:S198"/>
    <mergeCell ref="C192:C193"/>
    <mergeCell ref="S165:S180"/>
    <mergeCell ref="C199:C200"/>
    <mergeCell ref="C189:C190"/>
    <mergeCell ref="C195:C196"/>
    <mergeCell ref="S391:S392"/>
    <mergeCell ref="S411:S412"/>
    <mergeCell ref="S301:S304"/>
    <mergeCell ref="C417:C418"/>
    <mergeCell ref="C415:C416"/>
    <mergeCell ref="S377:S382"/>
    <mergeCell ref="C373:C374"/>
    <mergeCell ref="S373:S374"/>
    <mergeCell ref="C313:C320"/>
    <mergeCell ref="S395:S398"/>
    <mergeCell ref="S401:S402"/>
    <mergeCell ref="S399:S400"/>
    <mergeCell ref="S403:S404"/>
    <mergeCell ref="S305:S306"/>
    <mergeCell ref="S307:S310"/>
    <mergeCell ref="S313:S320"/>
    <mergeCell ref="S321:S324"/>
    <mergeCell ref="S325:S328"/>
    <mergeCell ref="S329:S332"/>
    <mergeCell ref="S349:S350"/>
    <mergeCell ref="C411:C414"/>
    <mergeCell ref="C395:C404"/>
    <mergeCell ref="S421:S422"/>
    <mergeCell ref="S419:S420"/>
    <mergeCell ref="B249:B250"/>
    <mergeCell ref="B251:B252"/>
    <mergeCell ref="B267:B272"/>
    <mergeCell ref="B259:B262"/>
    <mergeCell ref="B245:B248"/>
    <mergeCell ref="B257:B258"/>
    <mergeCell ref="B313:B320"/>
    <mergeCell ref="B329:B332"/>
    <mergeCell ref="S417:S418"/>
    <mergeCell ref="S415:S416"/>
    <mergeCell ref="C391:C392"/>
    <mergeCell ref="C367:C368"/>
    <mergeCell ref="C385:C386"/>
    <mergeCell ref="S361:S362"/>
    <mergeCell ref="S251:S252"/>
    <mergeCell ref="C249:C250"/>
    <mergeCell ref="C267:C272"/>
    <mergeCell ref="C259:C262"/>
    <mergeCell ref="S405:S406"/>
    <mergeCell ref="S409:S410"/>
    <mergeCell ref="S407:S408"/>
    <mergeCell ref="C393:C394"/>
    <mergeCell ref="B411:B414"/>
    <mergeCell ref="S159:S162"/>
    <mergeCell ref="S137:S142"/>
    <mergeCell ref="B365:B366"/>
    <mergeCell ref="C363:C364"/>
    <mergeCell ref="C185:C188"/>
    <mergeCell ref="S201:S206"/>
    <mergeCell ref="S163:S164"/>
    <mergeCell ref="C227:C234"/>
    <mergeCell ref="S207:S208"/>
    <mergeCell ref="S243:S244"/>
    <mergeCell ref="S257:S258"/>
    <mergeCell ref="C329:C332"/>
    <mergeCell ref="S215:S216"/>
    <mergeCell ref="S217:S218"/>
    <mergeCell ref="S219:S220"/>
    <mergeCell ref="S221:S222"/>
    <mergeCell ref="S223:S224"/>
    <mergeCell ref="S227:S228"/>
    <mergeCell ref="S229:S230"/>
    <mergeCell ref="S363:S364"/>
    <mergeCell ref="S181:S184"/>
    <mergeCell ref="C181:C184"/>
    <mergeCell ref="C165:C180"/>
  </mergeCells>
  <phoneticPr fontId="1" type="noConversion"/>
  <pageMargins left="0.59055118110236227" right="0.23622047244094491" top="0.31496062992125984" bottom="0.31496062992125984" header="0.23622047244094491" footer="0.23622047244094491"/>
  <pageSetup paperSize="9" scale="5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251"/>
  <sheetViews>
    <sheetView showWhiteSpace="0" topLeftCell="B555" zoomScale="80" zoomScaleNormal="80" zoomScaleSheetLayoutView="73" zoomScalePageLayoutView="73" workbookViewId="0">
      <selection activeCell="S586" sqref="S586"/>
    </sheetView>
  </sheetViews>
  <sheetFormatPr defaultColWidth="9.140625" defaultRowHeight="13.5" customHeight="1"/>
  <cols>
    <col min="1" max="1" width="6.7109375" style="22" hidden="1" customWidth="1"/>
    <col min="2" max="2" width="5.140625" style="151" customWidth="1"/>
    <col min="3" max="3" width="15.85546875" style="152" customWidth="1"/>
    <col min="4" max="4" width="33.5703125" style="152" customWidth="1"/>
    <col min="5" max="5" width="30" style="152" customWidth="1"/>
    <col min="6" max="6" width="12.7109375" style="135" customWidth="1"/>
    <col min="7" max="7" width="12.5703125" style="135" customWidth="1"/>
    <col min="8" max="8" width="13.42578125" style="135" customWidth="1"/>
    <col min="9" max="9" width="13.140625" style="135" customWidth="1"/>
    <col min="10" max="10" width="14.140625" style="135" customWidth="1"/>
    <col min="11" max="11" width="12" style="135" customWidth="1"/>
    <col min="12" max="12" width="13.7109375" style="135" customWidth="1"/>
    <col min="13" max="13" width="13.85546875" style="135" customWidth="1"/>
    <col min="14" max="14" width="13.28515625" style="135" customWidth="1"/>
    <col min="15" max="15" width="13.5703125" style="135" customWidth="1"/>
    <col min="16" max="16" width="13.42578125" style="135" customWidth="1"/>
    <col min="17" max="17" width="9.140625" style="22"/>
    <col min="18" max="18" width="20.7109375" style="22" customWidth="1"/>
    <col min="19" max="19" width="21.42578125" style="22" customWidth="1"/>
    <col min="20" max="16384" width="9.140625" style="22"/>
  </cols>
  <sheetData>
    <row r="1" spans="1:16" s="107" customFormat="1" ht="13.5" customHeight="1">
      <c r="B1" s="151"/>
      <c r="C1" s="152"/>
      <c r="D1" s="152"/>
      <c r="E1" s="152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16" ht="13.5" customHeight="1">
      <c r="B2" s="153"/>
      <c r="C2" s="154"/>
      <c r="D2" s="154"/>
      <c r="E2" s="154"/>
      <c r="N2" s="666" t="s">
        <v>252</v>
      </c>
      <c r="O2" s="666"/>
      <c r="P2" s="666"/>
    </row>
    <row r="3" spans="1:16" ht="65.25" customHeight="1">
      <c r="B3" s="153"/>
      <c r="C3" s="154"/>
      <c r="D3" s="154"/>
      <c r="E3" s="154"/>
      <c r="N3" s="666" t="s">
        <v>62</v>
      </c>
      <c r="O3" s="666"/>
      <c r="P3" s="666"/>
    </row>
    <row r="4" spans="1:16" s="107" customFormat="1" ht="36" customHeight="1">
      <c r="B4" s="153"/>
      <c r="C4" s="154"/>
      <c r="D4" s="154"/>
      <c r="E4" s="154"/>
      <c r="F4" s="135"/>
      <c r="G4" s="135"/>
      <c r="H4" s="135"/>
      <c r="I4" s="135"/>
      <c r="J4" s="135"/>
      <c r="K4" s="135"/>
      <c r="L4" s="135"/>
      <c r="M4" s="135"/>
      <c r="N4" s="142"/>
      <c r="O4" s="142"/>
      <c r="P4" s="142"/>
    </row>
    <row r="5" spans="1:16" ht="13.5" customHeight="1">
      <c r="B5" s="692" t="s">
        <v>63</v>
      </c>
      <c r="C5" s="692"/>
      <c r="D5" s="692"/>
      <c r="E5" s="692"/>
      <c r="F5" s="692"/>
      <c r="G5" s="692"/>
      <c r="H5" s="692"/>
      <c r="I5" s="692"/>
      <c r="J5" s="692"/>
      <c r="K5" s="692"/>
      <c r="L5" s="692"/>
      <c r="M5" s="692"/>
      <c r="N5" s="692"/>
      <c r="O5" s="692"/>
      <c r="P5" s="692"/>
    </row>
    <row r="6" spans="1:16" ht="13.5" customHeight="1">
      <c r="F6" s="661" t="s">
        <v>658</v>
      </c>
      <c r="G6" s="661"/>
      <c r="H6" s="661"/>
      <c r="I6" s="661"/>
    </row>
    <row r="7" spans="1:16" ht="13.5" customHeight="1">
      <c r="B7" s="153"/>
      <c r="C7" s="154"/>
      <c r="D7" s="154"/>
      <c r="E7" s="154"/>
      <c r="P7" s="135" t="s">
        <v>6</v>
      </c>
    </row>
    <row r="8" spans="1:16" s="63" customFormat="1" ht="20.25" customHeight="1">
      <c r="A8" s="157"/>
      <c r="B8" s="693" t="s">
        <v>0</v>
      </c>
      <c r="C8" s="693" t="s">
        <v>13</v>
      </c>
      <c r="D8" s="693" t="s">
        <v>64</v>
      </c>
      <c r="E8" s="693" t="s">
        <v>29</v>
      </c>
      <c r="F8" s="693" t="s">
        <v>501</v>
      </c>
      <c r="G8" s="693"/>
      <c r="H8" s="693" t="s">
        <v>500</v>
      </c>
      <c r="I8" s="693"/>
      <c r="J8" s="693"/>
      <c r="K8" s="693"/>
      <c r="L8" s="693"/>
      <c r="M8" s="693"/>
      <c r="N8" s="693" t="s">
        <v>2</v>
      </c>
      <c r="O8" s="693"/>
      <c r="P8" s="693" t="s">
        <v>28</v>
      </c>
    </row>
    <row r="9" spans="1:16" s="63" customFormat="1" ht="21.75" customHeight="1">
      <c r="A9" s="157"/>
      <c r="B9" s="693"/>
      <c r="C9" s="695"/>
      <c r="D9" s="693"/>
      <c r="E9" s="693"/>
      <c r="F9" s="693"/>
      <c r="G9" s="693"/>
      <c r="H9" s="694" t="s">
        <v>5</v>
      </c>
      <c r="I9" s="694"/>
      <c r="J9" s="694" t="s">
        <v>9</v>
      </c>
      <c r="K9" s="694"/>
      <c r="L9" s="694" t="s">
        <v>11</v>
      </c>
      <c r="M9" s="694"/>
      <c r="N9" s="693"/>
      <c r="O9" s="693"/>
      <c r="P9" s="693"/>
    </row>
    <row r="10" spans="1:16" s="63" customFormat="1" ht="16.5" customHeight="1">
      <c r="A10" s="157"/>
      <c r="B10" s="693"/>
      <c r="C10" s="693"/>
      <c r="D10" s="693"/>
      <c r="E10" s="693"/>
      <c r="F10" s="155" t="s">
        <v>3</v>
      </c>
      <c r="G10" s="155" t="s">
        <v>4</v>
      </c>
      <c r="H10" s="156" t="s">
        <v>3</v>
      </c>
      <c r="I10" s="156" t="s">
        <v>4</v>
      </c>
      <c r="J10" s="156" t="s">
        <v>3</v>
      </c>
      <c r="K10" s="156" t="s">
        <v>4</v>
      </c>
      <c r="L10" s="156" t="s">
        <v>3</v>
      </c>
      <c r="M10" s="156" t="s">
        <v>4</v>
      </c>
      <c r="N10" s="155" t="s">
        <v>45</v>
      </c>
      <c r="O10" s="155" t="s">
        <v>46</v>
      </c>
      <c r="P10" s="693"/>
    </row>
    <row r="11" spans="1:16" ht="15.75" customHeight="1">
      <c r="A11" s="158"/>
      <c r="B11" s="653">
        <v>1</v>
      </c>
      <c r="C11" s="655" t="s">
        <v>67</v>
      </c>
      <c r="D11" s="655" t="s">
        <v>310</v>
      </c>
      <c r="E11" s="138" t="s">
        <v>14</v>
      </c>
      <c r="F11" s="118">
        <f t="shared" ref="F11:O11" si="0">F13+F14+F16</f>
        <v>59925.625540000001</v>
      </c>
      <c r="G11" s="118">
        <f t="shared" si="0"/>
        <v>59908.877100000005</v>
      </c>
      <c r="H11" s="118">
        <f>H13+H14+H16</f>
        <v>19952.45</v>
      </c>
      <c r="I11" s="118">
        <f t="shared" si="0"/>
        <v>11266.161639999998</v>
      </c>
      <c r="J11" s="118">
        <f t="shared" si="0"/>
        <v>44905.087059999991</v>
      </c>
      <c r="K11" s="118">
        <f t="shared" si="0"/>
        <v>35585.321450000003</v>
      </c>
      <c r="L11" s="118">
        <f t="shared" si="0"/>
        <v>66369.347530000014</v>
      </c>
      <c r="M11" s="118">
        <f t="shared" si="0"/>
        <v>66368.758580000009</v>
      </c>
      <c r="N11" s="118">
        <f t="shared" si="0"/>
        <v>65948.250860000015</v>
      </c>
      <c r="O11" s="118">
        <f t="shared" si="0"/>
        <v>66870.687540000014</v>
      </c>
      <c r="P11" s="653"/>
    </row>
    <row r="12" spans="1:16" ht="15.75" customHeight="1">
      <c r="A12" s="158"/>
      <c r="B12" s="653"/>
      <c r="C12" s="655"/>
      <c r="D12" s="655"/>
      <c r="E12" s="138" t="s">
        <v>15</v>
      </c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653"/>
    </row>
    <row r="13" spans="1:16" ht="15.75" customHeight="1">
      <c r="A13" s="158"/>
      <c r="B13" s="653"/>
      <c r="C13" s="655"/>
      <c r="D13" s="655"/>
      <c r="E13" s="138" t="s">
        <v>25</v>
      </c>
      <c r="F13" s="118">
        <f t="shared" ref="F13:O13" si="1">F20++F55+F118</f>
        <v>1712.1480300000001</v>
      </c>
      <c r="G13" s="118">
        <f t="shared" si="1"/>
        <v>1712.1480300000001</v>
      </c>
      <c r="H13" s="118">
        <f t="shared" si="1"/>
        <v>2246.2487500000002</v>
      </c>
      <c r="I13" s="118">
        <f t="shared" si="1"/>
        <v>0</v>
      </c>
      <c r="J13" s="118">
        <f t="shared" si="1"/>
        <v>2296.2487500000002</v>
      </c>
      <c r="K13" s="118">
        <f t="shared" si="1"/>
        <v>2233.2487500000002</v>
      </c>
      <c r="L13" s="118">
        <f t="shared" si="1"/>
        <v>2302.8737500000002</v>
      </c>
      <c r="M13" s="118">
        <f t="shared" si="1"/>
        <v>2302.8737500000002</v>
      </c>
      <c r="N13" s="118">
        <f t="shared" si="1"/>
        <v>643.274</v>
      </c>
      <c r="O13" s="118">
        <f t="shared" si="1"/>
        <v>1298.2047600000001</v>
      </c>
      <c r="P13" s="653"/>
    </row>
    <row r="14" spans="1:16" ht="15.75" customHeight="1">
      <c r="A14" s="158"/>
      <c r="B14" s="653"/>
      <c r="C14" s="655"/>
      <c r="D14" s="655"/>
      <c r="E14" s="138" t="s">
        <v>16</v>
      </c>
      <c r="F14" s="118">
        <f t="shared" ref="F14:O14" si="2">F21++F56+F119</f>
        <v>604.05196999999998</v>
      </c>
      <c r="G14" s="118">
        <f t="shared" si="2"/>
        <v>604.05196999999998</v>
      </c>
      <c r="H14" s="118">
        <f t="shared" si="2"/>
        <v>931.45125000000007</v>
      </c>
      <c r="I14" s="118">
        <f t="shared" si="2"/>
        <v>0</v>
      </c>
      <c r="J14" s="118">
        <f t="shared" si="2"/>
        <v>931.45125000000007</v>
      </c>
      <c r="K14" s="118">
        <f t="shared" si="2"/>
        <v>727.75125000000003</v>
      </c>
      <c r="L14" s="118">
        <f t="shared" si="2"/>
        <v>950.32625000000007</v>
      </c>
      <c r="M14" s="118">
        <f t="shared" si="2"/>
        <v>950.32625000000007</v>
      </c>
      <c r="N14" s="118">
        <f t="shared" si="2"/>
        <v>445.447</v>
      </c>
      <c r="O14" s="118">
        <f t="shared" si="2"/>
        <v>712.9523999999999</v>
      </c>
      <c r="P14" s="653"/>
    </row>
    <row r="15" spans="1:16" ht="15.75" customHeight="1">
      <c r="A15" s="158"/>
      <c r="B15" s="653"/>
      <c r="C15" s="655"/>
      <c r="D15" s="655"/>
      <c r="E15" s="138" t="s">
        <v>30</v>
      </c>
      <c r="F15" s="118">
        <f t="shared" ref="F15:O15" si="3">F22++F57+F120</f>
        <v>0</v>
      </c>
      <c r="G15" s="118">
        <f t="shared" si="3"/>
        <v>0</v>
      </c>
      <c r="H15" s="118">
        <f t="shared" si="3"/>
        <v>0</v>
      </c>
      <c r="I15" s="118">
        <f t="shared" si="3"/>
        <v>0</v>
      </c>
      <c r="J15" s="118">
        <f t="shared" si="3"/>
        <v>0</v>
      </c>
      <c r="K15" s="118">
        <f t="shared" si="3"/>
        <v>0</v>
      </c>
      <c r="L15" s="118">
        <f t="shared" si="3"/>
        <v>0</v>
      </c>
      <c r="M15" s="118">
        <f t="shared" si="3"/>
        <v>0</v>
      </c>
      <c r="N15" s="118">
        <f t="shared" si="3"/>
        <v>0</v>
      </c>
      <c r="O15" s="118">
        <f t="shared" si="3"/>
        <v>0</v>
      </c>
      <c r="P15" s="653"/>
    </row>
    <row r="16" spans="1:16" ht="15.75" customHeight="1">
      <c r="A16" s="158"/>
      <c r="B16" s="653"/>
      <c r="C16" s="655"/>
      <c r="D16" s="655"/>
      <c r="E16" s="138" t="s">
        <v>65</v>
      </c>
      <c r="F16" s="118">
        <f t="shared" ref="F16:O16" si="4">F23++F58+F121</f>
        <v>57609.425540000004</v>
      </c>
      <c r="G16" s="118">
        <f t="shared" si="4"/>
        <v>57592.677100000008</v>
      </c>
      <c r="H16" s="118">
        <f t="shared" si="4"/>
        <v>16774.75</v>
      </c>
      <c r="I16" s="118">
        <f t="shared" si="4"/>
        <v>11266.161639999998</v>
      </c>
      <c r="J16" s="118">
        <f t="shared" si="4"/>
        <v>41677.387059999994</v>
      </c>
      <c r="K16" s="118">
        <f t="shared" si="4"/>
        <v>32624.321450000003</v>
      </c>
      <c r="L16" s="118">
        <f t="shared" si="4"/>
        <v>63116.147530000009</v>
      </c>
      <c r="M16" s="118">
        <f t="shared" si="4"/>
        <v>63115.558580000004</v>
      </c>
      <c r="N16" s="118">
        <f t="shared" si="4"/>
        <v>64859.52986000001</v>
      </c>
      <c r="O16" s="118">
        <f t="shared" si="4"/>
        <v>64859.530380000011</v>
      </c>
      <c r="P16" s="653"/>
    </row>
    <row r="17" spans="1:16" ht="15.75" customHeight="1">
      <c r="A17" s="158"/>
      <c r="B17" s="653"/>
      <c r="C17" s="655"/>
      <c r="D17" s="655"/>
      <c r="E17" s="138" t="s">
        <v>17</v>
      </c>
      <c r="F17" s="118">
        <f t="shared" ref="F17:O17" si="5">F24++F59+F122</f>
        <v>0</v>
      </c>
      <c r="G17" s="118">
        <f t="shared" si="5"/>
        <v>0</v>
      </c>
      <c r="H17" s="118">
        <f t="shared" si="5"/>
        <v>0</v>
      </c>
      <c r="I17" s="118">
        <f t="shared" si="5"/>
        <v>0</v>
      </c>
      <c r="J17" s="118">
        <f t="shared" si="5"/>
        <v>0</v>
      </c>
      <c r="K17" s="118">
        <f t="shared" si="5"/>
        <v>0</v>
      </c>
      <c r="L17" s="118">
        <f t="shared" si="5"/>
        <v>0</v>
      </c>
      <c r="M17" s="118">
        <f t="shared" si="5"/>
        <v>0</v>
      </c>
      <c r="N17" s="118">
        <f t="shared" si="5"/>
        <v>0</v>
      </c>
      <c r="O17" s="118">
        <f t="shared" si="5"/>
        <v>0</v>
      </c>
      <c r="P17" s="653"/>
    </row>
    <row r="18" spans="1:16" ht="15.75" customHeight="1">
      <c r="A18" s="158"/>
      <c r="B18" s="638" t="s">
        <v>99</v>
      </c>
      <c r="C18" s="656" t="s">
        <v>93</v>
      </c>
      <c r="D18" s="656" t="s">
        <v>82</v>
      </c>
      <c r="E18" s="139" t="s">
        <v>14</v>
      </c>
      <c r="F18" s="119">
        <f>F20+F21+F22+F23+F24</f>
        <v>17409.779890000002</v>
      </c>
      <c r="G18" s="119">
        <f t="shared" ref="G18:O18" si="6">G20+G21+G22+G23+G24</f>
        <v>17409.779890000002</v>
      </c>
      <c r="H18" s="119">
        <f t="shared" si="6"/>
        <v>4968</v>
      </c>
      <c r="I18" s="119">
        <f t="shared" si="6"/>
        <v>3301.5</v>
      </c>
      <c r="J18" s="119">
        <f t="shared" si="6"/>
        <v>11597.78313</v>
      </c>
      <c r="K18" s="119">
        <f t="shared" si="6"/>
        <v>8496.8629000000001</v>
      </c>
      <c r="L18" s="119">
        <f t="shared" si="6"/>
        <v>18075.372900000002</v>
      </c>
      <c r="M18" s="119">
        <f t="shared" si="6"/>
        <v>18075.372900000002</v>
      </c>
      <c r="N18" s="119">
        <f t="shared" si="6"/>
        <v>18980.349860000002</v>
      </c>
      <c r="O18" s="119">
        <f t="shared" si="6"/>
        <v>18980.349860000002</v>
      </c>
      <c r="P18" s="638"/>
    </row>
    <row r="19" spans="1:16" ht="15.75" customHeight="1">
      <c r="A19" s="158"/>
      <c r="B19" s="638"/>
      <c r="C19" s="656"/>
      <c r="D19" s="656"/>
      <c r="E19" s="139" t="s">
        <v>15</v>
      </c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638"/>
    </row>
    <row r="20" spans="1:16" ht="15.75" customHeight="1">
      <c r="A20" s="158"/>
      <c r="B20" s="638"/>
      <c r="C20" s="656"/>
      <c r="D20" s="656"/>
      <c r="E20" s="139" t="s">
        <v>25</v>
      </c>
      <c r="F20" s="119">
        <f t="shared" ref="F20:H24" si="7">F27+F34+F41+F48</f>
        <v>0</v>
      </c>
      <c r="G20" s="119">
        <f t="shared" si="7"/>
        <v>0</v>
      </c>
      <c r="H20" s="119">
        <f t="shared" si="7"/>
        <v>0</v>
      </c>
      <c r="I20" s="119">
        <f t="shared" ref="I20:O20" si="8">I27+I34+I41+I48</f>
        <v>0</v>
      </c>
      <c r="J20" s="119">
        <f t="shared" si="8"/>
        <v>0</v>
      </c>
      <c r="K20" s="119">
        <f t="shared" si="8"/>
        <v>0</v>
      </c>
      <c r="L20" s="119">
        <f t="shared" si="8"/>
        <v>0</v>
      </c>
      <c r="M20" s="119">
        <f t="shared" si="8"/>
        <v>0</v>
      </c>
      <c r="N20" s="119">
        <f t="shared" si="8"/>
        <v>0</v>
      </c>
      <c r="O20" s="119">
        <f t="shared" si="8"/>
        <v>0</v>
      </c>
      <c r="P20" s="638"/>
    </row>
    <row r="21" spans="1:16" ht="15.75" customHeight="1">
      <c r="A21" s="158"/>
      <c r="B21" s="638"/>
      <c r="C21" s="656"/>
      <c r="D21" s="656"/>
      <c r="E21" s="139" t="s">
        <v>16</v>
      </c>
      <c r="F21" s="119">
        <f t="shared" si="7"/>
        <v>0</v>
      </c>
      <c r="G21" s="119">
        <f t="shared" si="7"/>
        <v>0</v>
      </c>
      <c r="H21" s="119">
        <f t="shared" si="7"/>
        <v>0</v>
      </c>
      <c r="I21" s="119">
        <f t="shared" ref="I21:O21" si="9">I28+I35+I42+I49</f>
        <v>0</v>
      </c>
      <c r="J21" s="119">
        <f t="shared" si="9"/>
        <v>0</v>
      </c>
      <c r="K21" s="119">
        <f t="shared" si="9"/>
        <v>0</v>
      </c>
      <c r="L21" s="119">
        <f t="shared" si="9"/>
        <v>0</v>
      </c>
      <c r="M21" s="119">
        <f t="shared" si="9"/>
        <v>0</v>
      </c>
      <c r="N21" s="119">
        <f t="shared" si="9"/>
        <v>0</v>
      </c>
      <c r="O21" s="119">
        <f t="shared" si="9"/>
        <v>0</v>
      </c>
      <c r="P21" s="638"/>
    </row>
    <row r="22" spans="1:16" ht="15.75" customHeight="1">
      <c r="A22" s="158"/>
      <c r="B22" s="638"/>
      <c r="C22" s="656"/>
      <c r="D22" s="656"/>
      <c r="E22" s="139" t="s">
        <v>30</v>
      </c>
      <c r="F22" s="119">
        <f t="shared" si="7"/>
        <v>0</v>
      </c>
      <c r="G22" s="119">
        <f t="shared" si="7"/>
        <v>0</v>
      </c>
      <c r="H22" s="119">
        <f t="shared" si="7"/>
        <v>0</v>
      </c>
      <c r="I22" s="119">
        <f t="shared" ref="I22:O22" si="10">I29+I36+I43+I50</f>
        <v>0</v>
      </c>
      <c r="J22" s="119">
        <f t="shared" si="10"/>
        <v>0</v>
      </c>
      <c r="K22" s="119">
        <f t="shared" si="10"/>
        <v>0</v>
      </c>
      <c r="L22" s="119">
        <f t="shared" si="10"/>
        <v>0</v>
      </c>
      <c r="M22" s="119">
        <f t="shared" si="10"/>
        <v>0</v>
      </c>
      <c r="N22" s="119">
        <f t="shared" si="10"/>
        <v>0</v>
      </c>
      <c r="O22" s="119">
        <f t="shared" si="10"/>
        <v>0</v>
      </c>
      <c r="P22" s="638"/>
    </row>
    <row r="23" spans="1:16" ht="15.75" customHeight="1">
      <c r="A23" s="158"/>
      <c r="B23" s="638"/>
      <c r="C23" s="656"/>
      <c r="D23" s="656"/>
      <c r="E23" s="139" t="s">
        <v>65</v>
      </c>
      <c r="F23" s="119">
        <f t="shared" si="7"/>
        <v>17409.779890000002</v>
      </c>
      <c r="G23" s="119">
        <f t="shared" si="7"/>
        <v>17409.779890000002</v>
      </c>
      <c r="H23" s="119">
        <f t="shared" si="7"/>
        <v>4968</v>
      </c>
      <c r="I23" s="119">
        <f t="shared" ref="I23:O23" si="11">I30+I37+I44+I51</f>
        <v>3301.5</v>
      </c>
      <c r="J23" s="119">
        <f t="shared" si="11"/>
        <v>11597.78313</v>
      </c>
      <c r="K23" s="119">
        <f t="shared" si="11"/>
        <v>8496.8629000000001</v>
      </c>
      <c r="L23" s="119">
        <f t="shared" si="11"/>
        <v>18075.372900000002</v>
      </c>
      <c r="M23" s="119">
        <f t="shared" si="11"/>
        <v>18075.372900000002</v>
      </c>
      <c r="N23" s="119">
        <f t="shared" si="11"/>
        <v>18980.349860000002</v>
      </c>
      <c r="O23" s="119">
        <f t="shared" si="11"/>
        <v>18980.349860000002</v>
      </c>
      <c r="P23" s="638"/>
    </row>
    <row r="24" spans="1:16" ht="15.75" customHeight="1">
      <c r="A24" s="158"/>
      <c r="B24" s="638"/>
      <c r="C24" s="656"/>
      <c r="D24" s="656"/>
      <c r="E24" s="139" t="s">
        <v>17</v>
      </c>
      <c r="F24" s="119">
        <f t="shared" si="7"/>
        <v>0</v>
      </c>
      <c r="G24" s="119">
        <f t="shared" si="7"/>
        <v>0</v>
      </c>
      <c r="H24" s="119">
        <f t="shared" si="7"/>
        <v>0</v>
      </c>
      <c r="I24" s="119">
        <f t="shared" ref="I24:O24" si="12">I31+I38+I45+I52</f>
        <v>0</v>
      </c>
      <c r="J24" s="119">
        <f t="shared" si="12"/>
        <v>0</v>
      </c>
      <c r="K24" s="119">
        <f t="shared" si="12"/>
        <v>0</v>
      </c>
      <c r="L24" s="119">
        <f t="shared" si="12"/>
        <v>0</v>
      </c>
      <c r="M24" s="119">
        <f t="shared" si="12"/>
        <v>0</v>
      </c>
      <c r="N24" s="119">
        <f t="shared" si="12"/>
        <v>0</v>
      </c>
      <c r="O24" s="119">
        <f t="shared" si="12"/>
        <v>0</v>
      </c>
      <c r="P24" s="638"/>
    </row>
    <row r="25" spans="1:16" ht="15.75" customHeight="1">
      <c r="A25" s="159"/>
      <c r="B25" s="642"/>
      <c r="C25" s="640" t="s">
        <v>125</v>
      </c>
      <c r="D25" s="641" t="s">
        <v>197</v>
      </c>
      <c r="E25" s="140" t="s">
        <v>14</v>
      </c>
      <c r="F25" s="120">
        <f>F27+F28+F29+F30</f>
        <v>3444.4198900000001</v>
      </c>
      <c r="G25" s="120">
        <f t="shared" ref="G25:O25" si="13">G27+G28+G29+G30</f>
        <v>3444.4198900000001</v>
      </c>
      <c r="H25" s="123">
        <f t="shared" si="13"/>
        <v>738</v>
      </c>
      <c r="I25" s="123">
        <f t="shared" si="13"/>
        <v>728.5</v>
      </c>
      <c r="J25" s="120">
        <f t="shared" si="13"/>
        <v>1661</v>
      </c>
      <c r="K25" s="120">
        <f t="shared" si="13"/>
        <v>1489.5</v>
      </c>
      <c r="L25" s="121">
        <f t="shared" si="13"/>
        <v>2590.5</v>
      </c>
      <c r="M25" s="121">
        <f t="shared" si="13"/>
        <v>2590.5</v>
      </c>
      <c r="N25" s="120">
        <f t="shared" si="13"/>
        <v>2827.8917299999998</v>
      </c>
      <c r="O25" s="120">
        <f t="shared" si="13"/>
        <v>2827.8917299999998</v>
      </c>
      <c r="P25" s="122"/>
    </row>
    <row r="26" spans="1:16" ht="15.75" customHeight="1">
      <c r="A26" s="159"/>
      <c r="B26" s="642"/>
      <c r="C26" s="640"/>
      <c r="D26" s="641"/>
      <c r="E26" s="140" t="s">
        <v>15</v>
      </c>
      <c r="F26" s="120"/>
      <c r="G26" s="120"/>
      <c r="H26" s="123"/>
      <c r="I26" s="123"/>
      <c r="J26" s="120"/>
      <c r="K26" s="120"/>
      <c r="L26" s="121"/>
      <c r="M26" s="121"/>
      <c r="N26" s="120"/>
      <c r="O26" s="120"/>
      <c r="P26" s="122"/>
    </row>
    <row r="27" spans="1:16" ht="15.75" customHeight="1">
      <c r="A27" s="159"/>
      <c r="B27" s="642"/>
      <c r="C27" s="640"/>
      <c r="D27" s="641"/>
      <c r="E27" s="140" t="s">
        <v>25</v>
      </c>
      <c r="F27" s="123">
        <v>0</v>
      </c>
      <c r="G27" s="123">
        <v>0</v>
      </c>
      <c r="H27" s="123">
        <v>0</v>
      </c>
      <c r="I27" s="123">
        <v>0</v>
      </c>
      <c r="J27" s="120">
        <v>0</v>
      </c>
      <c r="K27" s="120">
        <v>0</v>
      </c>
      <c r="L27" s="121">
        <v>0</v>
      </c>
      <c r="M27" s="121">
        <v>0</v>
      </c>
      <c r="N27" s="120">
        <v>0</v>
      </c>
      <c r="O27" s="120">
        <v>0</v>
      </c>
      <c r="P27" s="122"/>
    </row>
    <row r="28" spans="1:16" ht="15.75" customHeight="1">
      <c r="A28" s="159"/>
      <c r="B28" s="642"/>
      <c r="C28" s="640"/>
      <c r="D28" s="641"/>
      <c r="E28" s="140" t="s">
        <v>16</v>
      </c>
      <c r="F28" s="123">
        <v>0</v>
      </c>
      <c r="G28" s="123">
        <v>0</v>
      </c>
      <c r="H28" s="123">
        <v>0</v>
      </c>
      <c r="I28" s="123">
        <v>0</v>
      </c>
      <c r="J28" s="120">
        <v>0</v>
      </c>
      <c r="K28" s="120">
        <v>0</v>
      </c>
      <c r="L28" s="121">
        <v>0</v>
      </c>
      <c r="M28" s="121">
        <v>0</v>
      </c>
      <c r="N28" s="120">
        <v>0</v>
      </c>
      <c r="O28" s="120">
        <v>0</v>
      </c>
      <c r="P28" s="122"/>
    </row>
    <row r="29" spans="1:16" ht="15.75" customHeight="1">
      <c r="A29" s="159"/>
      <c r="B29" s="642"/>
      <c r="C29" s="640"/>
      <c r="D29" s="641"/>
      <c r="E29" s="140" t="s">
        <v>30</v>
      </c>
      <c r="F29" s="120"/>
      <c r="G29" s="120"/>
      <c r="H29" s="123"/>
      <c r="I29" s="123"/>
      <c r="J29" s="120"/>
      <c r="K29" s="120"/>
      <c r="L29" s="121"/>
      <c r="M29" s="121"/>
      <c r="N29" s="120"/>
      <c r="O29" s="120"/>
      <c r="P29" s="122"/>
    </row>
    <row r="30" spans="1:16" ht="15.75" customHeight="1">
      <c r="A30" s="159"/>
      <c r="B30" s="642"/>
      <c r="C30" s="640"/>
      <c r="D30" s="641"/>
      <c r="E30" s="140" t="s">
        <v>65</v>
      </c>
      <c r="F30" s="123">
        <v>3444.4198900000001</v>
      </c>
      <c r="G30" s="123">
        <v>3444.4198900000001</v>
      </c>
      <c r="H30" s="175">
        <v>738</v>
      </c>
      <c r="I30" s="175">
        <v>728.5</v>
      </c>
      <c r="J30" s="177">
        <v>1661</v>
      </c>
      <c r="K30" s="177">
        <v>1489.5</v>
      </c>
      <c r="L30" s="176">
        <v>2590.5</v>
      </c>
      <c r="M30" s="176">
        <v>2590.5</v>
      </c>
      <c r="N30" s="179">
        <v>2827.8917299999998</v>
      </c>
      <c r="O30" s="179">
        <v>2827.8917299999998</v>
      </c>
      <c r="P30" s="122"/>
    </row>
    <row r="31" spans="1:16" ht="15.75" customHeight="1">
      <c r="A31" s="159"/>
      <c r="B31" s="642"/>
      <c r="C31" s="640"/>
      <c r="D31" s="641"/>
      <c r="E31" s="140" t="s">
        <v>17</v>
      </c>
      <c r="F31" s="120"/>
      <c r="G31" s="120"/>
      <c r="H31" s="143"/>
      <c r="I31" s="143"/>
      <c r="J31" s="120"/>
      <c r="K31" s="120"/>
      <c r="L31" s="121"/>
      <c r="M31" s="121"/>
      <c r="N31" s="120"/>
      <c r="O31" s="120"/>
      <c r="P31" s="122"/>
    </row>
    <row r="32" spans="1:16" s="51" customFormat="1" ht="15.75" customHeight="1">
      <c r="A32" s="159"/>
      <c r="B32" s="665"/>
      <c r="C32" s="657"/>
      <c r="D32" s="657"/>
      <c r="E32" s="140" t="s">
        <v>14</v>
      </c>
      <c r="F32" s="120">
        <f t="shared" ref="F32:O32" si="14">F34+F35+F36+F37+F38</f>
        <v>0</v>
      </c>
      <c r="G32" s="120">
        <f t="shared" si="14"/>
        <v>0</v>
      </c>
      <c r="H32" s="123">
        <f t="shared" si="14"/>
        <v>30</v>
      </c>
      <c r="I32" s="123">
        <f t="shared" si="14"/>
        <v>3</v>
      </c>
      <c r="J32" s="120">
        <f t="shared" si="14"/>
        <v>55</v>
      </c>
      <c r="K32" s="120">
        <f t="shared" si="14"/>
        <v>9.3628999999999998</v>
      </c>
      <c r="L32" s="121">
        <f t="shared" si="14"/>
        <v>53.932899999999997</v>
      </c>
      <c r="M32" s="121">
        <f t="shared" si="14"/>
        <v>53.932899999999997</v>
      </c>
      <c r="N32" s="120">
        <f t="shared" si="14"/>
        <v>55</v>
      </c>
      <c r="O32" s="120">
        <f t="shared" si="14"/>
        <v>55</v>
      </c>
      <c r="P32" s="122"/>
    </row>
    <row r="33" spans="1:16" s="51" customFormat="1" ht="15.75" customHeight="1">
      <c r="A33" s="159"/>
      <c r="B33" s="665"/>
      <c r="C33" s="657"/>
      <c r="D33" s="657"/>
      <c r="E33" s="140" t="s">
        <v>15</v>
      </c>
      <c r="F33" s="120"/>
      <c r="G33" s="120"/>
      <c r="H33" s="123"/>
      <c r="I33" s="123"/>
      <c r="J33" s="120"/>
      <c r="K33" s="120"/>
      <c r="L33" s="121"/>
      <c r="M33" s="121"/>
      <c r="N33" s="120"/>
      <c r="O33" s="120"/>
      <c r="P33" s="122"/>
    </row>
    <row r="34" spans="1:16" s="51" customFormat="1" ht="15.75" customHeight="1">
      <c r="A34" s="159"/>
      <c r="B34" s="665"/>
      <c r="C34" s="657"/>
      <c r="D34" s="657"/>
      <c r="E34" s="140" t="s">
        <v>25</v>
      </c>
      <c r="F34" s="120"/>
      <c r="G34" s="120"/>
      <c r="H34" s="123">
        <v>0</v>
      </c>
      <c r="I34" s="123">
        <v>0</v>
      </c>
      <c r="J34" s="120">
        <v>0</v>
      </c>
      <c r="K34" s="120">
        <v>0</v>
      </c>
      <c r="L34" s="121">
        <v>0</v>
      </c>
      <c r="M34" s="121">
        <v>0</v>
      </c>
      <c r="N34" s="120">
        <v>0</v>
      </c>
      <c r="O34" s="120">
        <v>0</v>
      </c>
      <c r="P34" s="122"/>
    </row>
    <row r="35" spans="1:16" s="51" customFormat="1" ht="15.75" customHeight="1">
      <c r="A35" s="159"/>
      <c r="B35" s="665"/>
      <c r="C35" s="657"/>
      <c r="D35" s="657"/>
      <c r="E35" s="140" t="s">
        <v>16</v>
      </c>
      <c r="F35" s="120"/>
      <c r="G35" s="120"/>
      <c r="H35" s="123">
        <v>0</v>
      </c>
      <c r="I35" s="123">
        <v>0</v>
      </c>
      <c r="J35" s="120">
        <v>0</v>
      </c>
      <c r="K35" s="120">
        <v>0</v>
      </c>
      <c r="L35" s="121">
        <v>0</v>
      </c>
      <c r="M35" s="121">
        <v>0</v>
      </c>
      <c r="N35" s="120">
        <v>0</v>
      </c>
      <c r="O35" s="120">
        <v>0</v>
      </c>
      <c r="P35" s="122"/>
    </row>
    <row r="36" spans="1:16" s="51" customFormat="1" ht="15.75" customHeight="1">
      <c r="A36" s="159"/>
      <c r="B36" s="665"/>
      <c r="C36" s="657"/>
      <c r="D36" s="657"/>
      <c r="E36" s="140" t="s">
        <v>30</v>
      </c>
      <c r="F36" s="120"/>
      <c r="G36" s="120"/>
      <c r="H36" s="123"/>
      <c r="I36" s="123"/>
      <c r="J36" s="120"/>
      <c r="K36" s="120"/>
      <c r="L36" s="121"/>
      <c r="M36" s="121"/>
      <c r="N36" s="120"/>
      <c r="O36" s="120"/>
      <c r="P36" s="122"/>
    </row>
    <row r="37" spans="1:16" s="51" customFormat="1" ht="15.75" customHeight="1">
      <c r="A37" s="159"/>
      <c r="B37" s="665"/>
      <c r="C37" s="657"/>
      <c r="D37" s="657"/>
      <c r="E37" s="140" t="s">
        <v>65</v>
      </c>
      <c r="F37" s="123">
        <v>0</v>
      </c>
      <c r="G37" s="123">
        <v>0</v>
      </c>
      <c r="H37" s="175">
        <v>30</v>
      </c>
      <c r="I37" s="175">
        <v>3</v>
      </c>
      <c r="J37" s="177">
        <v>55</v>
      </c>
      <c r="K37" s="177">
        <v>9.3628999999999998</v>
      </c>
      <c r="L37" s="176">
        <v>53.932899999999997</v>
      </c>
      <c r="M37" s="176">
        <v>53.932899999999997</v>
      </c>
      <c r="N37" s="179">
        <v>55</v>
      </c>
      <c r="O37" s="179">
        <v>55</v>
      </c>
      <c r="P37" s="122"/>
    </row>
    <row r="38" spans="1:16" s="51" customFormat="1" ht="15.75" customHeight="1">
      <c r="A38" s="159"/>
      <c r="B38" s="665"/>
      <c r="C38" s="657"/>
      <c r="D38" s="657"/>
      <c r="E38" s="140" t="s">
        <v>17</v>
      </c>
      <c r="F38" s="120"/>
      <c r="G38" s="120"/>
      <c r="H38" s="123"/>
      <c r="I38" s="123"/>
      <c r="J38" s="120"/>
      <c r="K38" s="120"/>
      <c r="L38" s="121"/>
      <c r="M38" s="121"/>
      <c r="N38" s="120"/>
      <c r="O38" s="120"/>
      <c r="P38" s="122"/>
    </row>
    <row r="39" spans="1:16" ht="15.75" customHeight="1">
      <c r="A39" s="159"/>
      <c r="B39" s="642"/>
      <c r="C39" s="640" t="s">
        <v>121</v>
      </c>
      <c r="D39" s="641" t="s">
        <v>198</v>
      </c>
      <c r="E39" s="140" t="s">
        <v>14</v>
      </c>
      <c r="F39" s="120">
        <f>F41+F42+F43+F44</f>
        <v>13965.36</v>
      </c>
      <c r="G39" s="120">
        <f t="shared" ref="G39:O39" si="15">G41+G42+G43+G44</f>
        <v>13965.36</v>
      </c>
      <c r="H39" s="123">
        <f t="shared" si="15"/>
        <v>3900</v>
      </c>
      <c r="I39" s="123">
        <f t="shared" si="15"/>
        <v>2570</v>
      </c>
      <c r="J39" s="120">
        <f t="shared" si="15"/>
        <v>9229.2831299999998</v>
      </c>
      <c r="K39" s="120">
        <f t="shared" si="15"/>
        <v>6998</v>
      </c>
      <c r="L39" s="121">
        <f t="shared" si="15"/>
        <v>15128.44</v>
      </c>
      <c r="M39" s="121">
        <f t="shared" si="15"/>
        <v>15128.44</v>
      </c>
      <c r="N39" s="120">
        <f t="shared" si="15"/>
        <v>15444.958130000001</v>
      </c>
      <c r="O39" s="120">
        <f t="shared" si="15"/>
        <v>15444.958130000001</v>
      </c>
      <c r="P39" s="125"/>
    </row>
    <row r="40" spans="1:16" ht="15.75" customHeight="1">
      <c r="A40" s="159"/>
      <c r="B40" s="642"/>
      <c r="C40" s="640"/>
      <c r="D40" s="641"/>
      <c r="E40" s="140" t="s">
        <v>15</v>
      </c>
      <c r="F40" s="120"/>
      <c r="G40" s="120"/>
      <c r="H40" s="123"/>
      <c r="I40" s="123"/>
      <c r="J40" s="120"/>
      <c r="K40" s="120"/>
      <c r="L40" s="121"/>
      <c r="M40" s="121"/>
      <c r="N40" s="124"/>
      <c r="O40" s="124"/>
      <c r="P40" s="125"/>
    </row>
    <row r="41" spans="1:16" ht="15.75" customHeight="1">
      <c r="A41" s="159"/>
      <c r="B41" s="642"/>
      <c r="C41" s="640"/>
      <c r="D41" s="641"/>
      <c r="E41" s="140" t="s">
        <v>25</v>
      </c>
      <c r="F41" s="120"/>
      <c r="G41" s="120"/>
      <c r="H41" s="123">
        <v>0</v>
      </c>
      <c r="I41" s="123">
        <v>0</v>
      </c>
      <c r="J41" s="120">
        <v>0</v>
      </c>
      <c r="K41" s="120">
        <v>0</v>
      </c>
      <c r="L41" s="121">
        <v>0</v>
      </c>
      <c r="M41" s="121">
        <v>0</v>
      </c>
      <c r="N41" s="124">
        <v>0</v>
      </c>
      <c r="O41" s="124">
        <v>0</v>
      </c>
      <c r="P41" s="125"/>
    </row>
    <row r="42" spans="1:16" ht="15.75" customHeight="1">
      <c r="A42" s="159"/>
      <c r="B42" s="642"/>
      <c r="C42" s="640"/>
      <c r="D42" s="641"/>
      <c r="E42" s="140" t="s">
        <v>16</v>
      </c>
      <c r="F42" s="120"/>
      <c r="G42" s="120"/>
      <c r="H42" s="123">
        <v>0</v>
      </c>
      <c r="I42" s="123">
        <v>0</v>
      </c>
      <c r="J42" s="120">
        <v>0</v>
      </c>
      <c r="K42" s="120">
        <v>0</v>
      </c>
      <c r="L42" s="121">
        <v>0</v>
      </c>
      <c r="M42" s="121">
        <v>0</v>
      </c>
      <c r="N42" s="124">
        <v>0</v>
      </c>
      <c r="O42" s="124">
        <v>0</v>
      </c>
      <c r="P42" s="125"/>
    </row>
    <row r="43" spans="1:16" ht="15.75" customHeight="1">
      <c r="A43" s="159"/>
      <c r="B43" s="642"/>
      <c r="C43" s="640"/>
      <c r="D43" s="641"/>
      <c r="E43" s="140" t="s">
        <v>30</v>
      </c>
      <c r="F43" s="120"/>
      <c r="G43" s="120"/>
      <c r="H43" s="123"/>
      <c r="I43" s="123"/>
      <c r="J43" s="120"/>
      <c r="K43" s="120"/>
      <c r="L43" s="121"/>
      <c r="M43" s="121"/>
      <c r="N43" s="124"/>
      <c r="O43" s="124"/>
      <c r="P43" s="125"/>
    </row>
    <row r="44" spans="1:16" ht="15.75" customHeight="1">
      <c r="A44" s="159"/>
      <c r="B44" s="642"/>
      <c r="C44" s="640"/>
      <c r="D44" s="641"/>
      <c r="E44" s="140" t="s">
        <v>65</v>
      </c>
      <c r="F44" s="123">
        <v>13965.36</v>
      </c>
      <c r="G44" s="123">
        <v>13965.36</v>
      </c>
      <c r="H44" s="175">
        <v>3900</v>
      </c>
      <c r="I44" s="175">
        <v>2570</v>
      </c>
      <c r="J44" s="177">
        <v>9229.2831299999998</v>
      </c>
      <c r="K44" s="177">
        <v>6998</v>
      </c>
      <c r="L44" s="176">
        <v>15128.44</v>
      </c>
      <c r="M44" s="176">
        <v>15128.44</v>
      </c>
      <c r="N44" s="179">
        <v>15444.958130000001</v>
      </c>
      <c r="O44" s="179">
        <v>15444.958130000001</v>
      </c>
      <c r="P44" s="125"/>
    </row>
    <row r="45" spans="1:16" ht="15.75" customHeight="1">
      <c r="A45" s="159"/>
      <c r="B45" s="642"/>
      <c r="C45" s="640"/>
      <c r="D45" s="641"/>
      <c r="E45" s="140" t="s">
        <v>17</v>
      </c>
      <c r="F45" s="120"/>
      <c r="G45" s="120"/>
      <c r="H45" s="123"/>
      <c r="I45" s="123"/>
      <c r="J45" s="120"/>
      <c r="K45" s="120"/>
      <c r="L45" s="121"/>
      <c r="M45" s="121"/>
      <c r="N45" s="124"/>
      <c r="O45" s="124"/>
      <c r="P45" s="125"/>
    </row>
    <row r="46" spans="1:16" s="60" customFormat="1" ht="15.75" customHeight="1">
      <c r="A46" s="159"/>
      <c r="B46" s="642"/>
      <c r="C46" s="640"/>
      <c r="D46" s="641"/>
      <c r="E46" s="140" t="s">
        <v>14</v>
      </c>
      <c r="F46" s="120">
        <f>F48+F49+F50+F51+F52</f>
        <v>0</v>
      </c>
      <c r="G46" s="120">
        <f t="shared" ref="G46:K46" si="16">G48+G49+G50+G51+G52</f>
        <v>0</v>
      </c>
      <c r="H46" s="123">
        <f t="shared" si="16"/>
        <v>300</v>
      </c>
      <c r="I46" s="123">
        <f t="shared" si="16"/>
        <v>0</v>
      </c>
      <c r="J46" s="120">
        <f t="shared" si="16"/>
        <v>652.5</v>
      </c>
      <c r="K46" s="120">
        <f t="shared" si="16"/>
        <v>0</v>
      </c>
      <c r="L46" s="121">
        <f>L48+L49+L50+L51+L52</f>
        <v>302.5</v>
      </c>
      <c r="M46" s="121">
        <f>M48+M49+M50+M51+M52</f>
        <v>302.5</v>
      </c>
      <c r="N46" s="120">
        <f>N48+N49+N50+N51+N52</f>
        <v>652.5</v>
      </c>
      <c r="O46" s="120">
        <f>O48+O49+O50+O51+O52</f>
        <v>652.5</v>
      </c>
      <c r="P46" s="125"/>
    </row>
    <row r="47" spans="1:16" s="60" customFormat="1" ht="15.75" customHeight="1">
      <c r="A47" s="159"/>
      <c r="B47" s="642"/>
      <c r="C47" s="640"/>
      <c r="D47" s="641"/>
      <c r="E47" s="140" t="s">
        <v>15</v>
      </c>
      <c r="F47" s="120"/>
      <c r="G47" s="120"/>
      <c r="H47" s="123"/>
      <c r="I47" s="123"/>
      <c r="J47" s="120"/>
      <c r="K47" s="120"/>
      <c r="L47" s="121"/>
      <c r="M47" s="121"/>
      <c r="N47" s="124"/>
      <c r="O47" s="124"/>
      <c r="P47" s="125"/>
    </row>
    <row r="48" spans="1:16" s="60" customFormat="1" ht="15.75" customHeight="1">
      <c r="A48" s="159"/>
      <c r="B48" s="642"/>
      <c r="C48" s="640"/>
      <c r="D48" s="641"/>
      <c r="E48" s="140" t="s">
        <v>25</v>
      </c>
      <c r="F48" s="120">
        <v>0</v>
      </c>
      <c r="G48" s="120">
        <v>0</v>
      </c>
      <c r="H48" s="123">
        <v>0</v>
      </c>
      <c r="I48" s="123">
        <v>0</v>
      </c>
      <c r="J48" s="120">
        <v>0</v>
      </c>
      <c r="K48" s="120">
        <v>0</v>
      </c>
      <c r="L48" s="121">
        <v>0</v>
      </c>
      <c r="M48" s="121">
        <v>0</v>
      </c>
      <c r="N48" s="124">
        <v>0</v>
      </c>
      <c r="O48" s="124">
        <v>0</v>
      </c>
      <c r="P48" s="125"/>
    </row>
    <row r="49" spans="1:16" s="60" customFormat="1" ht="15.75" customHeight="1">
      <c r="A49" s="159"/>
      <c r="B49" s="642"/>
      <c r="C49" s="640"/>
      <c r="D49" s="641"/>
      <c r="E49" s="140" t="s">
        <v>16</v>
      </c>
      <c r="F49" s="120">
        <v>0</v>
      </c>
      <c r="G49" s="120">
        <v>0</v>
      </c>
      <c r="H49" s="123">
        <v>0</v>
      </c>
      <c r="I49" s="123">
        <v>0</v>
      </c>
      <c r="J49" s="120">
        <v>0</v>
      </c>
      <c r="K49" s="120">
        <v>0</v>
      </c>
      <c r="L49" s="121">
        <v>0</v>
      </c>
      <c r="M49" s="121">
        <v>0</v>
      </c>
      <c r="N49" s="124">
        <v>0</v>
      </c>
      <c r="O49" s="124">
        <v>0</v>
      </c>
      <c r="P49" s="125"/>
    </row>
    <row r="50" spans="1:16" s="60" customFormat="1" ht="15.75" customHeight="1">
      <c r="A50" s="159"/>
      <c r="B50" s="642"/>
      <c r="C50" s="640"/>
      <c r="D50" s="641"/>
      <c r="E50" s="140" t="s">
        <v>30</v>
      </c>
      <c r="F50" s="120"/>
      <c r="G50" s="120"/>
      <c r="H50" s="123"/>
      <c r="I50" s="123"/>
      <c r="J50" s="120"/>
      <c r="K50" s="120"/>
      <c r="L50" s="121"/>
      <c r="M50" s="121"/>
      <c r="N50" s="124"/>
      <c r="O50" s="124"/>
      <c r="P50" s="125"/>
    </row>
    <row r="51" spans="1:16" s="60" customFormat="1" ht="15.75" customHeight="1">
      <c r="A51" s="159"/>
      <c r="B51" s="642"/>
      <c r="C51" s="640"/>
      <c r="D51" s="641"/>
      <c r="E51" s="140" t="s">
        <v>65</v>
      </c>
      <c r="F51" s="123"/>
      <c r="G51" s="123"/>
      <c r="H51" s="175">
        <v>300</v>
      </c>
      <c r="I51" s="175">
        <v>0</v>
      </c>
      <c r="J51" s="177">
        <v>652.5</v>
      </c>
      <c r="K51" s="177">
        <v>0</v>
      </c>
      <c r="L51" s="176">
        <v>302.5</v>
      </c>
      <c r="M51" s="176">
        <v>302.5</v>
      </c>
      <c r="N51" s="177">
        <v>652.5</v>
      </c>
      <c r="O51" s="177">
        <v>652.5</v>
      </c>
      <c r="P51" s="125"/>
    </row>
    <row r="52" spans="1:16" s="60" customFormat="1" ht="15.75" customHeight="1">
      <c r="A52" s="159"/>
      <c r="B52" s="642"/>
      <c r="C52" s="640"/>
      <c r="D52" s="641"/>
      <c r="E52" s="140" t="s">
        <v>17</v>
      </c>
      <c r="F52" s="120"/>
      <c r="G52" s="120"/>
      <c r="H52" s="123"/>
      <c r="I52" s="123"/>
      <c r="J52" s="120"/>
      <c r="K52" s="120"/>
      <c r="L52" s="121"/>
      <c r="M52" s="121"/>
      <c r="N52" s="124"/>
      <c r="O52" s="124"/>
      <c r="P52" s="125"/>
    </row>
    <row r="53" spans="1:16" s="72" customFormat="1" ht="15.75" customHeight="1">
      <c r="A53" s="158"/>
      <c r="B53" s="638" t="s">
        <v>100</v>
      </c>
      <c r="C53" s="656" t="s">
        <v>104</v>
      </c>
      <c r="D53" s="656" t="s">
        <v>503</v>
      </c>
      <c r="E53" s="139" t="s">
        <v>14</v>
      </c>
      <c r="F53" s="119">
        <f>SUM(F55:F59)</f>
        <v>1684.8320000000001</v>
      </c>
      <c r="G53" s="119">
        <f t="shared" ref="G53:N53" si="17">SUM(G55:G59)</f>
        <v>1683.92634</v>
      </c>
      <c r="H53" s="119">
        <f t="shared" si="17"/>
        <v>828.75</v>
      </c>
      <c r="I53" s="119">
        <f t="shared" si="17"/>
        <v>357.78999999999996</v>
      </c>
      <c r="J53" s="119">
        <f t="shared" si="17"/>
        <v>1647.25</v>
      </c>
      <c r="K53" s="119">
        <f>SUM(K55:K59)</f>
        <v>796.41300000000001</v>
      </c>
      <c r="L53" s="119">
        <f t="shared" si="17"/>
        <v>2402.0736300000003</v>
      </c>
      <c r="M53" s="119">
        <f t="shared" si="17"/>
        <v>2401.8653300000001</v>
      </c>
      <c r="N53" s="119">
        <f t="shared" si="17"/>
        <v>2396.8047500000002</v>
      </c>
      <c r="O53" s="119">
        <f>SUM(O55:O59)</f>
        <v>2396.8047500000002</v>
      </c>
      <c r="P53" s="638"/>
    </row>
    <row r="54" spans="1:16" s="72" customFormat="1" ht="15.75" customHeight="1">
      <c r="A54" s="158"/>
      <c r="B54" s="638"/>
      <c r="C54" s="656"/>
      <c r="D54" s="656"/>
      <c r="E54" s="139" t="s">
        <v>15</v>
      </c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638"/>
    </row>
    <row r="55" spans="1:16" s="72" customFormat="1" ht="15.75" customHeight="1">
      <c r="A55" s="158"/>
      <c r="B55" s="638"/>
      <c r="C55" s="656"/>
      <c r="D55" s="656"/>
      <c r="E55" s="139" t="s">
        <v>25</v>
      </c>
      <c r="F55" s="119">
        <f t="shared" ref="F55:I59" si="18">F62+F69+F76+F83+F90+F111</f>
        <v>0</v>
      </c>
      <c r="G55" s="119">
        <f t="shared" si="18"/>
        <v>0</v>
      </c>
      <c r="H55" s="119">
        <f t="shared" si="18"/>
        <v>63</v>
      </c>
      <c r="I55" s="119">
        <f t="shared" si="18"/>
        <v>0</v>
      </c>
      <c r="J55" s="119">
        <f>J62+J69+J76+J83+J90+J111+J97+J104</f>
        <v>63</v>
      </c>
      <c r="K55" s="119">
        <f t="shared" ref="K55:O55" si="19">K62+K69+K76+K83+K90+K111+K97+K104</f>
        <v>0</v>
      </c>
      <c r="L55" s="119">
        <f t="shared" si="19"/>
        <v>63</v>
      </c>
      <c r="M55" s="119">
        <f t="shared" si="19"/>
        <v>63</v>
      </c>
      <c r="N55" s="119">
        <f t="shared" si="19"/>
        <v>0</v>
      </c>
      <c r="O55" s="119">
        <f t="shared" si="19"/>
        <v>0</v>
      </c>
      <c r="P55" s="638"/>
    </row>
    <row r="56" spans="1:16" s="72" customFormat="1" ht="15.75" customHeight="1">
      <c r="A56" s="158"/>
      <c r="B56" s="638"/>
      <c r="C56" s="656"/>
      <c r="D56" s="656"/>
      <c r="E56" s="139" t="s">
        <v>16</v>
      </c>
      <c r="F56" s="119">
        <f t="shared" si="18"/>
        <v>0</v>
      </c>
      <c r="G56" s="119">
        <f t="shared" si="18"/>
        <v>0</v>
      </c>
      <c r="H56" s="119">
        <f t="shared" si="18"/>
        <v>21</v>
      </c>
      <c r="I56" s="119">
        <f t="shared" si="18"/>
        <v>0</v>
      </c>
      <c r="J56" s="119">
        <f>J63+J70+J77+J84+J91+J112+J98+J105</f>
        <v>21</v>
      </c>
      <c r="K56" s="119">
        <f t="shared" ref="K56:O56" si="20">K63+K70+K77+K84+K91+K112+K98+K105</f>
        <v>0</v>
      </c>
      <c r="L56" s="119">
        <f t="shared" si="20"/>
        <v>21</v>
      </c>
      <c r="M56" s="119">
        <f t="shared" si="20"/>
        <v>21</v>
      </c>
      <c r="N56" s="119">
        <f t="shared" si="20"/>
        <v>0</v>
      </c>
      <c r="O56" s="119">
        <f t="shared" si="20"/>
        <v>0</v>
      </c>
      <c r="P56" s="638"/>
    </row>
    <row r="57" spans="1:16" s="72" customFormat="1" ht="15.75" customHeight="1">
      <c r="A57" s="158"/>
      <c r="B57" s="638"/>
      <c r="C57" s="656"/>
      <c r="D57" s="656"/>
      <c r="E57" s="139" t="s">
        <v>30</v>
      </c>
      <c r="F57" s="119">
        <f t="shared" si="18"/>
        <v>0</v>
      </c>
      <c r="G57" s="119">
        <f t="shared" si="18"/>
        <v>0</v>
      </c>
      <c r="H57" s="119">
        <f t="shared" si="18"/>
        <v>0</v>
      </c>
      <c r="I57" s="119">
        <f t="shared" si="18"/>
        <v>0</v>
      </c>
      <c r="J57" s="119">
        <f>J64+J71+J78+J85+J92+J113+J99+J106</f>
        <v>0</v>
      </c>
      <c r="K57" s="119">
        <f t="shared" ref="K57:O57" si="21">K64+K71+K78+K85+K92+K113+K99+K106</f>
        <v>0</v>
      </c>
      <c r="L57" s="119">
        <f t="shared" si="21"/>
        <v>0</v>
      </c>
      <c r="M57" s="119">
        <f t="shared" si="21"/>
        <v>0</v>
      </c>
      <c r="N57" s="119">
        <f t="shared" si="21"/>
        <v>0</v>
      </c>
      <c r="O57" s="119">
        <f t="shared" si="21"/>
        <v>0</v>
      </c>
      <c r="P57" s="638"/>
    </row>
    <row r="58" spans="1:16" s="72" customFormat="1" ht="15.75" customHeight="1">
      <c r="A58" s="158"/>
      <c r="B58" s="638"/>
      <c r="C58" s="656"/>
      <c r="D58" s="656"/>
      <c r="E58" s="139" t="s">
        <v>65</v>
      </c>
      <c r="F58" s="119">
        <f t="shared" si="18"/>
        <v>1684.8320000000001</v>
      </c>
      <c r="G58" s="119">
        <f t="shared" si="18"/>
        <v>1683.92634</v>
      </c>
      <c r="H58" s="119">
        <f t="shared" si="18"/>
        <v>744.75</v>
      </c>
      <c r="I58" s="119">
        <f t="shared" si="18"/>
        <v>357.78999999999996</v>
      </c>
      <c r="J58" s="119">
        <f>J65+J72+J79+J86+J93+J114+J100+J107</f>
        <v>1563.25</v>
      </c>
      <c r="K58" s="119">
        <f t="shared" ref="K58:O58" si="22">K65+K72+K79+K86+K93+K114+K100+K107</f>
        <v>796.41300000000001</v>
      </c>
      <c r="L58" s="119">
        <f t="shared" si="22"/>
        <v>2318.0736300000003</v>
      </c>
      <c r="M58" s="119">
        <f t="shared" si="22"/>
        <v>2317.8653300000001</v>
      </c>
      <c r="N58" s="119">
        <f t="shared" si="22"/>
        <v>2396.8047500000002</v>
      </c>
      <c r="O58" s="119">
        <f t="shared" si="22"/>
        <v>2396.8047500000002</v>
      </c>
      <c r="P58" s="638"/>
    </row>
    <row r="59" spans="1:16" s="72" customFormat="1" ht="15.75" customHeight="1">
      <c r="A59" s="158"/>
      <c r="B59" s="638"/>
      <c r="C59" s="656"/>
      <c r="D59" s="656"/>
      <c r="E59" s="139" t="s">
        <v>17</v>
      </c>
      <c r="F59" s="119">
        <f t="shared" si="18"/>
        <v>0</v>
      </c>
      <c r="G59" s="119">
        <f t="shared" si="18"/>
        <v>0</v>
      </c>
      <c r="H59" s="119">
        <f t="shared" si="18"/>
        <v>0</v>
      </c>
      <c r="I59" s="119">
        <f t="shared" si="18"/>
        <v>0</v>
      </c>
      <c r="J59" s="119">
        <f>J66+J73+J80+J87+J94+J115+J101+J108</f>
        <v>0</v>
      </c>
      <c r="K59" s="119">
        <f t="shared" ref="K59:O59" si="23">K66+K73+K80+K87+K94+K115+K101+K108</f>
        <v>0</v>
      </c>
      <c r="L59" s="119">
        <f t="shared" si="23"/>
        <v>0</v>
      </c>
      <c r="M59" s="119">
        <f t="shared" si="23"/>
        <v>0</v>
      </c>
      <c r="N59" s="119">
        <f t="shared" si="23"/>
        <v>0</v>
      </c>
      <c r="O59" s="119">
        <f t="shared" si="23"/>
        <v>0</v>
      </c>
      <c r="P59" s="638"/>
    </row>
    <row r="60" spans="1:16" s="48" customFormat="1" ht="15.75" customHeight="1">
      <c r="A60" s="158"/>
      <c r="B60" s="642"/>
      <c r="C60" s="640" t="s">
        <v>504</v>
      </c>
      <c r="D60" s="641" t="s">
        <v>362</v>
      </c>
      <c r="E60" s="140" t="s">
        <v>14</v>
      </c>
      <c r="F60" s="126">
        <f>F62+F63+F64+F65+F66</f>
        <v>1113.6690000000001</v>
      </c>
      <c r="G60" s="126">
        <f t="shared" ref="G60:O60" si="24">G62+G63+G64+G65+G66</f>
        <v>1113.6690000000001</v>
      </c>
      <c r="H60" s="143">
        <f t="shared" si="24"/>
        <v>320</v>
      </c>
      <c r="I60" s="143">
        <f t="shared" si="24"/>
        <v>224</v>
      </c>
      <c r="J60" s="126">
        <f t="shared" si="24"/>
        <v>770</v>
      </c>
      <c r="K60" s="126">
        <f t="shared" si="24"/>
        <v>507</v>
      </c>
      <c r="L60" s="119">
        <f t="shared" si="24"/>
        <v>1300.72063</v>
      </c>
      <c r="M60" s="119">
        <f t="shared" si="24"/>
        <v>1300.72063</v>
      </c>
      <c r="N60" s="126">
        <f t="shared" si="24"/>
        <v>1318.80475</v>
      </c>
      <c r="O60" s="126">
        <f t="shared" si="24"/>
        <v>1318.80475</v>
      </c>
      <c r="P60" s="122"/>
    </row>
    <row r="61" spans="1:16" s="48" customFormat="1" ht="15.75" customHeight="1">
      <c r="A61" s="158"/>
      <c r="B61" s="642"/>
      <c r="C61" s="640"/>
      <c r="D61" s="641"/>
      <c r="E61" s="140" t="s">
        <v>15</v>
      </c>
      <c r="F61" s="126"/>
      <c r="G61" s="126"/>
      <c r="H61" s="123"/>
      <c r="I61" s="123"/>
      <c r="J61" s="120"/>
      <c r="K61" s="120"/>
      <c r="L61" s="121"/>
      <c r="M61" s="121"/>
      <c r="N61" s="120"/>
      <c r="O61" s="120"/>
      <c r="P61" s="122"/>
    </row>
    <row r="62" spans="1:16" s="48" customFormat="1" ht="15.75" customHeight="1">
      <c r="A62" s="158"/>
      <c r="B62" s="642"/>
      <c r="C62" s="640"/>
      <c r="D62" s="641"/>
      <c r="E62" s="140" t="s">
        <v>25</v>
      </c>
      <c r="F62" s="126"/>
      <c r="G62" s="126"/>
      <c r="H62" s="123">
        <v>0</v>
      </c>
      <c r="I62" s="123">
        <v>0</v>
      </c>
      <c r="J62" s="120">
        <v>0</v>
      </c>
      <c r="K62" s="120">
        <v>0</v>
      </c>
      <c r="L62" s="121">
        <v>0</v>
      </c>
      <c r="M62" s="121">
        <v>0</v>
      </c>
      <c r="N62" s="120">
        <v>0</v>
      </c>
      <c r="O62" s="120">
        <v>0</v>
      </c>
      <c r="P62" s="122"/>
    </row>
    <row r="63" spans="1:16" s="48" customFormat="1" ht="15.75" customHeight="1">
      <c r="A63" s="158"/>
      <c r="B63" s="642"/>
      <c r="C63" s="640"/>
      <c r="D63" s="641"/>
      <c r="E63" s="140" t="s">
        <v>16</v>
      </c>
      <c r="F63" s="126"/>
      <c r="G63" s="126"/>
      <c r="H63" s="123">
        <v>0</v>
      </c>
      <c r="I63" s="123">
        <v>0</v>
      </c>
      <c r="J63" s="120">
        <v>0</v>
      </c>
      <c r="K63" s="120">
        <v>0</v>
      </c>
      <c r="L63" s="121">
        <v>0</v>
      </c>
      <c r="M63" s="121">
        <v>0</v>
      </c>
      <c r="N63" s="120">
        <v>0</v>
      </c>
      <c r="O63" s="120">
        <v>0</v>
      </c>
      <c r="P63" s="122"/>
    </row>
    <row r="64" spans="1:16" s="48" customFormat="1" ht="15.75" customHeight="1">
      <c r="A64" s="158"/>
      <c r="B64" s="642"/>
      <c r="C64" s="640"/>
      <c r="D64" s="641"/>
      <c r="E64" s="140" t="s">
        <v>30</v>
      </c>
      <c r="F64" s="126"/>
      <c r="G64" s="126"/>
      <c r="H64" s="123"/>
      <c r="I64" s="123"/>
      <c r="J64" s="120"/>
      <c r="K64" s="120"/>
      <c r="L64" s="121"/>
      <c r="M64" s="121"/>
      <c r="N64" s="120"/>
      <c r="O64" s="120"/>
      <c r="P64" s="122"/>
    </row>
    <row r="65" spans="1:16" s="48" customFormat="1" ht="15.75" customHeight="1">
      <c r="A65" s="158"/>
      <c r="B65" s="642"/>
      <c r="C65" s="640"/>
      <c r="D65" s="641"/>
      <c r="E65" s="140" t="s">
        <v>65</v>
      </c>
      <c r="F65" s="123">
        <v>1113.6690000000001</v>
      </c>
      <c r="G65" s="123">
        <v>1113.6690000000001</v>
      </c>
      <c r="H65" s="123">
        <v>320</v>
      </c>
      <c r="I65" s="123">
        <v>224</v>
      </c>
      <c r="J65" s="120">
        <v>770</v>
      </c>
      <c r="K65" s="120">
        <v>507</v>
      </c>
      <c r="L65" s="176">
        <v>1300.72063</v>
      </c>
      <c r="M65" s="176">
        <v>1300.72063</v>
      </c>
      <c r="N65" s="177">
        <v>1318.80475</v>
      </c>
      <c r="O65" s="177">
        <v>1318.80475</v>
      </c>
      <c r="P65" s="122"/>
    </row>
    <row r="66" spans="1:16" s="48" customFormat="1" ht="15.75" customHeight="1">
      <c r="A66" s="158"/>
      <c r="B66" s="642"/>
      <c r="C66" s="640"/>
      <c r="D66" s="641"/>
      <c r="E66" s="140" t="s">
        <v>17</v>
      </c>
      <c r="F66" s="126"/>
      <c r="G66" s="126"/>
      <c r="H66" s="123"/>
      <c r="I66" s="123"/>
      <c r="J66" s="120"/>
      <c r="K66" s="120"/>
      <c r="L66" s="121"/>
      <c r="M66" s="121"/>
      <c r="N66" s="120"/>
      <c r="O66" s="120"/>
      <c r="P66" s="122"/>
    </row>
    <row r="67" spans="1:16" ht="15.75" customHeight="1">
      <c r="A67" s="158"/>
      <c r="B67" s="678"/>
      <c r="C67" s="650" t="s">
        <v>505</v>
      </c>
      <c r="D67" s="647" t="s">
        <v>123</v>
      </c>
      <c r="E67" s="140" t="s">
        <v>14</v>
      </c>
      <c r="F67" s="120">
        <f>F69+F70+F71+F72</f>
        <v>80.94</v>
      </c>
      <c r="G67" s="120">
        <f t="shared" ref="G67:O67" si="25">G69+G70+G71+G72</f>
        <v>80.94</v>
      </c>
      <c r="H67" s="123">
        <f t="shared" si="25"/>
        <v>110</v>
      </c>
      <c r="I67" s="123">
        <f t="shared" si="25"/>
        <v>53.4</v>
      </c>
      <c r="J67" s="120">
        <f t="shared" si="25"/>
        <v>144</v>
      </c>
      <c r="K67" s="120">
        <f t="shared" si="25"/>
        <v>75.2</v>
      </c>
      <c r="L67" s="121">
        <f t="shared" si="25"/>
        <v>144</v>
      </c>
      <c r="M67" s="121">
        <f t="shared" si="25"/>
        <v>144</v>
      </c>
      <c r="N67" s="120">
        <f t="shared" si="25"/>
        <v>173</v>
      </c>
      <c r="O67" s="120">
        <f t="shared" si="25"/>
        <v>173</v>
      </c>
      <c r="P67" s="125"/>
    </row>
    <row r="68" spans="1:16" ht="15.75" customHeight="1">
      <c r="A68" s="158"/>
      <c r="B68" s="679"/>
      <c r="C68" s="651"/>
      <c r="D68" s="648"/>
      <c r="E68" s="140" t="s">
        <v>15</v>
      </c>
      <c r="F68" s="120"/>
      <c r="G68" s="120"/>
      <c r="H68" s="123"/>
      <c r="I68" s="123"/>
      <c r="J68" s="120"/>
      <c r="K68" s="120"/>
      <c r="L68" s="121"/>
      <c r="M68" s="121"/>
      <c r="N68" s="120"/>
      <c r="O68" s="124"/>
      <c r="P68" s="125"/>
    </row>
    <row r="69" spans="1:16" ht="15.75" customHeight="1">
      <c r="A69" s="158"/>
      <c r="B69" s="679"/>
      <c r="C69" s="651"/>
      <c r="D69" s="648"/>
      <c r="E69" s="140" t="s">
        <v>25</v>
      </c>
      <c r="F69" s="120"/>
      <c r="G69" s="120"/>
      <c r="H69" s="123">
        <v>0</v>
      </c>
      <c r="I69" s="123">
        <v>0</v>
      </c>
      <c r="J69" s="120">
        <v>0</v>
      </c>
      <c r="K69" s="120">
        <v>0</v>
      </c>
      <c r="L69" s="121">
        <v>0</v>
      </c>
      <c r="M69" s="121">
        <v>0</v>
      </c>
      <c r="N69" s="120">
        <v>0</v>
      </c>
      <c r="O69" s="124">
        <v>0</v>
      </c>
      <c r="P69" s="125"/>
    </row>
    <row r="70" spans="1:16" ht="15.75" customHeight="1">
      <c r="A70" s="158"/>
      <c r="B70" s="679"/>
      <c r="C70" s="651"/>
      <c r="D70" s="648"/>
      <c r="E70" s="140" t="s">
        <v>16</v>
      </c>
      <c r="F70" s="120"/>
      <c r="G70" s="120"/>
      <c r="H70" s="123">
        <v>0</v>
      </c>
      <c r="I70" s="123">
        <v>0</v>
      </c>
      <c r="J70" s="120">
        <v>0</v>
      </c>
      <c r="K70" s="120">
        <v>0</v>
      </c>
      <c r="L70" s="121">
        <v>0</v>
      </c>
      <c r="M70" s="121">
        <v>0</v>
      </c>
      <c r="N70" s="120">
        <v>0</v>
      </c>
      <c r="O70" s="124">
        <v>0</v>
      </c>
      <c r="P70" s="125"/>
    </row>
    <row r="71" spans="1:16" ht="15.75" customHeight="1">
      <c r="A71" s="158"/>
      <c r="B71" s="679"/>
      <c r="C71" s="651"/>
      <c r="D71" s="648"/>
      <c r="E71" s="140" t="s">
        <v>30</v>
      </c>
      <c r="F71" s="120"/>
      <c r="G71" s="120"/>
      <c r="H71" s="123"/>
      <c r="I71" s="123"/>
      <c r="J71" s="120"/>
      <c r="K71" s="120"/>
      <c r="L71" s="121"/>
      <c r="M71" s="121"/>
      <c r="N71" s="120"/>
      <c r="O71" s="124"/>
      <c r="P71" s="125"/>
    </row>
    <row r="72" spans="1:16" ht="15.75" customHeight="1">
      <c r="A72" s="158"/>
      <c r="B72" s="679"/>
      <c r="C72" s="651"/>
      <c r="D72" s="648"/>
      <c r="E72" s="140" t="s">
        <v>65</v>
      </c>
      <c r="F72" s="123">
        <v>80.94</v>
      </c>
      <c r="G72" s="123">
        <v>80.94</v>
      </c>
      <c r="H72" s="123">
        <v>110</v>
      </c>
      <c r="I72" s="123">
        <v>53.4</v>
      </c>
      <c r="J72" s="120">
        <v>144</v>
      </c>
      <c r="K72" s="120">
        <v>75.2</v>
      </c>
      <c r="L72" s="176">
        <v>144</v>
      </c>
      <c r="M72" s="176">
        <v>144</v>
      </c>
      <c r="N72" s="177">
        <v>173</v>
      </c>
      <c r="O72" s="177">
        <v>173</v>
      </c>
      <c r="P72" s="125"/>
    </row>
    <row r="73" spans="1:16" ht="15.75" customHeight="1">
      <c r="A73" s="158"/>
      <c r="B73" s="679"/>
      <c r="C73" s="651"/>
      <c r="D73" s="648"/>
      <c r="E73" s="140" t="s">
        <v>17</v>
      </c>
      <c r="F73" s="120"/>
      <c r="G73" s="120"/>
      <c r="H73" s="123"/>
      <c r="I73" s="123"/>
      <c r="J73" s="120"/>
      <c r="K73" s="120"/>
      <c r="L73" s="121"/>
      <c r="M73" s="121"/>
      <c r="N73" s="120"/>
      <c r="O73" s="124"/>
      <c r="P73" s="125"/>
    </row>
    <row r="74" spans="1:16" s="64" customFormat="1" ht="15.75" customHeight="1">
      <c r="A74" s="158"/>
      <c r="B74" s="679"/>
      <c r="C74" s="651"/>
      <c r="D74" s="648"/>
      <c r="E74" s="140" t="s">
        <v>14</v>
      </c>
      <c r="F74" s="126">
        <f>F76+F77+F78+F79+F80</f>
        <v>438.5</v>
      </c>
      <c r="G74" s="126">
        <f t="shared" ref="G74:O74" si="26">G76+G77+G78+G79+G80</f>
        <v>437.59433999999999</v>
      </c>
      <c r="H74" s="143">
        <f t="shared" si="26"/>
        <v>208.5</v>
      </c>
      <c r="I74" s="143">
        <f t="shared" si="26"/>
        <v>80.39</v>
      </c>
      <c r="J74" s="126">
        <f t="shared" si="26"/>
        <v>417</v>
      </c>
      <c r="K74" s="126">
        <f t="shared" si="26"/>
        <v>112.49</v>
      </c>
      <c r="L74" s="119">
        <f t="shared" si="26"/>
        <v>558.75</v>
      </c>
      <c r="M74" s="119">
        <f t="shared" si="26"/>
        <v>558.54169999999999</v>
      </c>
      <c r="N74" s="126">
        <f t="shared" si="26"/>
        <v>798.75</v>
      </c>
      <c r="O74" s="126">
        <f t="shared" si="26"/>
        <v>798.75</v>
      </c>
      <c r="P74" s="122"/>
    </row>
    <row r="75" spans="1:16" s="64" customFormat="1" ht="15.75" customHeight="1">
      <c r="A75" s="158"/>
      <c r="B75" s="679"/>
      <c r="C75" s="651"/>
      <c r="D75" s="648"/>
      <c r="E75" s="140" t="s">
        <v>15</v>
      </c>
      <c r="F75" s="126"/>
      <c r="G75" s="126"/>
      <c r="H75" s="123"/>
      <c r="I75" s="123"/>
      <c r="J75" s="120"/>
      <c r="K75" s="120"/>
      <c r="L75" s="121"/>
      <c r="M75" s="121"/>
      <c r="N75" s="120"/>
      <c r="O75" s="120"/>
      <c r="P75" s="122"/>
    </row>
    <row r="76" spans="1:16" s="64" customFormat="1" ht="15.75" customHeight="1">
      <c r="A76" s="158"/>
      <c r="B76" s="679"/>
      <c r="C76" s="651"/>
      <c r="D76" s="648"/>
      <c r="E76" s="140" t="s">
        <v>25</v>
      </c>
      <c r="F76" s="126"/>
      <c r="G76" s="126"/>
      <c r="H76" s="123">
        <v>0</v>
      </c>
      <c r="I76" s="123">
        <v>0</v>
      </c>
      <c r="J76" s="120">
        <v>0</v>
      </c>
      <c r="K76" s="120">
        <v>0</v>
      </c>
      <c r="L76" s="121">
        <v>0</v>
      </c>
      <c r="M76" s="121">
        <v>0</v>
      </c>
      <c r="N76" s="120">
        <v>0</v>
      </c>
      <c r="O76" s="120">
        <v>0</v>
      </c>
      <c r="P76" s="122"/>
    </row>
    <row r="77" spans="1:16" s="64" customFormat="1" ht="15.75" customHeight="1">
      <c r="A77" s="158"/>
      <c r="B77" s="679"/>
      <c r="C77" s="651"/>
      <c r="D77" s="648"/>
      <c r="E77" s="140" t="s">
        <v>16</v>
      </c>
      <c r="F77" s="123"/>
      <c r="G77" s="123"/>
      <c r="H77" s="123">
        <v>0</v>
      </c>
      <c r="I77" s="123">
        <v>0</v>
      </c>
      <c r="J77" s="120">
        <v>0</v>
      </c>
      <c r="K77" s="120">
        <v>0</v>
      </c>
      <c r="L77" s="121"/>
      <c r="M77" s="121">
        <v>0</v>
      </c>
      <c r="N77" s="124"/>
      <c r="O77" s="124"/>
      <c r="P77" s="122"/>
    </row>
    <row r="78" spans="1:16" s="64" customFormat="1" ht="15.75" customHeight="1">
      <c r="A78" s="158"/>
      <c r="B78" s="679"/>
      <c r="C78" s="651"/>
      <c r="D78" s="648"/>
      <c r="E78" s="140" t="s">
        <v>30</v>
      </c>
      <c r="F78" s="126"/>
      <c r="G78" s="126"/>
      <c r="H78" s="123"/>
      <c r="I78" s="123"/>
      <c r="J78" s="120"/>
      <c r="K78" s="120"/>
      <c r="L78" s="121"/>
      <c r="M78" s="121"/>
      <c r="N78" s="120"/>
      <c r="O78" s="120"/>
      <c r="P78" s="122"/>
    </row>
    <row r="79" spans="1:16" s="64" customFormat="1" ht="15.75" customHeight="1">
      <c r="A79" s="158"/>
      <c r="B79" s="679"/>
      <c r="C79" s="651"/>
      <c r="D79" s="648"/>
      <c r="E79" s="140" t="s">
        <v>65</v>
      </c>
      <c r="F79" s="123">
        <v>438.5</v>
      </c>
      <c r="G79" s="123">
        <v>437.59433999999999</v>
      </c>
      <c r="H79" s="123">
        <v>208.5</v>
      </c>
      <c r="I79" s="123">
        <v>80.39</v>
      </c>
      <c r="J79" s="120">
        <v>417</v>
      </c>
      <c r="K79" s="120">
        <v>112.49</v>
      </c>
      <c r="L79" s="176">
        <v>558.75</v>
      </c>
      <c r="M79" s="176">
        <v>558.54169999999999</v>
      </c>
      <c r="N79" s="179">
        <v>798.75</v>
      </c>
      <c r="O79" s="179">
        <v>798.75</v>
      </c>
      <c r="P79" s="122"/>
    </row>
    <row r="80" spans="1:16" s="64" customFormat="1" ht="15.75" customHeight="1">
      <c r="A80" s="158"/>
      <c r="B80" s="679"/>
      <c r="C80" s="651"/>
      <c r="D80" s="648"/>
      <c r="E80" s="140" t="s">
        <v>17</v>
      </c>
      <c r="F80" s="126"/>
      <c r="G80" s="126"/>
      <c r="H80" s="123"/>
      <c r="I80" s="123"/>
      <c r="J80" s="120"/>
      <c r="K80" s="120"/>
      <c r="L80" s="121"/>
      <c r="M80" s="121"/>
      <c r="N80" s="120"/>
      <c r="O80" s="120"/>
      <c r="P80" s="122"/>
    </row>
    <row r="81" spans="1:16" s="64" customFormat="1" ht="15.75" customHeight="1">
      <c r="A81" s="158"/>
      <c r="B81" s="679"/>
      <c r="C81" s="651"/>
      <c r="D81" s="648"/>
      <c r="E81" s="140" t="s">
        <v>14</v>
      </c>
      <c r="F81" s="120">
        <f>F83+F84+F85+F86</f>
        <v>51.722999999999999</v>
      </c>
      <c r="G81" s="120">
        <f t="shared" ref="G81:O81" si="27">G83+G84+G85+G86</f>
        <v>51.722999999999999</v>
      </c>
      <c r="H81" s="123">
        <f t="shared" si="27"/>
        <v>51.722999999999999</v>
      </c>
      <c r="I81" s="123">
        <f t="shared" si="27"/>
        <v>0</v>
      </c>
      <c r="J81" s="120">
        <f t="shared" si="27"/>
        <v>51.722999999999999</v>
      </c>
      <c r="K81" s="120">
        <f t="shared" si="27"/>
        <v>51.722999999999999</v>
      </c>
      <c r="L81" s="121">
        <f t="shared" si="27"/>
        <v>51.722999999999999</v>
      </c>
      <c r="M81" s="121">
        <f t="shared" si="27"/>
        <v>51.722999999999999</v>
      </c>
      <c r="N81" s="120">
        <f t="shared" si="27"/>
        <v>51.722999999999999</v>
      </c>
      <c r="O81" s="120">
        <f t="shared" si="27"/>
        <v>51.722999999999999</v>
      </c>
      <c r="P81" s="125"/>
    </row>
    <row r="82" spans="1:16" s="64" customFormat="1" ht="15.75" customHeight="1">
      <c r="A82" s="158"/>
      <c r="B82" s="679"/>
      <c r="C82" s="651"/>
      <c r="D82" s="648"/>
      <c r="E82" s="140" t="s">
        <v>15</v>
      </c>
      <c r="F82" s="120"/>
      <c r="G82" s="120"/>
      <c r="H82" s="123"/>
      <c r="I82" s="123"/>
      <c r="J82" s="120"/>
      <c r="K82" s="120"/>
      <c r="L82" s="121"/>
      <c r="M82" s="121"/>
      <c r="N82" s="120"/>
      <c r="O82" s="124"/>
      <c r="P82" s="125"/>
    </row>
    <row r="83" spans="1:16" s="64" customFormat="1" ht="15.75" customHeight="1">
      <c r="A83" s="158"/>
      <c r="B83" s="679"/>
      <c r="C83" s="651"/>
      <c r="D83" s="648"/>
      <c r="E83" s="140" t="s">
        <v>25</v>
      </c>
      <c r="F83" s="120"/>
      <c r="G83" s="120"/>
      <c r="H83" s="123">
        <v>0</v>
      </c>
      <c r="I83" s="123">
        <v>0</v>
      </c>
      <c r="J83" s="120">
        <v>0</v>
      </c>
      <c r="K83" s="120">
        <v>0</v>
      </c>
      <c r="L83" s="121">
        <v>0</v>
      </c>
      <c r="M83" s="121">
        <v>0</v>
      </c>
      <c r="N83" s="120">
        <v>0</v>
      </c>
      <c r="O83" s="124">
        <v>0</v>
      </c>
      <c r="P83" s="125"/>
    </row>
    <row r="84" spans="1:16" s="64" customFormat="1" ht="15.75" customHeight="1">
      <c r="A84" s="158"/>
      <c r="B84" s="679"/>
      <c r="C84" s="651"/>
      <c r="D84" s="648"/>
      <c r="E84" s="140" t="s">
        <v>16</v>
      </c>
      <c r="F84" s="120"/>
      <c r="G84" s="120"/>
      <c r="H84" s="123">
        <v>0</v>
      </c>
      <c r="I84" s="123">
        <v>0</v>
      </c>
      <c r="J84" s="120">
        <v>0</v>
      </c>
      <c r="K84" s="120">
        <v>0</v>
      </c>
      <c r="L84" s="121">
        <v>0</v>
      </c>
      <c r="M84" s="121">
        <v>0</v>
      </c>
      <c r="N84" s="124"/>
      <c r="O84" s="124"/>
      <c r="P84" s="125"/>
    </row>
    <row r="85" spans="1:16" s="64" customFormat="1" ht="15.75" customHeight="1">
      <c r="A85" s="158"/>
      <c r="B85" s="679"/>
      <c r="C85" s="651"/>
      <c r="D85" s="648"/>
      <c r="E85" s="140" t="s">
        <v>30</v>
      </c>
      <c r="F85" s="120"/>
      <c r="G85" s="120"/>
      <c r="H85" s="123"/>
      <c r="I85" s="123"/>
      <c r="J85" s="120"/>
      <c r="K85" s="120"/>
      <c r="L85" s="121"/>
      <c r="M85" s="121"/>
      <c r="N85" s="120"/>
      <c r="O85" s="124"/>
      <c r="P85" s="125"/>
    </row>
    <row r="86" spans="1:16" s="64" customFormat="1" ht="15.75" customHeight="1">
      <c r="A86" s="158"/>
      <c r="B86" s="679"/>
      <c r="C86" s="651"/>
      <c r="D86" s="648"/>
      <c r="E86" s="140" t="s">
        <v>65</v>
      </c>
      <c r="F86" s="123">
        <v>51.722999999999999</v>
      </c>
      <c r="G86" s="123">
        <v>51.722999999999999</v>
      </c>
      <c r="H86" s="123">
        <v>51.722999999999999</v>
      </c>
      <c r="I86" s="123">
        <v>0</v>
      </c>
      <c r="J86" s="120">
        <v>51.722999999999999</v>
      </c>
      <c r="K86" s="120">
        <v>51.722999999999999</v>
      </c>
      <c r="L86" s="176">
        <v>51.722999999999999</v>
      </c>
      <c r="M86" s="176">
        <v>51.722999999999999</v>
      </c>
      <c r="N86" s="179">
        <v>51.722999999999999</v>
      </c>
      <c r="O86" s="179">
        <v>51.722999999999999</v>
      </c>
      <c r="P86" s="125"/>
    </row>
    <row r="87" spans="1:16" s="64" customFormat="1" ht="15.75" customHeight="1">
      <c r="A87" s="158"/>
      <c r="B87" s="679"/>
      <c r="C87" s="651"/>
      <c r="D87" s="648"/>
      <c r="E87" s="140" t="s">
        <v>17</v>
      </c>
      <c r="F87" s="120"/>
      <c r="G87" s="120"/>
      <c r="H87" s="123"/>
      <c r="I87" s="123"/>
      <c r="J87" s="120"/>
      <c r="K87" s="120"/>
      <c r="L87" s="121"/>
      <c r="M87" s="121"/>
      <c r="N87" s="120"/>
      <c r="O87" s="124"/>
      <c r="P87" s="125"/>
    </row>
    <row r="88" spans="1:16" s="64" customFormat="1" ht="15.75" customHeight="1">
      <c r="A88" s="158"/>
      <c r="B88" s="679"/>
      <c r="C88" s="651"/>
      <c r="D88" s="648"/>
      <c r="E88" s="140" t="s">
        <v>14</v>
      </c>
      <c r="F88" s="126">
        <f>F90+F91+F92+F93+F94</f>
        <v>0</v>
      </c>
      <c r="G88" s="126">
        <f t="shared" ref="G88:O88" si="28">G90+G91+G92+G93+G94</f>
        <v>0</v>
      </c>
      <c r="H88" s="143">
        <f t="shared" si="28"/>
        <v>54.527000000000001</v>
      </c>
      <c r="I88" s="143">
        <f t="shared" si="28"/>
        <v>0</v>
      </c>
      <c r="J88" s="126">
        <f t="shared" si="28"/>
        <v>31.646999999999998</v>
      </c>
      <c r="K88" s="126">
        <f t="shared" si="28"/>
        <v>0</v>
      </c>
      <c r="L88" s="119">
        <f t="shared" si="28"/>
        <v>0</v>
      </c>
      <c r="M88" s="119">
        <f t="shared" si="28"/>
        <v>0</v>
      </c>
      <c r="N88" s="126">
        <f t="shared" si="28"/>
        <v>54.527000000000001</v>
      </c>
      <c r="O88" s="126">
        <f t="shared" si="28"/>
        <v>54.527000000000001</v>
      </c>
      <c r="P88" s="122"/>
    </row>
    <row r="89" spans="1:16" s="64" customFormat="1" ht="15.75" customHeight="1">
      <c r="A89" s="158"/>
      <c r="B89" s="679"/>
      <c r="C89" s="651"/>
      <c r="D89" s="648"/>
      <c r="E89" s="140" t="s">
        <v>15</v>
      </c>
      <c r="F89" s="126"/>
      <c r="G89" s="126"/>
      <c r="H89" s="123"/>
      <c r="I89" s="123"/>
      <c r="J89" s="120"/>
      <c r="K89" s="120"/>
      <c r="L89" s="121"/>
      <c r="M89" s="121"/>
      <c r="N89" s="120"/>
      <c r="O89" s="120"/>
      <c r="P89" s="122"/>
    </row>
    <row r="90" spans="1:16" s="64" customFormat="1" ht="15.75" customHeight="1">
      <c r="A90" s="158"/>
      <c r="B90" s="679"/>
      <c r="C90" s="651"/>
      <c r="D90" s="648"/>
      <c r="E90" s="140" t="s">
        <v>25</v>
      </c>
      <c r="F90" s="126"/>
      <c r="G90" s="126"/>
      <c r="H90" s="123">
        <v>0</v>
      </c>
      <c r="I90" s="123">
        <v>0</v>
      </c>
      <c r="J90" s="120">
        <v>0</v>
      </c>
      <c r="K90" s="120">
        <v>0</v>
      </c>
      <c r="L90" s="121">
        <v>0</v>
      </c>
      <c r="M90" s="121">
        <v>0</v>
      </c>
      <c r="N90" s="120">
        <v>0</v>
      </c>
      <c r="O90" s="120">
        <v>0</v>
      </c>
      <c r="P90" s="122"/>
    </row>
    <row r="91" spans="1:16" s="64" customFormat="1" ht="15.75" customHeight="1">
      <c r="A91" s="158"/>
      <c r="B91" s="679"/>
      <c r="C91" s="651"/>
      <c r="D91" s="648"/>
      <c r="E91" s="140" t="s">
        <v>16</v>
      </c>
      <c r="F91" s="120"/>
      <c r="G91" s="120"/>
      <c r="H91" s="123">
        <v>0</v>
      </c>
      <c r="I91" s="123">
        <v>0</v>
      </c>
      <c r="J91" s="120">
        <v>0</v>
      </c>
      <c r="K91" s="120">
        <v>0</v>
      </c>
      <c r="L91" s="121">
        <v>0</v>
      </c>
      <c r="M91" s="121">
        <v>0</v>
      </c>
      <c r="N91" s="124"/>
      <c r="O91" s="124"/>
      <c r="P91" s="122"/>
    </row>
    <row r="92" spans="1:16" s="64" customFormat="1" ht="15.75" customHeight="1">
      <c r="A92" s="158"/>
      <c r="B92" s="679"/>
      <c r="C92" s="651"/>
      <c r="D92" s="648"/>
      <c r="E92" s="140" t="s">
        <v>30</v>
      </c>
      <c r="F92" s="126"/>
      <c r="G92" s="126"/>
      <c r="H92" s="123"/>
      <c r="I92" s="123"/>
      <c r="J92" s="120"/>
      <c r="K92" s="120"/>
      <c r="L92" s="121"/>
      <c r="M92" s="121"/>
      <c r="N92" s="120"/>
      <c r="O92" s="120"/>
      <c r="P92" s="122"/>
    </row>
    <row r="93" spans="1:16" s="64" customFormat="1" ht="15.75" customHeight="1">
      <c r="A93" s="158"/>
      <c r="B93" s="679"/>
      <c r="C93" s="651"/>
      <c r="D93" s="648"/>
      <c r="E93" s="140" t="s">
        <v>65</v>
      </c>
      <c r="F93" s="120">
        <v>0</v>
      </c>
      <c r="G93" s="120">
        <v>0</v>
      </c>
      <c r="H93" s="123">
        <v>54.527000000000001</v>
      </c>
      <c r="I93" s="123">
        <v>0</v>
      </c>
      <c r="J93" s="120">
        <v>31.646999999999998</v>
      </c>
      <c r="K93" s="120">
        <v>0</v>
      </c>
      <c r="L93" s="176">
        <v>0</v>
      </c>
      <c r="M93" s="176">
        <v>0</v>
      </c>
      <c r="N93" s="179">
        <v>54.527000000000001</v>
      </c>
      <c r="O93" s="179">
        <v>54.527000000000001</v>
      </c>
      <c r="P93" s="122"/>
    </row>
    <row r="94" spans="1:16" s="64" customFormat="1" ht="15.75" customHeight="1">
      <c r="A94" s="158"/>
      <c r="B94" s="679"/>
      <c r="C94" s="651"/>
      <c r="D94" s="648"/>
      <c r="E94" s="140" t="s">
        <v>17</v>
      </c>
      <c r="F94" s="126"/>
      <c r="G94" s="126"/>
      <c r="H94" s="123"/>
      <c r="I94" s="123"/>
      <c r="J94" s="120"/>
      <c r="K94" s="120"/>
      <c r="L94" s="121"/>
      <c r="M94" s="121"/>
      <c r="N94" s="120"/>
      <c r="O94" s="120"/>
      <c r="P94" s="122"/>
    </row>
    <row r="95" spans="1:16" s="250" customFormat="1" ht="15.75" customHeight="1">
      <c r="A95" s="158"/>
      <c r="B95" s="679"/>
      <c r="C95" s="651"/>
      <c r="D95" s="648"/>
      <c r="E95" s="270" t="s">
        <v>14</v>
      </c>
      <c r="F95" s="126">
        <f>F97+F98+F99+F100+F101</f>
        <v>0</v>
      </c>
      <c r="G95" s="126">
        <f t="shared" ref="G95:O95" si="29">G97+G98+G99+G100+G101</f>
        <v>0</v>
      </c>
      <c r="H95" s="143">
        <f t="shared" si="29"/>
        <v>0</v>
      </c>
      <c r="I95" s="143">
        <f t="shared" si="29"/>
        <v>0</v>
      </c>
      <c r="J95" s="126">
        <f t="shared" si="29"/>
        <v>76</v>
      </c>
      <c r="K95" s="126">
        <f t="shared" si="29"/>
        <v>0</v>
      </c>
      <c r="L95" s="119">
        <f t="shared" si="29"/>
        <v>190</v>
      </c>
      <c r="M95" s="119">
        <f t="shared" si="29"/>
        <v>190</v>
      </c>
      <c r="N95" s="126">
        <f t="shared" si="29"/>
        <v>0</v>
      </c>
      <c r="O95" s="126">
        <f t="shared" si="29"/>
        <v>0</v>
      </c>
      <c r="P95" s="122"/>
    </row>
    <row r="96" spans="1:16" s="250" customFormat="1" ht="15.75" customHeight="1">
      <c r="A96" s="158"/>
      <c r="B96" s="679"/>
      <c r="C96" s="651"/>
      <c r="D96" s="648"/>
      <c r="E96" s="270" t="s">
        <v>15</v>
      </c>
      <c r="F96" s="126"/>
      <c r="G96" s="126"/>
      <c r="H96" s="123"/>
      <c r="I96" s="123"/>
      <c r="J96" s="120"/>
      <c r="K96" s="120"/>
      <c r="L96" s="121"/>
      <c r="M96" s="121"/>
      <c r="N96" s="120"/>
      <c r="O96" s="120"/>
      <c r="P96" s="122"/>
    </row>
    <row r="97" spans="1:16" s="250" customFormat="1" ht="15.75" customHeight="1">
      <c r="A97" s="158"/>
      <c r="B97" s="679"/>
      <c r="C97" s="651"/>
      <c r="D97" s="648"/>
      <c r="E97" s="270" t="s">
        <v>25</v>
      </c>
      <c r="F97" s="126"/>
      <c r="G97" s="126"/>
      <c r="H97" s="123">
        <v>0</v>
      </c>
      <c r="I97" s="123">
        <v>0</v>
      </c>
      <c r="J97" s="120">
        <v>0</v>
      </c>
      <c r="K97" s="120">
        <v>0</v>
      </c>
      <c r="L97" s="121">
        <v>0</v>
      </c>
      <c r="M97" s="121">
        <v>0</v>
      </c>
      <c r="N97" s="120">
        <v>0</v>
      </c>
      <c r="O97" s="120">
        <v>0</v>
      </c>
      <c r="P97" s="122"/>
    </row>
    <row r="98" spans="1:16" s="250" customFormat="1" ht="15.75" customHeight="1">
      <c r="A98" s="158"/>
      <c r="B98" s="679"/>
      <c r="C98" s="651"/>
      <c r="D98" s="648"/>
      <c r="E98" s="270" t="s">
        <v>16</v>
      </c>
      <c r="F98" s="120"/>
      <c r="G98" s="120"/>
      <c r="H98" s="123">
        <v>0</v>
      </c>
      <c r="I98" s="123">
        <v>0</v>
      </c>
      <c r="J98" s="120">
        <v>0</v>
      </c>
      <c r="K98" s="120">
        <v>0</v>
      </c>
      <c r="L98" s="121">
        <v>0</v>
      </c>
      <c r="M98" s="121">
        <v>0</v>
      </c>
      <c r="N98" s="124"/>
      <c r="O98" s="124"/>
      <c r="P98" s="122"/>
    </row>
    <row r="99" spans="1:16" s="250" customFormat="1" ht="15.75" customHeight="1">
      <c r="A99" s="158"/>
      <c r="B99" s="679"/>
      <c r="C99" s="651"/>
      <c r="D99" s="648"/>
      <c r="E99" s="270" t="s">
        <v>30</v>
      </c>
      <c r="F99" s="126"/>
      <c r="G99" s="126"/>
      <c r="H99" s="123"/>
      <c r="I99" s="123"/>
      <c r="J99" s="120"/>
      <c r="K99" s="120"/>
      <c r="L99" s="121"/>
      <c r="M99" s="121"/>
      <c r="N99" s="120"/>
      <c r="O99" s="120"/>
      <c r="P99" s="122"/>
    </row>
    <row r="100" spans="1:16" s="250" customFormat="1" ht="15.75" customHeight="1">
      <c r="A100" s="158"/>
      <c r="B100" s="679"/>
      <c r="C100" s="651"/>
      <c r="D100" s="648"/>
      <c r="E100" s="270" t="s">
        <v>65</v>
      </c>
      <c r="F100" s="120">
        <v>0</v>
      </c>
      <c r="G100" s="120">
        <v>0</v>
      </c>
      <c r="H100" s="123">
        <v>0</v>
      </c>
      <c r="I100" s="123">
        <v>0</v>
      </c>
      <c r="J100" s="120">
        <v>76</v>
      </c>
      <c r="K100" s="120">
        <v>0</v>
      </c>
      <c r="L100" s="176">
        <v>190</v>
      </c>
      <c r="M100" s="176">
        <v>190</v>
      </c>
      <c r="N100" s="179">
        <v>0</v>
      </c>
      <c r="O100" s="179">
        <v>0</v>
      </c>
      <c r="P100" s="122"/>
    </row>
    <row r="101" spans="1:16" s="250" customFormat="1" ht="15.75" customHeight="1">
      <c r="A101" s="158"/>
      <c r="B101" s="679"/>
      <c r="C101" s="651"/>
      <c r="D101" s="648"/>
      <c r="E101" s="270" t="s">
        <v>17</v>
      </c>
      <c r="F101" s="126"/>
      <c r="G101" s="126"/>
      <c r="H101" s="123"/>
      <c r="I101" s="123"/>
      <c r="J101" s="120"/>
      <c r="K101" s="120"/>
      <c r="L101" s="121"/>
      <c r="M101" s="121"/>
      <c r="N101" s="120"/>
      <c r="O101" s="120"/>
      <c r="P101" s="122"/>
    </row>
    <row r="102" spans="1:16" s="250" customFormat="1" ht="15.75" customHeight="1">
      <c r="A102" s="158"/>
      <c r="B102" s="679"/>
      <c r="C102" s="651"/>
      <c r="D102" s="648"/>
      <c r="E102" s="270" t="s">
        <v>14</v>
      </c>
      <c r="F102" s="126">
        <f>F104+F105+F106+F107+F108</f>
        <v>0</v>
      </c>
      <c r="G102" s="126">
        <f t="shared" ref="G102:O102" si="30">G104+G105+G106+G107+G108</f>
        <v>0</v>
      </c>
      <c r="H102" s="143">
        <f t="shared" si="30"/>
        <v>0</v>
      </c>
      <c r="I102" s="143">
        <f t="shared" si="30"/>
        <v>0</v>
      </c>
      <c r="J102" s="126">
        <f t="shared" si="30"/>
        <v>50</v>
      </c>
      <c r="K102" s="126">
        <f t="shared" si="30"/>
        <v>50</v>
      </c>
      <c r="L102" s="119">
        <f t="shared" si="30"/>
        <v>50</v>
      </c>
      <c r="M102" s="119">
        <f t="shared" si="30"/>
        <v>50</v>
      </c>
      <c r="N102" s="126">
        <f t="shared" si="30"/>
        <v>0</v>
      </c>
      <c r="O102" s="126">
        <f t="shared" si="30"/>
        <v>0</v>
      </c>
      <c r="P102" s="122"/>
    </row>
    <row r="103" spans="1:16" s="250" customFormat="1" ht="15.75" customHeight="1">
      <c r="A103" s="158"/>
      <c r="B103" s="679"/>
      <c r="C103" s="651"/>
      <c r="D103" s="648"/>
      <c r="E103" s="270" t="s">
        <v>15</v>
      </c>
      <c r="F103" s="126"/>
      <c r="G103" s="126"/>
      <c r="H103" s="123"/>
      <c r="I103" s="123"/>
      <c r="J103" s="120"/>
      <c r="K103" s="120"/>
      <c r="L103" s="121"/>
      <c r="M103" s="121"/>
      <c r="N103" s="120"/>
      <c r="O103" s="120"/>
      <c r="P103" s="122"/>
    </row>
    <row r="104" spans="1:16" s="250" customFormat="1" ht="15.75" customHeight="1">
      <c r="A104" s="158"/>
      <c r="B104" s="679"/>
      <c r="C104" s="651"/>
      <c r="D104" s="648"/>
      <c r="E104" s="270" t="s">
        <v>25</v>
      </c>
      <c r="F104" s="126">
        <v>0</v>
      </c>
      <c r="G104" s="126">
        <v>0</v>
      </c>
      <c r="H104" s="123">
        <v>0</v>
      </c>
      <c r="I104" s="123">
        <v>0</v>
      </c>
      <c r="J104" s="120">
        <v>0</v>
      </c>
      <c r="K104" s="120">
        <v>0</v>
      </c>
      <c r="L104" s="121">
        <v>0</v>
      </c>
      <c r="M104" s="121"/>
      <c r="N104" s="120">
        <v>0</v>
      </c>
      <c r="O104" s="120">
        <v>0</v>
      </c>
      <c r="P104" s="122"/>
    </row>
    <row r="105" spans="1:16" s="250" customFormat="1" ht="15.75" customHeight="1">
      <c r="A105" s="158"/>
      <c r="B105" s="679"/>
      <c r="C105" s="651"/>
      <c r="D105" s="648"/>
      <c r="E105" s="270" t="s">
        <v>16</v>
      </c>
      <c r="F105" s="120"/>
      <c r="G105" s="120"/>
      <c r="H105" s="123">
        <v>0</v>
      </c>
      <c r="I105" s="123">
        <v>0</v>
      </c>
      <c r="J105" s="120">
        <v>0</v>
      </c>
      <c r="K105" s="120">
        <v>0</v>
      </c>
      <c r="L105" s="121"/>
      <c r="M105" s="121"/>
      <c r="N105" s="124"/>
      <c r="O105" s="124"/>
      <c r="P105" s="122"/>
    </row>
    <row r="106" spans="1:16" s="250" customFormat="1" ht="15.75" customHeight="1">
      <c r="A106" s="158"/>
      <c r="B106" s="679"/>
      <c r="C106" s="651"/>
      <c r="D106" s="648"/>
      <c r="E106" s="270" t="s">
        <v>30</v>
      </c>
      <c r="F106" s="126"/>
      <c r="G106" s="126"/>
      <c r="H106" s="123"/>
      <c r="I106" s="123"/>
      <c r="J106" s="120"/>
      <c r="K106" s="120"/>
      <c r="L106" s="121"/>
      <c r="M106" s="121"/>
      <c r="N106" s="120"/>
      <c r="O106" s="120"/>
      <c r="P106" s="122"/>
    </row>
    <row r="107" spans="1:16" s="250" customFormat="1" ht="15.75" customHeight="1">
      <c r="A107" s="158"/>
      <c r="B107" s="679"/>
      <c r="C107" s="651"/>
      <c r="D107" s="648"/>
      <c r="E107" s="270" t="s">
        <v>65</v>
      </c>
      <c r="F107" s="120">
        <v>0</v>
      </c>
      <c r="G107" s="120">
        <v>0</v>
      </c>
      <c r="H107" s="123">
        <v>0</v>
      </c>
      <c r="I107" s="123">
        <v>0</v>
      </c>
      <c r="J107" s="120">
        <v>50</v>
      </c>
      <c r="K107" s="120">
        <v>50</v>
      </c>
      <c r="L107" s="176">
        <v>50</v>
      </c>
      <c r="M107" s="176">
        <v>50</v>
      </c>
      <c r="N107" s="179">
        <v>0</v>
      </c>
      <c r="O107" s="179">
        <v>0</v>
      </c>
      <c r="P107" s="122"/>
    </row>
    <row r="108" spans="1:16" s="250" customFormat="1" ht="15.75" customHeight="1">
      <c r="A108" s="158"/>
      <c r="B108" s="680"/>
      <c r="C108" s="652"/>
      <c r="D108" s="649"/>
      <c r="E108" s="270" t="s">
        <v>17</v>
      </c>
      <c r="F108" s="126"/>
      <c r="G108" s="126"/>
      <c r="H108" s="123"/>
      <c r="I108" s="123"/>
      <c r="J108" s="120"/>
      <c r="K108" s="120"/>
      <c r="L108" s="121"/>
      <c r="M108" s="121"/>
      <c r="N108" s="120"/>
      <c r="O108" s="120"/>
      <c r="P108" s="122"/>
    </row>
    <row r="109" spans="1:16" s="250" customFormat="1" ht="15.75" customHeight="1">
      <c r="A109" s="158"/>
      <c r="B109" s="678"/>
      <c r="C109" s="650" t="s">
        <v>421</v>
      </c>
      <c r="D109" s="647" t="s">
        <v>502</v>
      </c>
      <c r="E109" s="270" t="s">
        <v>14</v>
      </c>
      <c r="F109" s="126">
        <f>F111+F112+F113+F114</f>
        <v>0</v>
      </c>
      <c r="G109" s="126">
        <f t="shared" ref="G109:O109" si="31">G111+G112+G113+G114</f>
        <v>0</v>
      </c>
      <c r="H109" s="143">
        <f t="shared" si="31"/>
        <v>84</v>
      </c>
      <c r="I109" s="143">
        <f t="shared" si="31"/>
        <v>0</v>
      </c>
      <c r="J109" s="126">
        <f t="shared" si="31"/>
        <v>106.88</v>
      </c>
      <c r="K109" s="126">
        <f t="shared" si="31"/>
        <v>0</v>
      </c>
      <c r="L109" s="119">
        <f t="shared" si="31"/>
        <v>106.88</v>
      </c>
      <c r="M109" s="119">
        <f t="shared" si="31"/>
        <v>106.88</v>
      </c>
      <c r="N109" s="126">
        <f t="shared" si="31"/>
        <v>0</v>
      </c>
      <c r="O109" s="126">
        <f t="shared" si="31"/>
        <v>0</v>
      </c>
      <c r="P109" s="269"/>
    </row>
    <row r="110" spans="1:16" s="250" customFormat="1" ht="15.75" customHeight="1">
      <c r="A110" s="158"/>
      <c r="B110" s="679"/>
      <c r="C110" s="651"/>
      <c r="D110" s="648"/>
      <c r="E110" s="270" t="s">
        <v>15</v>
      </c>
      <c r="F110" s="120"/>
      <c r="G110" s="120"/>
      <c r="H110" s="123"/>
      <c r="I110" s="123"/>
      <c r="J110" s="120"/>
      <c r="K110" s="120"/>
      <c r="L110" s="121"/>
      <c r="M110" s="121"/>
      <c r="N110" s="120"/>
      <c r="O110" s="124"/>
      <c r="P110" s="269"/>
    </row>
    <row r="111" spans="1:16" s="250" customFormat="1" ht="15.75" customHeight="1">
      <c r="A111" s="158"/>
      <c r="B111" s="679"/>
      <c r="C111" s="651"/>
      <c r="D111" s="648"/>
      <c r="E111" s="270" t="s">
        <v>25</v>
      </c>
      <c r="F111" s="120">
        <v>0</v>
      </c>
      <c r="G111" s="120">
        <v>0</v>
      </c>
      <c r="H111" s="123">
        <v>63</v>
      </c>
      <c r="I111" s="123">
        <v>0</v>
      </c>
      <c r="J111" s="120">
        <v>63</v>
      </c>
      <c r="K111" s="120">
        <v>0</v>
      </c>
      <c r="L111" s="176">
        <v>63</v>
      </c>
      <c r="M111" s="176">
        <v>63</v>
      </c>
      <c r="N111" s="179">
        <v>0</v>
      </c>
      <c r="O111" s="179">
        <v>0</v>
      </c>
      <c r="P111" s="269"/>
    </row>
    <row r="112" spans="1:16" s="250" customFormat="1" ht="15.75" customHeight="1">
      <c r="A112" s="158"/>
      <c r="B112" s="679"/>
      <c r="C112" s="651"/>
      <c r="D112" s="648"/>
      <c r="E112" s="270" t="s">
        <v>16</v>
      </c>
      <c r="F112" s="120">
        <v>0</v>
      </c>
      <c r="G112" s="120">
        <v>0</v>
      </c>
      <c r="H112" s="123">
        <v>21</v>
      </c>
      <c r="I112" s="123">
        <v>0</v>
      </c>
      <c r="J112" s="120">
        <v>21</v>
      </c>
      <c r="K112" s="120">
        <v>0</v>
      </c>
      <c r="L112" s="176">
        <v>21</v>
      </c>
      <c r="M112" s="176">
        <v>21</v>
      </c>
      <c r="N112" s="179">
        <v>0</v>
      </c>
      <c r="O112" s="179">
        <v>0</v>
      </c>
      <c r="P112" s="269"/>
    </row>
    <row r="113" spans="1:18" s="250" customFormat="1" ht="15.75" customHeight="1">
      <c r="A113" s="158"/>
      <c r="B113" s="679"/>
      <c r="C113" s="651"/>
      <c r="D113" s="648"/>
      <c r="E113" s="270" t="s">
        <v>30</v>
      </c>
      <c r="F113" s="120"/>
      <c r="G113" s="120"/>
      <c r="H113" s="123"/>
      <c r="I113" s="123"/>
      <c r="J113" s="120"/>
      <c r="K113" s="120"/>
      <c r="L113" s="121"/>
      <c r="M113" s="121"/>
      <c r="N113" s="120"/>
      <c r="O113" s="124"/>
      <c r="P113" s="269"/>
    </row>
    <row r="114" spans="1:18" s="250" customFormat="1" ht="15.75" customHeight="1">
      <c r="A114" s="158"/>
      <c r="B114" s="679"/>
      <c r="C114" s="651"/>
      <c r="D114" s="648"/>
      <c r="E114" s="270" t="s">
        <v>65</v>
      </c>
      <c r="F114" s="120">
        <v>0</v>
      </c>
      <c r="G114" s="120">
        <v>0</v>
      </c>
      <c r="H114" s="123">
        <v>0</v>
      </c>
      <c r="I114" s="123">
        <v>0</v>
      </c>
      <c r="J114" s="120">
        <v>22.88</v>
      </c>
      <c r="K114" s="120">
        <v>0</v>
      </c>
      <c r="L114" s="176">
        <v>22.88</v>
      </c>
      <c r="M114" s="176">
        <v>22.88</v>
      </c>
      <c r="N114" s="179">
        <v>0</v>
      </c>
      <c r="O114" s="179">
        <v>0</v>
      </c>
      <c r="P114" s="269"/>
    </row>
    <row r="115" spans="1:18" s="250" customFormat="1" ht="15.75" customHeight="1">
      <c r="A115" s="158"/>
      <c r="B115" s="680"/>
      <c r="C115" s="652"/>
      <c r="D115" s="649"/>
      <c r="E115" s="270" t="s">
        <v>17</v>
      </c>
      <c r="F115" s="120"/>
      <c r="G115" s="120"/>
      <c r="H115" s="123"/>
      <c r="I115" s="123"/>
      <c r="J115" s="120"/>
      <c r="K115" s="120"/>
      <c r="L115" s="121"/>
      <c r="M115" s="121"/>
      <c r="N115" s="120"/>
      <c r="O115" s="124"/>
      <c r="P115" s="269"/>
    </row>
    <row r="116" spans="1:18" ht="15.75" customHeight="1">
      <c r="A116" s="158"/>
      <c r="B116" s="670" t="s">
        <v>435</v>
      </c>
      <c r="C116" s="656" t="s">
        <v>106</v>
      </c>
      <c r="D116" s="656" t="s">
        <v>124</v>
      </c>
      <c r="E116" s="139" t="s">
        <v>14</v>
      </c>
      <c r="F116" s="119">
        <v>35354.11</v>
      </c>
      <c r="G116" s="119">
        <v>35339.629999999997</v>
      </c>
      <c r="H116" s="119">
        <f>H118+H119+H121</f>
        <v>14155.7</v>
      </c>
      <c r="I116" s="119">
        <f t="shared" ref="I116:O116" si="32">I118+I119+I121</f>
        <v>7606.8716399999994</v>
      </c>
      <c r="J116" s="119">
        <f t="shared" si="32"/>
        <v>31660.053929999998</v>
      </c>
      <c r="K116" s="119">
        <f t="shared" si="32"/>
        <v>26292.045550000003</v>
      </c>
      <c r="L116" s="119">
        <f t="shared" si="32"/>
        <v>45891.901000000005</v>
      </c>
      <c r="M116" s="119">
        <f t="shared" si="32"/>
        <v>45891.520349999999</v>
      </c>
      <c r="N116" s="119">
        <f t="shared" si="32"/>
        <v>44571.096250000002</v>
      </c>
      <c r="O116" s="119">
        <f t="shared" si="32"/>
        <v>45493.532930000008</v>
      </c>
      <c r="P116" s="638"/>
      <c r="R116" s="383"/>
    </row>
    <row r="117" spans="1:18" ht="15.75" customHeight="1">
      <c r="A117" s="158"/>
      <c r="B117" s="638"/>
      <c r="C117" s="656"/>
      <c r="D117" s="656"/>
      <c r="E117" s="139" t="s">
        <v>15</v>
      </c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638"/>
    </row>
    <row r="118" spans="1:18" ht="15.75" customHeight="1">
      <c r="A118" s="158"/>
      <c r="B118" s="638"/>
      <c r="C118" s="656"/>
      <c r="D118" s="656"/>
      <c r="E118" s="139" t="s">
        <v>25</v>
      </c>
      <c r="F118" s="119">
        <f t="shared" ref="F118:G122" si="33">F125+F132+F146+F153+F188+F167+F174+F181</f>
        <v>1712.1480300000001</v>
      </c>
      <c r="G118" s="119">
        <f t="shared" si="33"/>
        <v>1712.1480300000001</v>
      </c>
      <c r="H118" s="119">
        <f t="shared" ref="H118:I122" si="34">H125+H132+H146+H153+H188+H167+H174+H181+H160</f>
        <v>2183.2487500000002</v>
      </c>
      <c r="I118" s="119">
        <f t="shared" si="34"/>
        <v>0</v>
      </c>
      <c r="J118" s="119">
        <f>J125+J132+J146+J153+J188+J167+J174+J181+J160+J137</f>
        <v>2233.2487500000002</v>
      </c>
      <c r="K118" s="119">
        <f t="shared" ref="K118" si="35">K125+K132+K146+K153+K188+K167+K174+K181+K160+K137</f>
        <v>2233.2487500000002</v>
      </c>
      <c r="L118" s="119">
        <f>L125+L132+L139+L146+L153+L160+L167+L174+L181+L188+L195</f>
        <v>2239.8737500000002</v>
      </c>
      <c r="M118" s="119">
        <f>M125+M132+M139+M146+M153+M160+M167+M174+M181+M188+M195</f>
        <v>2239.8737500000002</v>
      </c>
      <c r="N118" s="119">
        <f>N125+N132+N139+N146+N153+N160+N167+N174+N181+N188+N195</f>
        <v>643.274</v>
      </c>
      <c r="O118" s="119">
        <f>O125+O132+O139+O146+O153+O160+O167+O174+O181+O188+O195</f>
        <v>1298.2047600000001</v>
      </c>
      <c r="P118" s="638"/>
    </row>
    <row r="119" spans="1:18" ht="15.75" customHeight="1">
      <c r="A119" s="158"/>
      <c r="B119" s="638"/>
      <c r="C119" s="656"/>
      <c r="D119" s="656"/>
      <c r="E119" s="139" t="s">
        <v>16</v>
      </c>
      <c r="F119" s="119">
        <f t="shared" si="33"/>
        <v>604.05196999999998</v>
      </c>
      <c r="G119" s="119">
        <f t="shared" si="33"/>
        <v>604.05196999999998</v>
      </c>
      <c r="H119" s="119">
        <f t="shared" si="34"/>
        <v>910.45125000000007</v>
      </c>
      <c r="I119" s="119">
        <f t="shared" si="34"/>
        <v>0</v>
      </c>
      <c r="J119" s="119">
        <f>J126+J133+J147+J154+J189+J168+J175+J182+J161</f>
        <v>910.45125000000007</v>
      </c>
      <c r="K119" s="119">
        <f t="shared" ref="K119" si="36">K126+K133+K147+K154+K189+K168+K175+K182+K161</f>
        <v>727.75125000000003</v>
      </c>
      <c r="L119" s="119">
        <f t="shared" ref="L119:M122" si="37">L126+L133+L140+L147+L154+L161+L168+L175+L182+L189+L196</f>
        <v>929.32625000000007</v>
      </c>
      <c r="M119" s="119">
        <f t="shared" si="37"/>
        <v>929.32625000000007</v>
      </c>
      <c r="N119" s="119">
        <f t="shared" ref="N119:O119" si="38">N126+N133+N140+N147+N154+N161+N168+N175+N182+N189+N196</f>
        <v>445.447</v>
      </c>
      <c r="O119" s="119">
        <f t="shared" si="38"/>
        <v>712.9523999999999</v>
      </c>
      <c r="P119" s="638"/>
    </row>
    <row r="120" spans="1:18" ht="15.75" customHeight="1">
      <c r="A120" s="158"/>
      <c r="B120" s="638"/>
      <c r="C120" s="656"/>
      <c r="D120" s="656"/>
      <c r="E120" s="139" t="s">
        <v>30</v>
      </c>
      <c r="F120" s="119">
        <f t="shared" si="33"/>
        <v>0</v>
      </c>
      <c r="G120" s="119">
        <f t="shared" si="33"/>
        <v>0</v>
      </c>
      <c r="H120" s="119">
        <f t="shared" si="34"/>
        <v>0</v>
      </c>
      <c r="I120" s="119">
        <f t="shared" si="34"/>
        <v>0</v>
      </c>
      <c r="J120" s="119">
        <f>J127+J134+J148+J155+J190+J169+J176+J183+J162</f>
        <v>0</v>
      </c>
      <c r="K120" s="119">
        <f t="shared" ref="K120" si="39">K127+K134+K148+K155+K190+K169+K176+K183+K162</f>
        <v>0</v>
      </c>
      <c r="L120" s="119">
        <f t="shared" si="37"/>
        <v>0</v>
      </c>
      <c r="M120" s="119">
        <f t="shared" si="37"/>
        <v>0</v>
      </c>
      <c r="N120" s="119">
        <f t="shared" ref="N120:O120" si="40">N127+N134+N141+N148+N155+N162+N169+N176+N183+N190+N197</f>
        <v>0</v>
      </c>
      <c r="O120" s="119">
        <f t="shared" si="40"/>
        <v>0</v>
      </c>
      <c r="P120" s="638"/>
    </row>
    <row r="121" spans="1:18" ht="15.75" customHeight="1">
      <c r="A121" s="158"/>
      <c r="B121" s="638"/>
      <c r="C121" s="656"/>
      <c r="D121" s="656"/>
      <c r="E121" s="139" t="s">
        <v>65</v>
      </c>
      <c r="F121" s="119">
        <f t="shared" si="33"/>
        <v>38514.813650000004</v>
      </c>
      <c r="G121" s="119">
        <f t="shared" si="33"/>
        <v>38498.970870000005</v>
      </c>
      <c r="H121" s="119">
        <f t="shared" si="34"/>
        <v>11062</v>
      </c>
      <c r="I121" s="119">
        <f t="shared" si="34"/>
        <v>7606.8716399999994</v>
      </c>
      <c r="J121" s="119">
        <f>J128+J135+J149+J156+J191+J170+J177+J184+J163</f>
        <v>28516.353929999997</v>
      </c>
      <c r="K121" s="119">
        <f t="shared" ref="K121" si="41">K128+K135+K149+K156+K191+K170+K177+K184+K163</f>
        <v>23331.045550000003</v>
      </c>
      <c r="L121" s="119">
        <f t="shared" si="37"/>
        <v>42722.701000000008</v>
      </c>
      <c r="M121" s="119">
        <f t="shared" si="37"/>
        <v>42722.320350000002</v>
      </c>
      <c r="N121" s="119">
        <f t="shared" ref="N121:O121" si="42">N128+N135+N142+N149+N156+N163+N170+N177+N184+N191+N198</f>
        <v>43482.375250000005</v>
      </c>
      <c r="O121" s="119">
        <f t="shared" si="42"/>
        <v>43482.375770000006</v>
      </c>
      <c r="P121" s="638"/>
    </row>
    <row r="122" spans="1:18" ht="15.75" customHeight="1">
      <c r="A122" s="158"/>
      <c r="B122" s="638"/>
      <c r="C122" s="656"/>
      <c r="D122" s="656"/>
      <c r="E122" s="139" t="s">
        <v>17</v>
      </c>
      <c r="F122" s="119">
        <f t="shared" si="33"/>
        <v>0</v>
      </c>
      <c r="G122" s="119">
        <f t="shared" si="33"/>
        <v>0</v>
      </c>
      <c r="H122" s="119">
        <f t="shared" si="34"/>
        <v>0</v>
      </c>
      <c r="I122" s="119">
        <f t="shared" si="34"/>
        <v>0</v>
      </c>
      <c r="J122" s="119">
        <f>J129+J136+J150+J157+J192+J171+J178+J185+J164</f>
        <v>0</v>
      </c>
      <c r="K122" s="119">
        <f t="shared" ref="K122" si="43">K129+K136+K150+K157+K192+K171+K178+K185+K164</f>
        <v>0</v>
      </c>
      <c r="L122" s="119">
        <f t="shared" si="37"/>
        <v>0</v>
      </c>
      <c r="M122" s="119">
        <f t="shared" si="37"/>
        <v>0</v>
      </c>
      <c r="N122" s="119">
        <f t="shared" ref="N122:O122" si="44">N129+N136+N143+N150+N157+N164+N171+N178+N185+N192+N199</f>
        <v>0</v>
      </c>
      <c r="O122" s="119">
        <f t="shared" si="44"/>
        <v>0</v>
      </c>
      <c r="P122" s="638"/>
    </row>
    <row r="123" spans="1:18" s="48" customFormat="1" ht="15.75" customHeight="1">
      <c r="A123" s="158"/>
      <c r="B123" s="678"/>
      <c r="C123" s="650" t="s">
        <v>511</v>
      </c>
      <c r="D123" s="647" t="s">
        <v>361</v>
      </c>
      <c r="E123" s="140" t="s">
        <v>14</v>
      </c>
      <c r="F123" s="120">
        <f>F125+F126+F127+F128</f>
        <v>36092.520259999998</v>
      </c>
      <c r="G123" s="120">
        <f t="shared" ref="G123:O123" si="45">G125+G126+G127+G128</f>
        <v>36092.520259999998</v>
      </c>
      <c r="H123" s="123">
        <f t="shared" si="45"/>
        <v>10082</v>
      </c>
      <c r="I123" s="123">
        <f t="shared" si="45"/>
        <v>7151</v>
      </c>
      <c r="J123" s="123">
        <f t="shared" si="45"/>
        <v>26542</v>
      </c>
      <c r="K123" s="123">
        <f t="shared" si="45"/>
        <v>22184</v>
      </c>
      <c r="L123" s="121">
        <f t="shared" si="45"/>
        <v>39686.550000000003</v>
      </c>
      <c r="M123" s="121">
        <f t="shared" si="45"/>
        <v>39686.550000000003</v>
      </c>
      <c r="N123" s="120">
        <f t="shared" si="45"/>
        <v>40177.58</v>
      </c>
      <c r="O123" s="120">
        <f t="shared" si="45"/>
        <v>40177.580520000003</v>
      </c>
      <c r="P123" s="125"/>
    </row>
    <row r="124" spans="1:18" s="48" customFormat="1" ht="15.75" customHeight="1">
      <c r="A124" s="158"/>
      <c r="B124" s="679"/>
      <c r="C124" s="651"/>
      <c r="D124" s="648"/>
      <c r="E124" s="140" t="s">
        <v>15</v>
      </c>
      <c r="F124" s="120"/>
      <c r="G124" s="120"/>
      <c r="H124" s="123"/>
      <c r="I124" s="123"/>
      <c r="J124" s="123"/>
      <c r="K124" s="123"/>
      <c r="L124" s="121"/>
      <c r="M124" s="121"/>
      <c r="N124" s="124"/>
      <c r="O124" s="124"/>
      <c r="P124" s="125"/>
    </row>
    <row r="125" spans="1:18" s="48" customFormat="1" ht="15.75" customHeight="1">
      <c r="A125" s="158"/>
      <c r="B125" s="679"/>
      <c r="C125" s="651"/>
      <c r="D125" s="648"/>
      <c r="E125" s="140" t="s">
        <v>25</v>
      </c>
      <c r="F125" s="120">
        <v>0</v>
      </c>
      <c r="G125" s="120">
        <v>0</v>
      </c>
      <c r="H125" s="123">
        <v>0</v>
      </c>
      <c r="I125" s="123">
        <v>0</v>
      </c>
      <c r="J125" s="123">
        <v>0</v>
      </c>
      <c r="K125" s="123">
        <v>0</v>
      </c>
      <c r="L125" s="121">
        <v>0</v>
      </c>
      <c r="M125" s="121">
        <v>0</v>
      </c>
      <c r="N125" s="124">
        <v>0</v>
      </c>
      <c r="O125" s="124">
        <v>0</v>
      </c>
      <c r="P125" s="125"/>
    </row>
    <row r="126" spans="1:18" s="48" customFormat="1" ht="15.75" customHeight="1">
      <c r="A126" s="158"/>
      <c r="B126" s="679"/>
      <c r="C126" s="651"/>
      <c r="D126" s="648"/>
      <c r="E126" s="140" t="s">
        <v>16</v>
      </c>
      <c r="F126" s="120">
        <v>0</v>
      </c>
      <c r="G126" s="120">
        <v>0</v>
      </c>
      <c r="H126" s="123">
        <v>0</v>
      </c>
      <c r="I126" s="123">
        <v>0</v>
      </c>
      <c r="J126" s="123">
        <v>0</v>
      </c>
      <c r="K126" s="123">
        <v>0</v>
      </c>
      <c r="L126" s="121">
        <v>0</v>
      </c>
      <c r="M126" s="121">
        <v>0</v>
      </c>
      <c r="N126" s="124">
        <v>0</v>
      </c>
      <c r="O126" s="124">
        <v>0</v>
      </c>
      <c r="P126" s="125"/>
    </row>
    <row r="127" spans="1:18" s="48" customFormat="1" ht="15.75" customHeight="1">
      <c r="A127" s="158"/>
      <c r="B127" s="679"/>
      <c r="C127" s="651"/>
      <c r="D127" s="648"/>
      <c r="E127" s="140" t="s">
        <v>30</v>
      </c>
      <c r="F127" s="120"/>
      <c r="G127" s="120"/>
      <c r="H127" s="123"/>
      <c r="I127" s="123"/>
      <c r="J127" s="123"/>
      <c r="K127" s="123"/>
      <c r="L127" s="121"/>
      <c r="M127" s="121"/>
      <c r="N127" s="124"/>
      <c r="O127" s="124"/>
      <c r="P127" s="125"/>
    </row>
    <row r="128" spans="1:18" s="48" customFormat="1" ht="15.75" customHeight="1">
      <c r="A128" s="158"/>
      <c r="B128" s="679"/>
      <c r="C128" s="651"/>
      <c r="D128" s="648"/>
      <c r="E128" s="140" t="s">
        <v>65</v>
      </c>
      <c r="F128" s="123">
        <v>36092.520259999998</v>
      </c>
      <c r="G128" s="123">
        <v>36092.520259999998</v>
      </c>
      <c r="H128" s="175">
        <v>10082</v>
      </c>
      <c r="I128" s="205">
        <v>7151</v>
      </c>
      <c r="J128" s="175">
        <v>26542</v>
      </c>
      <c r="K128" s="205">
        <v>22184</v>
      </c>
      <c r="L128" s="176">
        <v>39686.550000000003</v>
      </c>
      <c r="M128" s="349">
        <v>39686.550000000003</v>
      </c>
      <c r="N128" s="177">
        <v>40177.58</v>
      </c>
      <c r="O128" s="177">
        <v>40177.580520000003</v>
      </c>
      <c r="P128" s="125"/>
    </row>
    <row r="129" spans="1:16" s="48" customFormat="1" ht="15.75" customHeight="1">
      <c r="A129" s="158"/>
      <c r="B129" s="679"/>
      <c r="C129" s="651"/>
      <c r="D129" s="648"/>
      <c r="E129" s="140" t="s">
        <v>17</v>
      </c>
      <c r="F129" s="120"/>
      <c r="G129" s="120"/>
      <c r="H129" s="123"/>
      <c r="I129" s="123"/>
      <c r="J129" s="123"/>
      <c r="K129" s="123"/>
      <c r="L129" s="121"/>
      <c r="M129" s="121"/>
      <c r="N129" s="124"/>
      <c r="O129" s="124"/>
      <c r="P129" s="125"/>
    </row>
    <row r="130" spans="1:16" ht="15.75" customHeight="1">
      <c r="A130" s="158"/>
      <c r="B130" s="679"/>
      <c r="C130" s="651"/>
      <c r="D130" s="648"/>
      <c r="E130" s="140" t="s">
        <v>14</v>
      </c>
      <c r="F130" s="120">
        <f>F132+F133+F134+F135+F136</f>
        <v>75.350999999999999</v>
      </c>
      <c r="G130" s="120">
        <f t="shared" ref="G130:O130" si="46">G132+G133+G134+G135+G136</f>
        <v>75.350999999999999</v>
      </c>
      <c r="H130" s="123">
        <f t="shared" si="46"/>
        <v>150</v>
      </c>
      <c r="I130" s="123">
        <f t="shared" si="46"/>
        <v>0</v>
      </c>
      <c r="J130" s="123">
        <f t="shared" si="46"/>
        <v>150</v>
      </c>
      <c r="K130" s="123">
        <f t="shared" si="46"/>
        <v>22.736999999999998</v>
      </c>
      <c r="L130" s="121">
        <f t="shared" si="46"/>
        <v>150</v>
      </c>
      <c r="M130" s="121">
        <f t="shared" si="46"/>
        <v>150</v>
      </c>
      <c r="N130" s="120">
        <f t="shared" si="46"/>
        <v>150</v>
      </c>
      <c r="O130" s="120">
        <f t="shared" si="46"/>
        <v>150</v>
      </c>
      <c r="P130" s="125"/>
    </row>
    <row r="131" spans="1:16" ht="15.75" customHeight="1">
      <c r="A131" s="158"/>
      <c r="B131" s="679"/>
      <c r="C131" s="651"/>
      <c r="D131" s="648"/>
      <c r="E131" s="140" t="s">
        <v>15</v>
      </c>
      <c r="F131" s="120"/>
      <c r="G131" s="120"/>
      <c r="H131" s="123"/>
      <c r="I131" s="123"/>
      <c r="J131" s="123"/>
      <c r="K131" s="123"/>
      <c r="L131" s="121"/>
      <c r="M131" s="121"/>
      <c r="N131" s="124"/>
      <c r="O131" s="124"/>
      <c r="P131" s="125"/>
    </row>
    <row r="132" spans="1:16" ht="15.75" customHeight="1">
      <c r="A132" s="158"/>
      <c r="B132" s="679"/>
      <c r="C132" s="651"/>
      <c r="D132" s="648"/>
      <c r="E132" s="140" t="s">
        <v>25</v>
      </c>
      <c r="F132" s="120">
        <v>0</v>
      </c>
      <c r="G132" s="120">
        <v>0</v>
      </c>
      <c r="H132" s="123">
        <v>0</v>
      </c>
      <c r="I132" s="123">
        <v>0</v>
      </c>
      <c r="J132" s="123">
        <v>0</v>
      </c>
      <c r="K132" s="123">
        <v>0</v>
      </c>
      <c r="L132" s="121">
        <v>0</v>
      </c>
      <c r="M132" s="121">
        <v>0</v>
      </c>
      <c r="N132" s="124">
        <v>0</v>
      </c>
      <c r="O132" s="124">
        <v>0</v>
      </c>
      <c r="P132" s="125"/>
    </row>
    <row r="133" spans="1:16" ht="15.75" customHeight="1">
      <c r="A133" s="158"/>
      <c r="B133" s="679"/>
      <c r="C133" s="651"/>
      <c r="D133" s="648"/>
      <c r="E133" s="140" t="s">
        <v>16</v>
      </c>
      <c r="F133" s="120">
        <v>0</v>
      </c>
      <c r="G133" s="120">
        <v>0</v>
      </c>
      <c r="H133" s="123">
        <v>0</v>
      </c>
      <c r="I133" s="123">
        <v>0</v>
      </c>
      <c r="J133" s="123">
        <v>0</v>
      </c>
      <c r="K133" s="123">
        <v>0</v>
      </c>
      <c r="L133" s="121">
        <v>0</v>
      </c>
      <c r="M133" s="121">
        <v>0</v>
      </c>
      <c r="N133" s="124">
        <v>0</v>
      </c>
      <c r="O133" s="124">
        <v>0</v>
      </c>
      <c r="P133" s="125"/>
    </row>
    <row r="134" spans="1:16" ht="15.75" customHeight="1">
      <c r="A134" s="158"/>
      <c r="B134" s="679"/>
      <c r="C134" s="651"/>
      <c r="D134" s="648"/>
      <c r="E134" s="140" t="s">
        <v>30</v>
      </c>
      <c r="F134" s="120"/>
      <c r="G134" s="120"/>
      <c r="H134" s="123"/>
      <c r="I134" s="123"/>
      <c r="J134" s="123"/>
      <c r="K134" s="123"/>
      <c r="L134" s="121"/>
      <c r="M134" s="121"/>
      <c r="N134" s="124"/>
      <c r="O134" s="124"/>
      <c r="P134" s="125"/>
    </row>
    <row r="135" spans="1:16" ht="15.75" customHeight="1">
      <c r="A135" s="158"/>
      <c r="B135" s="679"/>
      <c r="C135" s="651"/>
      <c r="D135" s="648"/>
      <c r="E135" s="140" t="s">
        <v>65</v>
      </c>
      <c r="F135" s="123">
        <v>75.350999999999999</v>
      </c>
      <c r="G135" s="123">
        <v>75.350999999999999</v>
      </c>
      <c r="H135" s="175">
        <v>150</v>
      </c>
      <c r="I135" s="175">
        <v>0</v>
      </c>
      <c r="J135" s="175">
        <v>150</v>
      </c>
      <c r="K135" s="205">
        <v>22.736999999999998</v>
      </c>
      <c r="L135" s="176">
        <v>150</v>
      </c>
      <c r="M135" s="176">
        <v>150</v>
      </c>
      <c r="N135" s="179">
        <v>150</v>
      </c>
      <c r="O135" s="179">
        <v>150</v>
      </c>
      <c r="P135" s="125"/>
    </row>
    <row r="136" spans="1:16" ht="15.75" customHeight="1">
      <c r="A136" s="158"/>
      <c r="B136" s="679"/>
      <c r="C136" s="651"/>
      <c r="D136" s="648"/>
      <c r="E136" s="140" t="s">
        <v>17</v>
      </c>
      <c r="F136" s="120"/>
      <c r="G136" s="120"/>
      <c r="H136" s="123"/>
      <c r="I136" s="123"/>
      <c r="J136" s="123"/>
      <c r="K136" s="123"/>
      <c r="L136" s="121"/>
      <c r="M136" s="121"/>
      <c r="N136" s="124"/>
      <c r="O136" s="124"/>
      <c r="P136" s="125"/>
    </row>
    <row r="137" spans="1:16" s="250" customFormat="1" ht="15.75" customHeight="1">
      <c r="A137" s="158"/>
      <c r="B137" s="679"/>
      <c r="C137" s="651"/>
      <c r="D137" s="648"/>
      <c r="E137" s="270" t="s">
        <v>14</v>
      </c>
      <c r="F137" s="120">
        <f>F139+F140+F141+F142+F143</f>
        <v>0</v>
      </c>
      <c r="G137" s="120">
        <f t="shared" ref="G137:O137" si="47">G139+G140+G141+G142+G143</f>
        <v>0</v>
      </c>
      <c r="H137" s="123">
        <f t="shared" si="47"/>
        <v>0</v>
      </c>
      <c r="I137" s="123">
        <f t="shared" si="47"/>
        <v>0</v>
      </c>
      <c r="J137" s="123">
        <f t="shared" si="47"/>
        <v>50</v>
      </c>
      <c r="K137" s="123">
        <f t="shared" si="47"/>
        <v>50</v>
      </c>
      <c r="L137" s="121">
        <f t="shared" si="47"/>
        <v>50</v>
      </c>
      <c r="M137" s="121">
        <f t="shared" si="47"/>
        <v>50</v>
      </c>
      <c r="N137" s="120">
        <f t="shared" si="47"/>
        <v>0</v>
      </c>
      <c r="O137" s="120">
        <f t="shared" si="47"/>
        <v>0</v>
      </c>
      <c r="P137" s="269"/>
    </row>
    <row r="138" spans="1:16" s="250" customFormat="1" ht="15.75" customHeight="1">
      <c r="A138" s="158"/>
      <c r="B138" s="679"/>
      <c r="C138" s="651"/>
      <c r="D138" s="648"/>
      <c r="E138" s="270" t="s">
        <v>15</v>
      </c>
      <c r="F138" s="120"/>
      <c r="G138" s="120"/>
      <c r="H138" s="123"/>
      <c r="I138" s="123"/>
      <c r="J138" s="123"/>
      <c r="K138" s="123"/>
      <c r="L138" s="121"/>
      <c r="M138" s="121"/>
      <c r="N138" s="124"/>
      <c r="O138" s="124"/>
      <c r="P138" s="269"/>
    </row>
    <row r="139" spans="1:16" s="250" customFormat="1" ht="15.75" customHeight="1">
      <c r="A139" s="158"/>
      <c r="B139" s="679"/>
      <c r="C139" s="651"/>
      <c r="D139" s="648"/>
      <c r="E139" s="270" t="s">
        <v>25</v>
      </c>
      <c r="F139" s="120">
        <v>0</v>
      </c>
      <c r="G139" s="120">
        <v>0</v>
      </c>
      <c r="H139" s="123">
        <v>0</v>
      </c>
      <c r="I139" s="123">
        <v>0</v>
      </c>
      <c r="J139" s="123">
        <v>0</v>
      </c>
      <c r="K139" s="123">
        <v>0</v>
      </c>
      <c r="L139" s="121">
        <v>0</v>
      </c>
      <c r="M139" s="121">
        <v>0</v>
      </c>
      <c r="N139" s="124">
        <v>0</v>
      </c>
      <c r="O139" s="124">
        <v>0</v>
      </c>
      <c r="P139" s="269"/>
    </row>
    <row r="140" spans="1:16" s="250" customFormat="1" ht="15.75" customHeight="1">
      <c r="A140" s="158"/>
      <c r="B140" s="679"/>
      <c r="C140" s="651"/>
      <c r="D140" s="648"/>
      <c r="E140" s="270" t="s">
        <v>16</v>
      </c>
      <c r="F140" s="120">
        <v>0</v>
      </c>
      <c r="G140" s="120">
        <v>0</v>
      </c>
      <c r="H140" s="123">
        <v>0</v>
      </c>
      <c r="I140" s="123">
        <v>0</v>
      </c>
      <c r="J140" s="123">
        <v>0</v>
      </c>
      <c r="K140" s="123">
        <v>0</v>
      </c>
      <c r="L140" s="121">
        <v>0</v>
      </c>
      <c r="M140" s="121"/>
      <c r="N140" s="124">
        <v>0</v>
      </c>
      <c r="O140" s="124">
        <v>0</v>
      </c>
      <c r="P140" s="269"/>
    </row>
    <row r="141" spans="1:16" s="250" customFormat="1" ht="15.75" customHeight="1">
      <c r="A141" s="158"/>
      <c r="B141" s="679"/>
      <c r="C141" s="651"/>
      <c r="D141" s="648"/>
      <c r="E141" s="270" t="s">
        <v>30</v>
      </c>
      <c r="F141" s="120"/>
      <c r="G141" s="120"/>
      <c r="H141" s="123"/>
      <c r="I141" s="123"/>
      <c r="J141" s="123"/>
      <c r="K141" s="123"/>
      <c r="L141" s="121"/>
      <c r="M141" s="121"/>
      <c r="N141" s="124"/>
      <c r="O141" s="124"/>
      <c r="P141" s="269"/>
    </row>
    <row r="142" spans="1:16" s="250" customFormat="1" ht="15.75" customHeight="1">
      <c r="A142" s="158"/>
      <c r="B142" s="679"/>
      <c r="C142" s="651"/>
      <c r="D142" s="648"/>
      <c r="E142" s="270" t="s">
        <v>65</v>
      </c>
      <c r="F142" s="123">
        <v>0</v>
      </c>
      <c r="G142" s="123">
        <v>0</v>
      </c>
      <c r="H142" s="175">
        <v>0</v>
      </c>
      <c r="I142" s="175">
        <v>0</v>
      </c>
      <c r="J142" s="175">
        <v>50</v>
      </c>
      <c r="K142" s="205">
        <v>50</v>
      </c>
      <c r="L142" s="176">
        <v>50</v>
      </c>
      <c r="M142" s="176">
        <v>50</v>
      </c>
      <c r="N142" s="179">
        <v>0</v>
      </c>
      <c r="O142" s="179">
        <v>0</v>
      </c>
      <c r="P142" s="269"/>
    </row>
    <row r="143" spans="1:16" s="250" customFormat="1" ht="15.75" customHeight="1">
      <c r="A143" s="158"/>
      <c r="B143" s="680"/>
      <c r="C143" s="652"/>
      <c r="D143" s="649"/>
      <c r="E143" s="270" t="s">
        <v>17</v>
      </c>
      <c r="F143" s="120"/>
      <c r="G143" s="120"/>
      <c r="H143" s="123"/>
      <c r="I143" s="123"/>
      <c r="J143" s="123"/>
      <c r="K143" s="123"/>
      <c r="L143" s="121"/>
      <c r="M143" s="121"/>
      <c r="N143" s="124"/>
      <c r="O143" s="124"/>
      <c r="P143" s="269"/>
    </row>
    <row r="144" spans="1:16" ht="15.75" customHeight="1">
      <c r="A144" s="158"/>
      <c r="B144" s="665"/>
      <c r="C144" s="646" t="s">
        <v>410</v>
      </c>
      <c r="D144" s="641" t="s">
        <v>117</v>
      </c>
      <c r="E144" s="140" t="s">
        <v>14</v>
      </c>
      <c r="F144" s="123">
        <f>F146+F148+F147+F149</f>
        <v>3984.1213600000001</v>
      </c>
      <c r="G144" s="120">
        <f t="shared" ref="G144:O144" si="48">G146+G148+G147+G149</f>
        <v>3970.5289400000001</v>
      </c>
      <c r="H144" s="123">
        <f t="shared" si="48"/>
        <v>573</v>
      </c>
      <c r="I144" s="123">
        <f t="shared" si="48"/>
        <v>349.85705000000002</v>
      </c>
      <c r="J144" s="123">
        <f t="shared" si="48"/>
        <v>1246</v>
      </c>
      <c r="K144" s="123">
        <f t="shared" si="48"/>
        <v>859.31345999999996</v>
      </c>
      <c r="L144" s="121">
        <f t="shared" si="48"/>
        <v>1962.65</v>
      </c>
      <c r="M144" s="121">
        <f t="shared" si="48"/>
        <v>1962.6325999999999</v>
      </c>
      <c r="N144" s="120">
        <f t="shared" si="48"/>
        <v>2290.0163200000002</v>
      </c>
      <c r="O144" s="120">
        <f t="shared" si="48"/>
        <v>2290.0163200000002</v>
      </c>
      <c r="P144" s="125"/>
    </row>
    <row r="145" spans="1:16" ht="15.75" customHeight="1">
      <c r="A145" s="158"/>
      <c r="B145" s="665"/>
      <c r="C145" s="646"/>
      <c r="D145" s="641"/>
      <c r="E145" s="140" t="s">
        <v>15</v>
      </c>
      <c r="F145" s="123"/>
      <c r="G145" s="120"/>
      <c r="H145" s="123"/>
      <c r="I145" s="123"/>
      <c r="J145" s="123"/>
      <c r="K145" s="123"/>
      <c r="L145" s="121"/>
      <c r="M145" s="121"/>
      <c r="N145" s="124"/>
      <c r="O145" s="124"/>
      <c r="P145" s="125"/>
    </row>
    <row r="146" spans="1:16" ht="15.75" customHeight="1">
      <c r="A146" s="158"/>
      <c r="B146" s="665"/>
      <c r="C146" s="646"/>
      <c r="D146" s="641"/>
      <c r="E146" s="140" t="s">
        <v>25</v>
      </c>
      <c r="F146" s="123">
        <v>1662.1480300000001</v>
      </c>
      <c r="G146" s="123">
        <v>1662.1480300000001</v>
      </c>
      <c r="H146" s="123">
        <v>0</v>
      </c>
      <c r="I146" s="123">
        <v>0</v>
      </c>
      <c r="J146" s="123">
        <v>0</v>
      </c>
      <c r="K146" s="123">
        <v>0</v>
      </c>
      <c r="L146" s="121">
        <v>0</v>
      </c>
      <c r="M146" s="121">
        <v>0</v>
      </c>
      <c r="N146" s="124">
        <v>0</v>
      </c>
      <c r="O146" s="124">
        <v>0</v>
      </c>
      <c r="P146" s="125"/>
    </row>
    <row r="147" spans="1:16" ht="15.75" customHeight="1">
      <c r="A147" s="158"/>
      <c r="B147" s="665"/>
      <c r="C147" s="646"/>
      <c r="D147" s="641"/>
      <c r="E147" s="140" t="s">
        <v>16</v>
      </c>
      <c r="F147" s="123">
        <v>554.05196999999998</v>
      </c>
      <c r="G147" s="123">
        <v>554.05196999999998</v>
      </c>
      <c r="H147" s="123">
        <v>0</v>
      </c>
      <c r="I147" s="123">
        <v>0</v>
      </c>
      <c r="J147" s="123">
        <v>0</v>
      </c>
      <c r="K147" s="123">
        <v>0</v>
      </c>
      <c r="L147" s="121">
        <v>0</v>
      </c>
      <c r="M147" s="121">
        <v>0</v>
      </c>
      <c r="N147" s="124">
        <v>0</v>
      </c>
      <c r="O147" s="124">
        <v>0</v>
      </c>
      <c r="P147" s="125"/>
    </row>
    <row r="148" spans="1:16" ht="15.75" customHeight="1">
      <c r="A148" s="158"/>
      <c r="B148" s="665"/>
      <c r="C148" s="646"/>
      <c r="D148" s="641"/>
      <c r="E148" s="140" t="s">
        <v>30</v>
      </c>
      <c r="F148" s="123"/>
      <c r="G148" s="123"/>
      <c r="H148" s="123"/>
      <c r="I148" s="123"/>
      <c r="J148" s="123"/>
      <c r="K148" s="123"/>
      <c r="L148" s="121"/>
      <c r="M148" s="121"/>
      <c r="N148" s="124"/>
      <c r="O148" s="124"/>
      <c r="P148" s="125"/>
    </row>
    <row r="149" spans="1:16" ht="15.75" customHeight="1">
      <c r="A149" s="158"/>
      <c r="B149" s="665"/>
      <c r="C149" s="646"/>
      <c r="D149" s="641"/>
      <c r="E149" s="140" t="s">
        <v>65</v>
      </c>
      <c r="F149" s="123">
        <v>1767.92136</v>
      </c>
      <c r="G149" s="123">
        <v>1754.3289400000001</v>
      </c>
      <c r="H149" s="175">
        <v>573</v>
      </c>
      <c r="I149" s="175">
        <v>349.85705000000002</v>
      </c>
      <c r="J149" s="175">
        <v>1246</v>
      </c>
      <c r="K149" s="205">
        <v>859.31345999999996</v>
      </c>
      <c r="L149" s="176">
        <v>1962.65</v>
      </c>
      <c r="M149" s="176">
        <v>1962.6325999999999</v>
      </c>
      <c r="N149" s="178">
        <v>2290.0163200000002</v>
      </c>
      <c r="O149" s="177">
        <v>2290.0163200000002</v>
      </c>
      <c r="P149" s="125"/>
    </row>
    <row r="150" spans="1:16" ht="15.75" customHeight="1">
      <c r="A150" s="158"/>
      <c r="B150" s="665"/>
      <c r="C150" s="646"/>
      <c r="D150" s="641"/>
      <c r="E150" s="140" t="s">
        <v>17</v>
      </c>
      <c r="F150" s="123"/>
      <c r="G150" s="120"/>
      <c r="H150" s="123"/>
      <c r="I150" s="123"/>
      <c r="J150" s="123"/>
      <c r="K150" s="123"/>
      <c r="L150" s="121"/>
      <c r="M150" s="121"/>
      <c r="N150" s="124"/>
      <c r="O150" s="124"/>
      <c r="P150" s="125"/>
    </row>
    <row r="151" spans="1:16" s="37" customFormat="1" ht="15.75" customHeight="1">
      <c r="A151" s="158"/>
      <c r="B151" s="665"/>
      <c r="C151" s="646"/>
      <c r="D151" s="641"/>
      <c r="E151" s="140" t="s">
        <v>14</v>
      </c>
      <c r="F151" s="123">
        <f>F153+F155+F154+F156</f>
        <v>569.73613999999998</v>
      </c>
      <c r="G151" s="120">
        <f t="shared" ref="G151:O151" si="49">G153+G155+G154+G156</f>
        <v>567.48577999999998</v>
      </c>
      <c r="H151" s="123">
        <f t="shared" si="49"/>
        <v>174</v>
      </c>
      <c r="I151" s="123">
        <f t="shared" si="49"/>
        <v>96.59563</v>
      </c>
      <c r="J151" s="123">
        <f t="shared" si="49"/>
        <v>402.67892999999998</v>
      </c>
      <c r="K151" s="123">
        <f t="shared" si="49"/>
        <v>218.25241</v>
      </c>
      <c r="L151" s="121">
        <f t="shared" si="49"/>
        <v>592.31600000000003</v>
      </c>
      <c r="M151" s="121">
        <f t="shared" si="49"/>
        <v>591.95275000000004</v>
      </c>
      <c r="N151" s="120">
        <f t="shared" si="49"/>
        <v>690.67893000000004</v>
      </c>
      <c r="O151" s="120">
        <f t="shared" si="49"/>
        <v>690.67893000000004</v>
      </c>
      <c r="P151" s="125"/>
    </row>
    <row r="152" spans="1:16" s="37" customFormat="1" ht="15.75" customHeight="1">
      <c r="A152" s="158"/>
      <c r="B152" s="665"/>
      <c r="C152" s="646"/>
      <c r="D152" s="641"/>
      <c r="E152" s="140" t="s">
        <v>15</v>
      </c>
      <c r="F152" s="123"/>
      <c r="G152" s="120"/>
      <c r="H152" s="123"/>
      <c r="I152" s="123"/>
      <c r="J152" s="123"/>
      <c r="K152" s="123"/>
      <c r="L152" s="121"/>
      <c r="M152" s="121"/>
      <c r="N152" s="124"/>
      <c r="O152" s="124"/>
      <c r="P152" s="125"/>
    </row>
    <row r="153" spans="1:16" s="37" customFormat="1" ht="15.75" customHeight="1">
      <c r="A153" s="158"/>
      <c r="B153" s="665"/>
      <c r="C153" s="646"/>
      <c r="D153" s="641"/>
      <c r="E153" s="140" t="s">
        <v>25</v>
      </c>
      <c r="F153" s="120">
        <v>0</v>
      </c>
      <c r="G153" s="120">
        <v>0</v>
      </c>
      <c r="H153" s="123">
        <v>0</v>
      </c>
      <c r="I153" s="123">
        <v>0</v>
      </c>
      <c r="J153" s="123">
        <v>0</v>
      </c>
      <c r="K153" s="123">
        <v>0</v>
      </c>
      <c r="L153" s="121">
        <v>0</v>
      </c>
      <c r="M153" s="121">
        <v>0</v>
      </c>
      <c r="N153" s="124">
        <v>0</v>
      </c>
      <c r="O153" s="124">
        <v>0</v>
      </c>
      <c r="P153" s="125"/>
    </row>
    <row r="154" spans="1:16" s="37" customFormat="1" ht="15.75" customHeight="1">
      <c r="A154" s="158"/>
      <c r="B154" s="665"/>
      <c r="C154" s="646"/>
      <c r="D154" s="641"/>
      <c r="E154" s="140" t="s">
        <v>16</v>
      </c>
      <c r="F154" s="120">
        <v>0</v>
      </c>
      <c r="G154" s="120">
        <v>0</v>
      </c>
      <c r="H154" s="123">
        <v>0</v>
      </c>
      <c r="I154" s="123">
        <v>0</v>
      </c>
      <c r="J154" s="123">
        <v>0</v>
      </c>
      <c r="K154" s="123">
        <v>0</v>
      </c>
      <c r="L154" s="121">
        <v>0</v>
      </c>
      <c r="M154" s="121">
        <v>0</v>
      </c>
      <c r="N154" s="124">
        <v>0</v>
      </c>
      <c r="O154" s="124">
        <v>0</v>
      </c>
      <c r="P154" s="125"/>
    </row>
    <row r="155" spans="1:16" s="37" customFormat="1" ht="15.75" customHeight="1">
      <c r="A155" s="158"/>
      <c r="B155" s="665"/>
      <c r="C155" s="646"/>
      <c r="D155" s="641"/>
      <c r="E155" s="140" t="s">
        <v>30</v>
      </c>
      <c r="F155" s="123"/>
      <c r="G155" s="120"/>
      <c r="H155" s="123"/>
      <c r="I155" s="123"/>
      <c r="J155" s="123"/>
      <c r="K155" s="123"/>
      <c r="L155" s="121"/>
      <c r="M155" s="121"/>
      <c r="N155" s="124"/>
      <c r="O155" s="124"/>
      <c r="P155" s="125"/>
    </row>
    <row r="156" spans="1:16" s="37" customFormat="1" ht="15.75" customHeight="1">
      <c r="A156" s="158"/>
      <c r="B156" s="665"/>
      <c r="C156" s="646"/>
      <c r="D156" s="641"/>
      <c r="E156" s="140" t="s">
        <v>65</v>
      </c>
      <c r="F156" s="123">
        <v>569.73613999999998</v>
      </c>
      <c r="G156" s="123">
        <v>567.48577999999998</v>
      </c>
      <c r="H156" s="175">
        <v>174</v>
      </c>
      <c r="I156" s="175">
        <v>96.59563</v>
      </c>
      <c r="J156" s="175">
        <v>402.67892999999998</v>
      </c>
      <c r="K156" s="205">
        <v>218.25241</v>
      </c>
      <c r="L156" s="176">
        <v>592.31600000000003</v>
      </c>
      <c r="M156" s="176">
        <v>591.95275000000004</v>
      </c>
      <c r="N156" s="177">
        <v>690.67893000000004</v>
      </c>
      <c r="O156" s="177">
        <v>690.67893000000004</v>
      </c>
      <c r="P156" s="125"/>
    </row>
    <row r="157" spans="1:16" s="37" customFormat="1" ht="15.75" customHeight="1">
      <c r="A157" s="158"/>
      <c r="B157" s="665"/>
      <c r="C157" s="646"/>
      <c r="D157" s="641"/>
      <c r="E157" s="140" t="s">
        <v>17</v>
      </c>
      <c r="F157" s="123"/>
      <c r="G157" s="120"/>
      <c r="H157" s="123"/>
      <c r="I157" s="123"/>
      <c r="J157" s="123"/>
      <c r="K157" s="123"/>
      <c r="L157" s="121"/>
      <c r="M157" s="121"/>
      <c r="N157" s="124"/>
      <c r="O157" s="124"/>
      <c r="P157" s="125"/>
    </row>
    <row r="158" spans="1:16" s="60" customFormat="1" ht="15.75" customHeight="1">
      <c r="A158" s="158"/>
      <c r="B158" s="665"/>
      <c r="C158" s="646"/>
      <c r="D158" s="641"/>
      <c r="E158" s="140" t="s">
        <v>14</v>
      </c>
      <c r="F158" s="120">
        <f>F160+F162+F161+F163</f>
        <v>387.08780999999999</v>
      </c>
      <c r="G158" s="120">
        <f t="shared" ref="G158:O158" si="50">G160+G162+G161+G163</f>
        <v>386.66854999999998</v>
      </c>
      <c r="H158" s="123">
        <f t="shared" si="50"/>
        <v>51</v>
      </c>
      <c r="I158" s="123">
        <f t="shared" si="50"/>
        <v>9.4189600000000002</v>
      </c>
      <c r="J158" s="123">
        <f t="shared" si="50"/>
        <v>96</v>
      </c>
      <c r="K158" s="123">
        <f t="shared" si="50"/>
        <v>17.74268</v>
      </c>
      <c r="L158" s="121">
        <f t="shared" si="50"/>
        <v>205.74700000000001</v>
      </c>
      <c r="M158" s="121">
        <f t="shared" si="50"/>
        <v>205.74700000000001</v>
      </c>
      <c r="N158" s="120">
        <f t="shared" si="50"/>
        <v>169.1</v>
      </c>
      <c r="O158" s="120">
        <f t="shared" si="50"/>
        <v>169.1</v>
      </c>
      <c r="P158" s="125"/>
    </row>
    <row r="159" spans="1:16" s="60" customFormat="1" ht="15.75" customHeight="1">
      <c r="A159" s="158"/>
      <c r="B159" s="665"/>
      <c r="C159" s="646"/>
      <c r="D159" s="641"/>
      <c r="E159" s="140" t="s">
        <v>15</v>
      </c>
      <c r="F159" s="120"/>
      <c r="G159" s="120"/>
      <c r="H159" s="123"/>
      <c r="I159" s="123"/>
      <c r="J159" s="123"/>
      <c r="K159" s="123"/>
      <c r="L159" s="121"/>
      <c r="M159" s="121"/>
      <c r="N159" s="124"/>
      <c r="O159" s="124"/>
      <c r="P159" s="125"/>
    </row>
    <row r="160" spans="1:16" s="60" customFormat="1" ht="15.75" customHeight="1">
      <c r="A160" s="158"/>
      <c r="B160" s="665"/>
      <c r="C160" s="646"/>
      <c r="D160" s="641"/>
      <c r="E160" s="140" t="s">
        <v>25</v>
      </c>
      <c r="F160" s="123">
        <v>0</v>
      </c>
      <c r="G160" s="123">
        <v>0</v>
      </c>
      <c r="H160" s="123">
        <v>0</v>
      </c>
      <c r="I160" s="123">
        <v>0</v>
      </c>
      <c r="J160" s="123">
        <v>0</v>
      </c>
      <c r="K160" s="123">
        <v>0</v>
      </c>
      <c r="L160" s="121">
        <v>0</v>
      </c>
      <c r="M160" s="121">
        <v>0</v>
      </c>
      <c r="N160" s="124">
        <v>0</v>
      </c>
      <c r="O160" s="124">
        <v>0</v>
      </c>
      <c r="P160" s="125"/>
    </row>
    <row r="161" spans="1:16" s="60" customFormat="1" ht="15.75" customHeight="1">
      <c r="A161" s="158"/>
      <c r="B161" s="665"/>
      <c r="C161" s="646"/>
      <c r="D161" s="641"/>
      <c r="E161" s="140" t="s">
        <v>16</v>
      </c>
      <c r="F161" s="123">
        <v>0</v>
      </c>
      <c r="G161" s="123">
        <v>0</v>
      </c>
      <c r="H161" s="123">
        <v>0</v>
      </c>
      <c r="I161" s="123">
        <v>0</v>
      </c>
      <c r="J161" s="123">
        <v>0</v>
      </c>
      <c r="K161" s="123">
        <v>0</v>
      </c>
      <c r="L161" s="121">
        <v>0</v>
      </c>
      <c r="M161" s="121">
        <v>0</v>
      </c>
      <c r="N161" s="124">
        <v>0</v>
      </c>
      <c r="O161" s="124">
        <v>0</v>
      </c>
      <c r="P161" s="125"/>
    </row>
    <row r="162" spans="1:16" s="60" customFormat="1" ht="15.75" customHeight="1">
      <c r="A162" s="158"/>
      <c r="B162" s="665"/>
      <c r="C162" s="646"/>
      <c r="D162" s="641"/>
      <c r="E162" s="140" t="s">
        <v>30</v>
      </c>
      <c r="F162" s="123"/>
      <c r="G162" s="123"/>
      <c r="H162" s="123"/>
      <c r="I162" s="123"/>
      <c r="J162" s="123"/>
      <c r="K162" s="123"/>
      <c r="L162" s="121"/>
      <c r="M162" s="121"/>
      <c r="N162" s="124"/>
      <c r="O162" s="124"/>
      <c r="P162" s="125"/>
    </row>
    <row r="163" spans="1:16" s="60" customFormat="1" ht="15.75" customHeight="1">
      <c r="A163" s="158"/>
      <c r="B163" s="665"/>
      <c r="C163" s="646"/>
      <c r="D163" s="641"/>
      <c r="E163" s="140" t="s">
        <v>65</v>
      </c>
      <c r="F163" s="123">
        <v>387.08780999999999</v>
      </c>
      <c r="G163" s="123">
        <v>386.66854999999998</v>
      </c>
      <c r="H163" s="175">
        <v>51</v>
      </c>
      <c r="I163" s="175">
        <v>9.4189600000000002</v>
      </c>
      <c r="J163" s="175">
        <v>96</v>
      </c>
      <c r="K163" s="205">
        <v>17.74268</v>
      </c>
      <c r="L163" s="176">
        <v>205.74700000000001</v>
      </c>
      <c r="M163" s="176">
        <v>205.74700000000001</v>
      </c>
      <c r="N163" s="179">
        <v>169.1</v>
      </c>
      <c r="O163" s="179">
        <v>169.1</v>
      </c>
      <c r="P163" s="125"/>
    </row>
    <row r="164" spans="1:16" s="60" customFormat="1" ht="15.75" customHeight="1">
      <c r="A164" s="158"/>
      <c r="B164" s="665"/>
      <c r="C164" s="646"/>
      <c r="D164" s="641"/>
      <c r="E164" s="140" t="s">
        <v>17</v>
      </c>
      <c r="F164" s="123"/>
      <c r="G164" s="123"/>
      <c r="H164" s="123"/>
      <c r="I164" s="123"/>
      <c r="J164" s="123"/>
      <c r="K164" s="123"/>
      <c r="L164" s="121"/>
      <c r="M164" s="121"/>
      <c r="N164" s="124"/>
      <c r="O164" s="124"/>
      <c r="P164" s="125"/>
    </row>
    <row r="165" spans="1:16" s="60" customFormat="1" ht="15.75" customHeight="1">
      <c r="A165" s="158"/>
      <c r="B165" s="665"/>
      <c r="C165" s="646"/>
      <c r="D165" s="641"/>
      <c r="E165" s="140" t="s">
        <v>14</v>
      </c>
      <c r="F165" s="123">
        <f>F167+F169+F168+F170</f>
        <v>9.2848900000000008</v>
      </c>
      <c r="G165" s="123">
        <f t="shared" ref="G165:O165" si="51">G167+G169+G168+G170</f>
        <v>9.2848900000000008</v>
      </c>
      <c r="H165" s="123">
        <f t="shared" si="51"/>
        <v>3</v>
      </c>
      <c r="I165" s="123">
        <f t="shared" si="51"/>
        <v>0</v>
      </c>
      <c r="J165" s="123">
        <f t="shared" si="51"/>
        <v>5</v>
      </c>
      <c r="K165" s="123">
        <f t="shared" si="51"/>
        <v>0</v>
      </c>
      <c r="L165" s="121">
        <f t="shared" si="51"/>
        <v>0</v>
      </c>
      <c r="M165" s="121">
        <f t="shared" si="51"/>
        <v>0</v>
      </c>
      <c r="N165" s="120">
        <f t="shared" si="51"/>
        <v>5</v>
      </c>
      <c r="O165" s="120">
        <f t="shared" si="51"/>
        <v>5</v>
      </c>
      <c r="P165" s="125"/>
    </row>
    <row r="166" spans="1:16" s="60" customFormat="1" ht="15.75" customHeight="1">
      <c r="A166" s="158"/>
      <c r="B166" s="665"/>
      <c r="C166" s="646"/>
      <c r="D166" s="641"/>
      <c r="E166" s="140" t="s">
        <v>15</v>
      </c>
      <c r="F166" s="123"/>
      <c r="G166" s="123"/>
      <c r="H166" s="123"/>
      <c r="I166" s="123"/>
      <c r="J166" s="123"/>
      <c r="K166" s="123"/>
      <c r="L166" s="121"/>
      <c r="M166" s="121"/>
      <c r="N166" s="124"/>
      <c r="O166" s="124"/>
      <c r="P166" s="125"/>
    </row>
    <row r="167" spans="1:16" s="60" customFormat="1" ht="15.75" customHeight="1">
      <c r="A167" s="158"/>
      <c r="B167" s="665"/>
      <c r="C167" s="646"/>
      <c r="D167" s="641"/>
      <c r="E167" s="140" t="s">
        <v>25</v>
      </c>
      <c r="F167" s="123">
        <v>0</v>
      </c>
      <c r="G167" s="123">
        <v>0</v>
      </c>
      <c r="H167" s="123">
        <v>0</v>
      </c>
      <c r="I167" s="123">
        <v>0</v>
      </c>
      <c r="J167" s="123">
        <v>0</v>
      </c>
      <c r="K167" s="123">
        <v>0</v>
      </c>
      <c r="L167" s="121">
        <v>0</v>
      </c>
      <c r="M167" s="121">
        <v>0</v>
      </c>
      <c r="N167" s="124">
        <v>0</v>
      </c>
      <c r="O167" s="124">
        <v>0</v>
      </c>
      <c r="P167" s="125"/>
    </row>
    <row r="168" spans="1:16" s="60" customFormat="1" ht="15.75" customHeight="1">
      <c r="A168" s="158"/>
      <c r="B168" s="665"/>
      <c r="C168" s="646"/>
      <c r="D168" s="641"/>
      <c r="E168" s="140" t="s">
        <v>16</v>
      </c>
      <c r="F168" s="123">
        <v>0</v>
      </c>
      <c r="G168" s="123">
        <v>0</v>
      </c>
      <c r="H168" s="123">
        <v>0</v>
      </c>
      <c r="I168" s="123">
        <v>0</v>
      </c>
      <c r="J168" s="123">
        <v>0</v>
      </c>
      <c r="K168" s="123">
        <v>0</v>
      </c>
      <c r="L168" s="121">
        <v>0</v>
      </c>
      <c r="M168" s="121">
        <v>0</v>
      </c>
      <c r="N168" s="124">
        <v>0</v>
      </c>
      <c r="O168" s="124">
        <v>0</v>
      </c>
      <c r="P168" s="125"/>
    </row>
    <row r="169" spans="1:16" s="60" customFormat="1" ht="15.75" customHeight="1">
      <c r="A169" s="158"/>
      <c r="B169" s="665"/>
      <c r="C169" s="646"/>
      <c r="D169" s="641"/>
      <c r="E169" s="140" t="s">
        <v>30</v>
      </c>
      <c r="F169" s="123"/>
      <c r="G169" s="123"/>
      <c r="H169" s="123"/>
      <c r="I169" s="123"/>
      <c r="J169" s="123"/>
      <c r="K169" s="123"/>
      <c r="L169" s="121"/>
      <c r="M169" s="121"/>
      <c r="N169" s="124"/>
      <c r="O169" s="124"/>
      <c r="P169" s="125"/>
    </row>
    <row r="170" spans="1:16" s="60" customFormat="1" ht="15.75" customHeight="1">
      <c r="A170" s="158"/>
      <c r="B170" s="665"/>
      <c r="C170" s="646"/>
      <c r="D170" s="641"/>
      <c r="E170" s="140" t="s">
        <v>65</v>
      </c>
      <c r="F170" s="123">
        <v>9.2848900000000008</v>
      </c>
      <c r="G170" s="123">
        <v>9.2848900000000008</v>
      </c>
      <c r="H170" s="175">
        <v>3</v>
      </c>
      <c r="I170" s="175">
        <v>0</v>
      </c>
      <c r="J170" s="175">
        <v>5</v>
      </c>
      <c r="K170" s="205">
        <v>0</v>
      </c>
      <c r="L170" s="176">
        <v>0</v>
      </c>
      <c r="M170" s="176">
        <v>0</v>
      </c>
      <c r="N170" s="179">
        <v>5</v>
      </c>
      <c r="O170" s="179">
        <v>5</v>
      </c>
      <c r="P170" s="125"/>
    </row>
    <row r="171" spans="1:16" s="60" customFormat="1" ht="15.75" customHeight="1">
      <c r="A171" s="158"/>
      <c r="B171" s="665"/>
      <c r="C171" s="646"/>
      <c r="D171" s="641"/>
      <c r="E171" s="140" t="s">
        <v>17</v>
      </c>
      <c r="F171" s="123"/>
      <c r="G171" s="123"/>
      <c r="H171" s="123"/>
      <c r="I171" s="123"/>
      <c r="J171" s="123"/>
      <c r="K171" s="123"/>
      <c r="L171" s="121"/>
      <c r="M171" s="121"/>
      <c r="N171" s="124"/>
      <c r="O171" s="124"/>
      <c r="P171" s="125"/>
    </row>
    <row r="172" spans="1:16" s="73" customFormat="1" ht="23.25" customHeight="1">
      <c r="A172" s="158"/>
      <c r="B172" s="665"/>
      <c r="C172" s="646" t="s">
        <v>421</v>
      </c>
      <c r="D172" s="641" t="s">
        <v>629</v>
      </c>
      <c r="E172" s="140" t="s">
        <v>14</v>
      </c>
      <c r="F172" s="120">
        <f>F174+F176+F175+F177</f>
        <v>0</v>
      </c>
      <c r="G172" s="120">
        <f t="shared" ref="G172:O172" si="52">G174+G176+G175+G177</f>
        <v>0</v>
      </c>
      <c r="H172" s="123">
        <f t="shared" si="52"/>
        <v>2890</v>
      </c>
      <c r="I172" s="123">
        <f t="shared" si="52"/>
        <v>0</v>
      </c>
      <c r="J172" s="123">
        <f t="shared" si="52"/>
        <v>2890</v>
      </c>
      <c r="K172" s="123">
        <f t="shared" si="52"/>
        <v>2890</v>
      </c>
      <c r="L172" s="121">
        <f t="shared" si="52"/>
        <v>2890</v>
      </c>
      <c r="M172" s="121">
        <f t="shared" si="52"/>
        <v>2890</v>
      </c>
      <c r="N172" s="120">
        <f t="shared" si="52"/>
        <v>906.02099999999996</v>
      </c>
      <c r="O172" s="120">
        <f t="shared" si="52"/>
        <v>1828.4571599999999</v>
      </c>
      <c r="P172" s="125"/>
    </row>
    <row r="173" spans="1:16" s="73" customFormat="1" ht="20.25" customHeight="1">
      <c r="A173" s="158"/>
      <c r="B173" s="665"/>
      <c r="C173" s="646"/>
      <c r="D173" s="641"/>
      <c r="E173" s="140" t="s">
        <v>15</v>
      </c>
      <c r="F173" s="120"/>
      <c r="G173" s="120"/>
      <c r="H173" s="123"/>
      <c r="I173" s="123"/>
      <c r="J173" s="123"/>
      <c r="K173" s="123"/>
      <c r="L173" s="121"/>
      <c r="M173" s="121"/>
      <c r="N173" s="124"/>
      <c r="O173" s="124"/>
      <c r="P173" s="125"/>
    </row>
    <row r="174" spans="1:16" s="73" customFormat="1" ht="20.25" customHeight="1">
      <c r="A174" s="158"/>
      <c r="B174" s="665"/>
      <c r="C174" s="646"/>
      <c r="D174" s="641"/>
      <c r="E174" s="140" t="s">
        <v>25</v>
      </c>
      <c r="F174" s="123">
        <v>0</v>
      </c>
      <c r="G174" s="123">
        <v>0</v>
      </c>
      <c r="H174" s="175">
        <v>2145.7487500000002</v>
      </c>
      <c r="I174" s="175">
        <v>0</v>
      </c>
      <c r="J174" s="175">
        <v>2145.7487500000002</v>
      </c>
      <c r="K174" s="175">
        <v>2145.7487500000002</v>
      </c>
      <c r="L174" s="176">
        <v>2145.7487500000002</v>
      </c>
      <c r="M174" s="176">
        <v>2145.7487500000002</v>
      </c>
      <c r="N174" s="179">
        <v>643.274</v>
      </c>
      <c r="O174" s="179">
        <v>1298.2047600000001</v>
      </c>
      <c r="P174" s="125"/>
    </row>
    <row r="175" spans="1:16" s="73" customFormat="1" ht="20.25" customHeight="1">
      <c r="A175" s="158"/>
      <c r="B175" s="665"/>
      <c r="C175" s="646"/>
      <c r="D175" s="641"/>
      <c r="E175" s="140" t="s">
        <v>16</v>
      </c>
      <c r="F175" s="123"/>
      <c r="G175" s="123">
        <v>0</v>
      </c>
      <c r="H175" s="175">
        <v>715.25125000000003</v>
      </c>
      <c r="I175" s="175">
        <v>0</v>
      </c>
      <c r="J175" s="175">
        <v>715.25125000000003</v>
      </c>
      <c r="K175" s="175">
        <v>715.25125000000003</v>
      </c>
      <c r="L175" s="176">
        <v>715.25125000000003</v>
      </c>
      <c r="M175" s="176">
        <v>715.25125000000003</v>
      </c>
      <c r="N175" s="179">
        <v>262.74700000000001</v>
      </c>
      <c r="O175" s="179">
        <v>530.25239999999997</v>
      </c>
      <c r="P175" s="125"/>
    </row>
    <row r="176" spans="1:16" s="73" customFormat="1" ht="20.25" customHeight="1">
      <c r="A176" s="158"/>
      <c r="B176" s="665"/>
      <c r="C176" s="646"/>
      <c r="D176" s="641"/>
      <c r="E176" s="140" t="s">
        <v>30</v>
      </c>
      <c r="F176" s="120">
        <v>0</v>
      </c>
      <c r="G176" s="120"/>
      <c r="H176" s="123"/>
      <c r="I176" s="123"/>
      <c r="J176" s="123"/>
      <c r="K176" s="123"/>
      <c r="L176" s="121"/>
      <c r="M176" s="121"/>
      <c r="N176" s="124"/>
      <c r="O176" s="124"/>
      <c r="P176" s="125"/>
    </row>
    <row r="177" spans="1:16" s="73" customFormat="1" ht="20.25" customHeight="1">
      <c r="A177" s="158"/>
      <c r="B177" s="665"/>
      <c r="C177" s="646"/>
      <c r="D177" s="641"/>
      <c r="E177" s="140" t="s">
        <v>65</v>
      </c>
      <c r="F177" s="123">
        <v>0</v>
      </c>
      <c r="G177" s="123">
        <v>0</v>
      </c>
      <c r="H177" s="175">
        <v>29</v>
      </c>
      <c r="I177" s="175">
        <v>0</v>
      </c>
      <c r="J177" s="175">
        <v>29</v>
      </c>
      <c r="K177" s="175">
        <v>29</v>
      </c>
      <c r="L177" s="176">
        <v>29</v>
      </c>
      <c r="M177" s="176">
        <v>29</v>
      </c>
      <c r="N177" s="179">
        <v>0</v>
      </c>
      <c r="O177" s="179">
        <v>0</v>
      </c>
      <c r="P177" s="125"/>
    </row>
    <row r="178" spans="1:16" s="73" customFormat="1" ht="20.25" customHeight="1">
      <c r="A178" s="158"/>
      <c r="B178" s="665"/>
      <c r="C178" s="646"/>
      <c r="D178" s="641"/>
      <c r="E178" s="140" t="s">
        <v>17</v>
      </c>
      <c r="F178" s="120"/>
      <c r="G178" s="120"/>
      <c r="H178" s="123"/>
      <c r="I178" s="123"/>
      <c r="J178" s="123"/>
      <c r="K178" s="123"/>
      <c r="L178" s="121"/>
      <c r="M178" s="121"/>
      <c r="N178" s="124"/>
      <c r="O178" s="124"/>
      <c r="P178" s="125"/>
    </row>
    <row r="179" spans="1:16" s="60" customFormat="1" ht="18" customHeight="1">
      <c r="A179" s="158"/>
      <c r="B179" s="665"/>
      <c r="C179" s="646" t="s">
        <v>421</v>
      </c>
      <c r="D179" s="641" t="s">
        <v>508</v>
      </c>
      <c r="E179" s="140" t="s">
        <v>14</v>
      </c>
      <c r="F179" s="126">
        <f>F181+F183+F182+F184</f>
        <v>100</v>
      </c>
      <c r="G179" s="126">
        <f t="shared" ref="G179:O179" si="53">G181+G183+G182+G184</f>
        <v>100</v>
      </c>
      <c r="H179" s="143">
        <f t="shared" si="53"/>
        <v>182.7</v>
      </c>
      <c r="I179" s="143">
        <f t="shared" si="53"/>
        <v>0</v>
      </c>
      <c r="J179" s="143">
        <f t="shared" si="53"/>
        <v>228.375</v>
      </c>
      <c r="K179" s="143">
        <f t="shared" si="53"/>
        <v>0</v>
      </c>
      <c r="L179" s="119">
        <f t="shared" si="53"/>
        <v>228.375</v>
      </c>
      <c r="M179" s="119">
        <f t="shared" si="53"/>
        <v>228.375</v>
      </c>
      <c r="N179" s="126">
        <f t="shared" si="53"/>
        <v>182.7</v>
      </c>
      <c r="O179" s="126">
        <f t="shared" si="53"/>
        <v>182.7</v>
      </c>
      <c r="P179" s="125"/>
    </row>
    <row r="180" spans="1:16" s="60" customFormat="1" ht="18" customHeight="1">
      <c r="A180" s="158"/>
      <c r="B180" s="665"/>
      <c r="C180" s="646"/>
      <c r="D180" s="641"/>
      <c r="E180" s="140" t="s">
        <v>15</v>
      </c>
      <c r="F180" s="120"/>
      <c r="G180" s="120"/>
      <c r="H180" s="123"/>
      <c r="I180" s="123"/>
      <c r="J180" s="123"/>
      <c r="K180" s="123"/>
      <c r="L180" s="121"/>
      <c r="M180" s="121"/>
      <c r="N180" s="124"/>
      <c r="O180" s="124"/>
      <c r="P180" s="125"/>
    </row>
    <row r="181" spans="1:16" s="60" customFormat="1" ht="18" customHeight="1">
      <c r="A181" s="158"/>
      <c r="B181" s="665"/>
      <c r="C181" s="646"/>
      <c r="D181" s="641"/>
      <c r="E181" s="140" t="s">
        <v>25</v>
      </c>
      <c r="F181" s="123">
        <v>50</v>
      </c>
      <c r="G181" s="123">
        <v>50</v>
      </c>
      <c r="H181" s="123">
        <v>0</v>
      </c>
      <c r="I181" s="123">
        <v>0</v>
      </c>
      <c r="J181" s="123">
        <v>0</v>
      </c>
      <c r="K181" s="123">
        <v>0</v>
      </c>
      <c r="L181" s="121">
        <v>0</v>
      </c>
      <c r="M181" s="121">
        <v>0</v>
      </c>
      <c r="N181" s="124">
        <v>0</v>
      </c>
      <c r="O181" s="124">
        <v>0</v>
      </c>
      <c r="P181" s="125"/>
    </row>
    <row r="182" spans="1:16" s="60" customFormat="1" ht="18" customHeight="1">
      <c r="A182" s="158"/>
      <c r="B182" s="665"/>
      <c r="C182" s="646"/>
      <c r="D182" s="641"/>
      <c r="E182" s="140" t="s">
        <v>16</v>
      </c>
      <c r="F182" s="123">
        <v>50</v>
      </c>
      <c r="G182" s="123">
        <v>50</v>
      </c>
      <c r="H182" s="175">
        <v>182.7</v>
      </c>
      <c r="I182" s="175">
        <v>0</v>
      </c>
      <c r="J182" s="175">
        <v>182.7</v>
      </c>
      <c r="K182" s="205">
        <v>0</v>
      </c>
      <c r="L182" s="176">
        <v>182.7</v>
      </c>
      <c r="M182" s="176">
        <v>182.7</v>
      </c>
      <c r="N182" s="179">
        <v>182.7</v>
      </c>
      <c r="O182" s="179">
        <v>182.7</v>
      </c>
      <c r="P182" s="179"/>
    </row>
    <row r="183" spans="1:16" s="60" customFormat="1" ht="18" customHeight="1">
      <c r="A183" s="158"/>
      <c r="B183" s="665"/>
      <c r="C183" s="646"/>
      <c r="D183" s="641"/>
      <c r="E183" s="140" t="s">
        <v>30</v>
      </c>
      <c r="F183" s="120"/>
      <c r="G183" s="120"/>
      <c r="H183" s="123"/>
      <c r="I183" s="123"/>
      <c r="J183" s="123"/>
      <c r="K183" s="123"/>
      <c r="L183" s="121"/>
      <c r="M183" s="121"/>
      <c r="N183" s="124"/>
      <c r="O183" s="124"/>
      <c r="P183" s="125"/>
    </row>
    <row r="184" spans="1:16" s="60" customFormat="1" ht="18" customHeight="1">
      <c r="A184" s="158"/>
      <c r="B184" s="665"/>
      <c r="C184" s="646"/>
      <c r="D184" s="641"/>
      <c r="E184" s="140" t="s">
        <v>65</v>
      </c>
      <c r="F184" s="123">
        <v>0</v>
      </c>
      <c r="G184" s="123">
        <v>0</v>
      </c>
      <c r="H184" s="123">
        <v>0</v>
      </c>
      <c r="I184" s="123">
        <v>0</v>
      </c>
      <c r="J184" s="123">
        <v>45.674999999999997</v>
      </c>
      <c r="K184" s="123">
        <v>0</v>
      </c>
      <c r="L184" s="176">
        <v>45.674999999999997</v>
      </c>
      <c r="M184" s="176">
        <v>45.674999999999997</v>
      </c>
      <c r="N184" s="179">
        <v>0</v>
      </c>
      <c r="O184" s="179">
        <v>0</v>
      </c>
      <c r="P184" s="125"/>
    </row>
    <row r="185" spans="1:16" s="60" customFormat="1" ht="18" customHeight="1">
      <c r="A185" s="158"/>
      <c r="B185" s="665"/>
      <c r="C185" s="646"/>
      <c r="D185" s="641"/>
      <c r="E185" s="140" t="s">
        <v>17</v>
      </c>
      <c r="F185" s="120"/>
      <c r="G185" s="120"/>
      <c r="H185" s="123"/>
      <c r="I185" s="123"/>
      <c r="J185" s="123"/>
      <c r="K185" s="123"/>
      <c r="L185" s="121"/>
      <c r="M185" s="121"/>
      <c r="N185" s="124"/>
      <c r="O185" s="124"/>
      <c r="P185" s="125"/>
    </row>
    <row r="186" spans="1:16" s="48" customFormat="1" ht="17.25" customHeight="1">
      <c r="A186" s="158"/>
      <c r="B186" s="643"/>
      <c r="C186" s="646" t="s">
        <v>422</v>
      </c>
      <c r="D186" s="641" t="s">
        <v>509</v>
      </c>
      <c r="E186" s="140" t="s">
        <v>14</v>
      </c>
      <c r="F186" s="126">
        <f>F188+F190+F189+F191</f>
        <v>0</v>
      </c>
      <c r="G186" s="126">
        <f t="shared" ref="G186:O186" si="54">G188+G190+G189+G191</f>
        <v>0</v>
      </c>
      <c r="H186" s="143">
        <f t="shared" si="54"/>
        <v>50</v>
      </c>
      <c r="I186" s="143">
        <f t="shared" si="54"/>
        <v>0</v>
      </c>
      <c r="J186" s="143">
        <f t="shared" si="54"/>
        <v>50</v>
      </c>
      <c r="K186" s="143">
        <f t="shared" si="54"/>
        <v>50</v>
      </c>
      <c r="L186" s="119">
        <f t="shared" si="54"/>
        <v>50</v>
      </c>
      <c r="M186" s="119">
        <f t="shared" si="54"/>
        <v>50</v>
      </c>
      <c r="N186" s="126">
        <f t="shared" si="54"/>
        <v>0</v>
      </c>
      <c r="O186" s="126">
        <f t="shared" si="54"/>
        <v>0</v>
      </c>
      <c r="P186" s="125"/>
    </row>
    <row r="187" spans="1:16" s="48" customFormat="1" ht="17.25" customHeight="1">
      <c r="A187" s="158"/>
      <c r="B187" s="644"/>
      <c r="C187" s="646"/>
      <c r="D187" s="641"/>
      <c r="E187" s="140" t="s">
        <v>15</v>
      </c>
      <c r="F187" s="120"/>
      <c r="G187" s="120"/>
      <c r="H187" s="123"/>
      <c r="I187" s="123"/>
      <c r="J187" s="123"/>
      <c r="K187" s="123"/>
      <c r="L187" s="121"/>
      <c r="M187" s="121"/>
      <c r="N187" s="124"/>
      <c r="O187" s="124"/>
      <c r="P187" s="125"/>
    </row>
    <row r="188" spans="1:16" s="48" customFormat="1" ht="17.25" customHeight="1">
      <c r="A188" s="158"/>
      <c r="B188" s="644"/>
      <c r="C188" s="646"/>
      <c r="D188" s="641"/>
      <c r="E188" s="140" t="s">
        <v>25</v>
      </c>
      <c r="F188" s="120">
        <v>0</v>
      </c>
      <c r="G188" s="120">
        <v>0</v>
      </c>
      <c r="H188" s="175">
        <v>37.5</v>
      </c>
      <c r="I188" s="175">
        <v>0</v>
      </c>
      <c r="J188" s="175">
        <v>37.5</v>
      </c>
      <c r="K188" s="175">
        <v>37.5</v>
      </c>
      <c r="L188" s="176">
        <v>37.5</v>
      </c>
      <c r="M188" s="176">
        <v>37.5</v>
      </c>
      <c r="N188" s="179">
        <v>0</v>
      </c>
      <c r="O188" s="179">
        <v>0</v>
      </c>
      <c r="P188" s="125"/>
    </row>
    <row r="189" spans="1:16" s="48" customFormat="1" ht="17.25" customHeight="1">
      <c r="A189" s="158"/>
      <c r="B189" s="644"/>
      <c r="C189" s="646"/>
      <c r="D189" s="641"/>
      <c r="E189" s="140" t="s">
        <v>16</v>
      </c>
      <c r="F189" s="120">
        <v>0</v>
      </c>
      <c r="G189" s="120">
        <v>0</v>
      </c>
      <c r="H189" s="175">
        <v>12.5</v>
      </c>
      <c r="I189" s="175">
        <v>0</v>
      </c>
      <c r="J189" s="175">
        <v>12.5</v>
      </c>
      <c r="K189" s="175">
        <v>12.5</v>
      </c>
      <c r="L189" s="176">
        <v>12.5</v>
      </c>
      <c r="M189" s="176">
        <v>12.5</v>
      </c>
      <c r="N189" s="179">
        <v>0</v>
      </c>
      <c r="O189" s="179">
        <v>0</v>
      </c>
      <c r="P189" s="125"/>
    </row>
    <row r="190" spans="1:16" s="48" customFormat="1" ht="17.25" customHeight="1">
      <c r="A190" s="158"/>
      <c r="B190" s="644"/>
      <c r="C190" s="646"/>
      <c r="D190" s="641"/>
      <c r="E190" s="140" t="s">
        <v>30</v>
      </c>
      <c r="F190" s="120"/>
      <c r="G190" s="120"/>
      <c r="H190" s="123"/>
      <c r="I190" s="123"/>
      <c r="J190" s="123"/>
      <c r="K190" s="123"/>
      <c r="L190" s="121"/>
      <c r="M190" s="121"/>
      <c r="N190" s="124"/>
      <c r="O190" s="124"/>
      <c r="P190" s="125"/>
    </row>
    <row r="191" spans="1:16" s="48" customFormat="1" ht="32.25" customHeight="1">
      <c r="A191" s="158"/>
      <c r="B191" s="644"/>
      <c r="C191" s="646"/>
      <c r="D191" s="641"/>
      <c r="E191" s="140" t="s">
        <v>65</v>
      </c>
      <c r="F191" s="123">
        <v>0</v>
      </c>
      <c r="G191" s="123">
        <v>0</v>
      </c>
      <c r="H191" s="123">
        <v>0</v>
      </c>
      <c r="I191" s="123">
        <v>0</v>
      </c>
      <c r="J191" s="123">
        <v>0</v>
      </c>
      <c r="K191" s="123">
        <v>0</v>
      </c>
      <c r="L191" s="176">
        <v>0</v>
      </c>
      <c r="M191" s="176">
        <v>0</v>
      </c>
      <c r="N191" s="179">
        <v>0</v>
      </c>
      <c r="O191" s="179">
        <v>0</v>
      </c>
      <c r="P191" s="125"/>
    </row>
    <row r="192" spans="1:16" s="48" customFormat="1" ht="20.25" customHeight="1">
      <c r="A192" s="158"/>
      <c r="B192" s="645"/>
      <c r="C192" s="646"/>
      <c r="D192" s="641"/>
      <c r="E192" s="140" t="s">
        <v>17</v>
      </c>
      <c r="F192" s="120"/>
      <c r="G192" s="120"/>
      <c r="H192" s="123"/>
      <c r="I192" s="123"/>
      <c r="J192" s="123"/>
      <c r="K192" s="123"/>
      <c r="L192" s="121"/>
      <c r="M192" s="121"/>
      <c r="N192" s="124"/>
      <c r="O192" s="124"/>
      <c r="P192" s="125"/>
    </row>
    <row r="193" spans="1:16" s="250" customFormat="1" ht="17.25" customHeight="1">
      <c r="A193" s="343"/>
      <c r="B193" s="643"/>
      <c r="C193" s="646" t="s">
        <v>527</v>
      </c>
      <c r="D193" s="641" t="s">
        <v>763</v>
      </c>
      <c r="E193" s="345" t="s">
        <v>14</v>
      </c>
      <c r="F193" s="126">
        <f>F195+F197+F196+F198</f>
        <v>0</v>
      </c>
      <c r="G193" s="126">
        <f t="shared" ref="G193:O193" si="55">G195+G197+G196+G198</f>
        <v>0</v>
      </c>
      <c r="H193" s="143">
        <f t="shared" si="55"/>
        <v>0</v>
      </c>
      <c r="I193" s="143">
        <f t="shared" si="55"/>
        <v>0</v>
      </c>
      <c r="J193" s="143">
        <f t="shared" si="55"/>
        <v>0</v>
      </c>
      <c r="K193" s="143">
        <f t="shared" si="55"/>
        <v>0</v>
      </c>
      <c r="L193" s="119">
        <f t="shared" si="55"/>
        <v>76.263000000000005</v>
      </c>
      <c r="M193" s="119">
        <f t="shared" si="55"/>
        <v>76.263000000000005</v>
      </c>
      <c r="N193" s="126">
        <f t="shared" si="55"/>
        <v>0</v>
      </c>
      <c r="O193" s="126">
        <f t="shared" si="55"/>
        <v>0</v>
      </c>
      <c r="P193" s="346"/>
    </row>
    <row r="194" spans="1:16" s="250" customFormat="1" ht="17.25" customHeight="1">
      <c r="A194" s="343"/>
      <c r="B194" s="644"/>
      <c r="C194" s="646"/>
      <c r="D194" s="641"/>
      <c r="E194" s="345" t="s">
        <v>15</v>
      </c>
      <c r="F194" s="120"/>
      <c r="G194" s="120"/>
      <c r="H194" s="123"/>
      <c r="I194" s="123"/>
      <c r="J194" s="123"/>
      <c r="K194" s="123"/>
      <c r="L194" s="121"/>
      <c r="M194" s="121"/>
      <c r="N194" s="124"/>
      <c r="O194" s="124"/>
      <c r="P194" s="346"/>
    </row>
    <row r="195" spans="1:16" s="250" customFormat="1" ht="17.25" customHeight="1">
      <c r="A195" s="343"/>
      <c r="B195" s="644"/>
      <c r="C195" s="646"/>
      <c r="D195" s="641"/>
      <c r="E195" s="345" t="s">
        <v>25</v>
      </c>
      <c r="F195" s="120">
        <v>0</v>
      </c>
      <c r="G195" s="120">
        <v>0</v>
      </c>
      <c r="H195" s="123">
        <v>0</v>
      </c>
      <c r="I195" s="175">
        <v>0</v>
      </c>
      <c r="J195" s="123">
        <v>0</v>
      </c>
      <c r="K195" s="123">
        <v>0</v>
      </c>
      <c r="L195" s="176">
        <v>56.625</v>
      </c>
      <c r="M195" s="176">
        <v>56.625</v>
      </c>
      <c r="N195" s="179">
        <v>0</v>
      </c>
      <c r="O195" s="179">
        <v>0</v>
      </c>
      <c r="P195" s="346"/>
    </row>
    <row r="196" spans="1:16" s="250" customFormat="1" ht="17.25" customHeight="1">
      <c r="A196" s="343"/>
      <c r="B196" s="644"/>
      <c r="C196" s="646"/>
      <c r="D196" s="641"/>
      <c r="E196" s="345" t="s">
        <v>16</v>
      </c>
      <c r="F196" s="120">
        <v>0</v>
      </c>
      <c r="G196" s="120">
        <v>0</v>
      </c>
      <c r="H196" s="123">
        <v>0</v>
      </c>
      <c r="I196" s="175">
        <v>0</v>
      </c>
      <c r="J196" s="123">
        <v>0</v>
      </c>
      <c r="K196" s="123">
        <v>0</v>
      </c>
      <c r="L196" s="176">
        <v>18.875</v>
      </c>
      <c r="M196" s="176">
        <v>18.875</v>
      </c>
      <c r="N196" s="179">
        <v>0</v>
      </c>
      <c r="O196" s="179">
        <v>0</v>
      </c>
      <c r="P196" s="346"/>
    </row>
    <row r="197" spans="1:16" s="250" customFormat="1" ht="17.25" customHeight="1">
      <c r="A197" s="343"/>
      <c r="B197" s="644"/>
      <c r="C197" s="646"/>
      <c r="D197" s="641"/>
      <c r="E197" s="345" t="s">
        <v>30</v>
      </c>
      <c r="F197" s="120"/>
      <c r="G197" s="120"/>
      <c r="H197" s="123"/>
      <c r="I197" s="123"/>
      <c r="J197" s="123"/>
      <c r="K197" s="123"/>
      <c r="L197" s="121"/>
      <c r="M197" s="121"/>
      <c r="N197" s="124"/>
      <c r="O197" s="124"/>
      <c r="P197" s="346"/>
    </row>
    <row r="198" spans="1:16" s="250" customFormat="1" ht="18" customHeight="1">
      <c r="A198" s="343"/>
      <c r="B198" s="644"/>
      <c r="C198" s="646"/>
      <c r="D198" s="641"/>
      <c r="E198" s="345" t="s">
        <v>65</v>
      </c>
      <c r="F198" s="123">
        <v>0</v>
      </c>
      <c r="G198" s="123">
        <v>0</v>
      </c>
      <c r="H198" s="123">
        <v>0</v>
      </c>
      <c r="I198" s="123">
        <v>0</v>
      </c>
      <c r="J198" s="123">
        <v>0</v>
      </c>
      <c r="K198" s="123">
        <v>0</v>
      </c>
      <c r="L198" s="176">
        <v>0.76300000000000001</v>
      </c>
      <c r="M198" s="176">
        <v>0.76300000000000001</v>
      </c>
      <c r="N198" s="179">
        <v>0</v>
      </c>
      <c r="O198" s="179">
        <v>0</v>
      </c>
      <c r="P198" s="346"/>
    </row>
    <row r="199" spans="1:16" s="250" customFormat="1" ht="18" customHeight="1">
      <c r="A199" s="343"/>
      <c r="B199" s="645"/>
      <c r="C199" s="646"/>
      <c r="D199" s="641"/>
      <c r="E199" s="345" t="s">
        <v>17</v>
      </c>
      <c r="F199" s="120"/>
      <c r="G199" s="120"/>
      <c r="H199" s="123"/>
      <c r="I199" s="123"/>
      <c r="J199" s="123"/>
      <c r="K199" s="123"/>
      <c r="L199" s="121"/>
      <c r="M199" s="121"/>
      <c r="N199" s="124"/>
      <c r="O199" s="124"/>
      <c r="P199" s="346"/>
    </row>
    <row r="200" spans="1:16" s="250" customFormat="1" ht="15.75" customHeight="1">
      <c r="A200" s="343"/>
      <c r="B200" s="675">
        <v>2</v>
      </c>
      <c r="C200" s="671" t="s">
        <v>67</v>
      </c>
      <c r="D200" s="671" t="s">
        <v>248</v>
      </c>
      <c r="E200" s="344" t="s">
        <v>14</v>
      </c>
      <c r="F200" s="118">
        <f>F202+F203+F205</f>
        <v>5964.8600000000006</v>
      </c>
      <c r="G200" s="118">
        <f>G202+G203+G205</f>
        <v>5964.8600000000006</v>
      </c>
      <c r="H200" s="118">
        <f>H202+H203+H205</f>
        <v>2461.56</v>
      </c>
      <c r="I200" s="118">
        <f>I202+I203+I205</f>
        <v>1016.92423</v>
      </c>
      <c r="J200" s="118">
        <f t="shared" ref="J200:M200" si="56">J202+J203+J205</f>
        <v>7754.2</v>
      </c>
      <c r="K200" s="118">
        <f t="shared" si="56"/>
        <v>7254.1242299999994</v>
      </c>
      <c r="L200" s="118">
        <f t="shared" si="56"/>
        <v>9756.0242299999991</v>
      </c>
      <c r="M200" s="118">
        <f t="shared" si="56"/>
        <v>9756.0242299999991</v>
      </c>
      <c r="N200" s="118">
        <f>N202+N203+N205</f>
        <v>7610.3610099999996</v>
      </c>
      <c r="O200" s="118">
        <f>O202+O203+O205</f>
        <v>8123.9779400000007</v>
      </c>
      <c r="P200" s="675"/>
    </row>
    <row r="201" spans="1:16" s="250" customFormat="1" ht="15.75" customHeight="1">
      <c r="A201" s="343"/>
      <c r="B201" s="676"/>
      <c r="C201" s="672"/>
      <c r="D201" s="672"/>
      <c r="E201" s="344" t="s">
        <v>15</v>
      </c>
      <c r="F201" s="118"/>
      <c r="G201" s="118"/>
      <c r="H201" s="118"/>
      <c r="I201" s="118"/>
      <c r="J201" s="118"/>
      <c r="K201" s="118"/>
      <c r="L201" s="118"/>
      <c r="M201" s="118"/>
      <c r="N201" s="118"/>
      <c r="O201" s="118"/>
      <c r="P201" s="676"/>
    </row>
    <row r="202" spans="1:16" s="250" customFormat="1" ht="15.75" customHeight="1">
      <c r="A202" s="343"/>
      <c r="B202" s="676"/>
      <c r="C202" s="672"/>
      <c r="D202" s="672"/>
      <c r="E202" s="344" t="s">
        <v>25</v>
      </c>
      <c r="F202" s="118">
        <v>695.95</v>
      </c>
      <c r="G202" s="118">
        <v>695.95</v>
      </c>
      <c r="H202" s="118">
        <f t="shared" ref="H202:O202" si="57">H209+H244</f>
        <v>0</v>
      </c>
      <c r="I202" s="118">
        <f t="shared" si="57"/>
        <v>0</v>
      </c>
      <c r="J202" s="118">
        <f t="shared" si="57"/>
        <v>950.92021</v>
      </c>
      <c r="K202" s="118">
        <f t="shared" si="57"/>
        <v>950.92021</v>
      </c>
      <c r="L202" s="118">
        <f t="shared" si="57"/>
        <v>950.92021</v>
      </c>
      <c r="M202" s="118">
        <f t="shared" si="57"/>
        <v>950.92021</v>
      </c>
      <c r="N202" s="118">
        <f t="shared" si="57"/>
        <v>331.65564000000001</v>
      </c>
      <c r="O202" s="118">
        <f t="shared" si="57"/>
        <v>420.12529000000001</v>
      </c>
      <c r="P202" s="676"/>
    </row>
    <row r="203" spans="1:16" s="250" customFormat="1" ht="15.75" customHeight="1">
      <c r="A203" s="343"/>
      <c r="B203" s="676"/>
      <c r="C203" s="672"/>
      <c r="D203" s="672"/>
      <c r="E203" s="344" t="s">
        <v>16</v>
      </c>
      <c r="F203" s="118">
        <v>3085.28</v>
      </c>
      <c r="G203" s="118">
        <v>3085.28</v>
      </c>
      <c r="H203" s="118">
        <f t="shared" ref="H203:O203" si="58">H210+H245</f>
        <v>1063.8</v>
      </c>
      <c r="I203" s="118">
        <f t="shared" si="58"/>
        <v>0</v>
      </c>
      <c r="J203" s="118">
        <f t="shared" si="58"/>
        <v>3290.0077899999997</v>
      </c>
      <c r="K203" s="118">
        <f t="shared" si="58"/>
        <v>3290.0077899999997</v>
      </c>
      <c r="L203" s="118">
        <f t="shared" si="58"/>
        <v>3290.0077899999997</v>
      </c>
      <c r="M203" s="118">
        <f t="shared" si="58"/>
        <v>3290.0077899999997</v>
      </c>
      <c r="N203" s="118">
        <f t="shared" si="58"/>
        <v>1960.07906</v>
      </c>
      <c r="O203" s="118">
        <f t="shared" si="58"/>
        <v>2219.83034</v>
      </c>
      <c r="P203" s="676"/>
    </row>
    <row r="204" spans="1:16" s="250" customFormat="1" ht="15.75" customHeight="1">
      <c r="A204" s="343"/>
      <c r="B204" s="676"/>
      <c r="C204" s="672"/>
      <c r="D204" s="672"/>
      <c r="E204" s="344" t="s">
        <v>30</v>
      </c>
      <c r="F204" s="118"/>
      <c r="G204" s="118"/>
      <c r="H204" s="118"/>
      <c r="I204" s="118"/>
      <c r="J204" s="118"/>
      <c r="K204" s="118"/>
      <c r="L204" s="118"/>
      <c r="M204" s="118"/>
      <c r="N204" s="118"/>
      <c r="O204" s="118"/>
      <c r="P204" s="676"/>
    </row>
    <row r="205" spans="1:16" s="250" customFormat="1" ht="15.75" customHeight="1">
      <c r="A205" s="343"/>
      <c r="B205" s="676"/>
      <c r="C205" s="672"/>
      <c r="D205" s="672"/>
      <c r="E205" s="344" t="s">
        <v>65</v>
      </c>
      <c r="F205" s="118">
        <v>2183.63</v>
      </c>
      <c r="G205" s="118">
        <v>2183.63</v>
      </c>
      <c r="H205" s="118">
        <f t="shared" ref="H205:O205" si="59">H212+H247</f>
        <v>1397.76</v>
      </c>
      <c r="I205" s="118">
        <f t="shared" si="59"/>
        <v>1016.92423</v>
      </c>
      <c r="J205" s="118">
        <f t="shared" si="59"/>
        <v>3513.2719999999999</v>
      </c>
      <c r="K205" s="118">
        <f t="shared" si="59"/>
        <v>3013.1962299999996</v>
      </c>
      <c r="L205" s="118">
        <f t="shared" si="59"/>
        <v>5515.0962300000001</v>
      </c>
      <c r="M205" s="118">
        <f t="shared" si="59"/>
        <v>5515.0962300000001</v>
      </c>
      <c r="N205" s="118">
        <f t="shared" si="59"/>
        <v>5318.6263099999996</v>
      </c>
      <c r="O205" s="118">
        <f t="shared" si="59"/>
        <v>5484.0223100000003</v>
      </c>
      <c r="P205" s="676"/>
    </row>
    <row r="206" spans="1:16" s="250" customFormat="1" ht="15.75" customHeight="1">
      <c r="A206" s="343"/>
      <c r="B206" s="677"/>
      <c r="C206" s="673"/>
      <c r="D206" s="673"/>
      <c r="E206" s="344" t="s">
        <v>17</v>
      </c>
      <c r="F206" s="118"/>
      <c r="G206" s="118"/>
      <c r="H206" s="118"/>
      <c r="I206" s="118"/>
      <c r="J206" s="118"/>
      <c r="K206" s="118"/>
      <c r="L206" s="118"/>
      <c r="M206" s="118"/>
      <c r="N206" s="118"/>
      <c r="O206" s="118"/>
      <c r="P206" s="677"/>
    </row>
    <row r="207" spans="1:16" ht="15.75" customHeight="1">
      <c r="A207" s="158"/>
      <c r="B207" s="638" t="s">
        <v>101</v>
      </c>
      <c r="C207" s="656" t="s">
        <v>93</v>
      </c>
      <c r="D207" s="656" t="s">
        <v>118</v>
      </c>
      <c r="E207" s="139" t="s">
        <v>14</v>
      </c>
      <c r="F207" s="119">
        <v>2871.74</v>
      </c>
      <c r="G207" s="119">
        <v>2871.74</v>
      </c>
      <c r="H207" s="119">
        <f>H209+H210+H212</f>
        <v>2461.56</v>
      </c>
      <c r="I207" s="119">
        <f t="shared" ref="I207:O207" si="60">I209+I210+I212</f>
        <v>1016.92423</v>
      </c>
      <c r="J207" s="119">
        <f t="shared" si="60"/>
        <v>4145.5600000000004</v>
      </c>
      <c r="K207" s="119">
        <f t="shared" si="60"/>
        <v>3645.48423</v>
      </c>
      <c r="L207" s="119">
        <f t="shared" si="60"/>
        <v>6147.3842300000006</v>
      </c>
      <c r="M207" s="119">
        <f t="shared" si="60"/>
        <v>6147.3842300000006</v>
      </c>
      <c r="N207" s="119">
        <f t="shared" si="60"/>
        <v>5814.0863100000006</v>
      </c>
      <c r="O207" s="119">
        <f t="shared" si="60"/>
        <v>5814.0863100000006</v>
      </c>
      <c r="P207" s="638"/>
    </row>
    <row r="208" spans="1:16" ht="15.75" customHeight="1">
      <c r="A208" s="158"/>
      <c r="B208" s="638"/>
      <c r="C208" s="656"/>
      <c r="D208" s="656"/>
      <c r="E208" s="139" t="s">
        <v>15</v>
      </c>
      <c r="F208" s="119"/>
      <c r="G208" s="119"/>
      <c r="H208" s="119"/>
      <c r="I208" s="119"/>
      <c r="J208" s="119"/>
      <c r="K208" s="119"/>
      <c r="L208" s="119"/>
      <c r="M208" s="119"/>
      <c r="N208" s="119"/>
      <c r="O208" s="119"/>
      <c r="P208" s="638"/>
    </row>
    <row r="209" spans="1:16" ht="15.75" customHeight="1">
      <c r="A209" s="158"/>
      <c r="B209" s="638"/>
      <c r="C209" s="656"/>
      <c r="D209" s="656"/>
      <c r="E209" s="139" t="s">
        <v>25</v>
      </c>
      <c r="F209" s="119">
        <v>0</v>
      </c>
      <c r="G209" s="119">
        <v>0</v>
      </c>
      <c r="H209" s="119">
        <f t="shared" ref="H209:I209" si="61">H216+H223+H237</f>
        <v>0</v>
      </c>
      <c r="I209" s="119">
        <f t="shared" si="61"/>
        <v>0</v>
      </c>
      <c r="J209" s="119">
        <f>J216+J223+J237+J230</f>
        <v>0</v>
      </c>
      <c r="K209" s="119">
        <f t="shared" ref="K209:O209" si="62">K216+K223+K237+K230</f>
        <v>0</v>
      </c>
      <c r="L209" s="119">
        <f t="shared" si="62"/>
        <v>0</v>
      </c>
      <c r="M209" s="119">
        <f t="shared" si="62"/>
        <v>0</v>
      </c>
      <c r="N209" s="119">
        <f t="shared" si="62"/>
        <v>0</v>
      </c>
      <c r="O209" s="119">
        <f t="shared" si="62"/>
        <v>0</v>
      </c>
      <c r="P209" s="638"/>
    </row>
    <row r="210" spans="1:16" ht="15.75" customHeight="1">
      <c r="A210" s="158"/>
      <c r="B210" s="638"/>
      <c r="C210" s="656"/>
      <c r="D210" s="656"/>
      <c r="E210" s="139" t="s">
        <v>16</v>
      </c>
      <c r="F210" s="119">
        <v>1461.39</v>
      </c>
      <c r="G210" s="119">
        <v>1461.39</v>
      </c>
      <c r="H210" s="119">
        <f t="shared" ref="H210:I210" si="63">H217+H224+H238</f>
        <v>1063.8</v>
      </c>
      <c r="I210" s="119">
        <f t="shared" si="63"/>
        <v>0</v>
      </c>
      <c r="J210" s="119">
        <f t="shared" ref="J210:O213" si="64">J217+J224+J238+J231</f>
        <v>1263.8</v>
      </c>
      <c r="K210" s="119">
        <f t="shared" si="64"/>
        <v>1263.8</v>
      </c>
      <c r="L210" s="119">
        <f t="shared" si="64"/>
        <v>1263.8</v>
      </c>
      <c r="M210" s="119">
        <f t="shared" si="64"/>
        <v>1263.8</v>
      </c>
      <c r="N210" s="119">
        <f t="shared" si="64"/>
        <v>1096.9000000000001</v>
      </c>
      <c r="O210" s="119">
        <f t="shared" si="64"/>
        <v>1096.9000000000001</v>
      </c>
      <c r="P210" s="638"/>
    </row>
    <row r="211" spans="1:16" ht="15.75" customHeight="1">
      <c r="A211" s="158"/>
      <c r="B211" s="638"/>
      <c r="C211" s="656"/>
      <c r="D211" s="656"/>
      <c r="E211" s="139" t="s">
        <v>30</v>
      </c>
      <c r="F211" s="119"/>
      <c r="G211" s="119"/>
      <c r="H211" s="119">
        <f t="shared" ref="H211:I211" si="65">H218+H225+H239</f>
        <v>0</v>
      </c>
      <c r="I211" s="119">
        <f t="shared" si="65"/>
        <v>0</v>
      </c>
      <c r="J211" s="119">
        <f t="shared" si="64"/>
        <v>0</v>
      </c>
      <c r="K211" s="119">
        <f t="shared" si="64"/>
        <v>0</v>
      </c>
      <c r="L211" s="119">
        <f t="shared" si="64"/>
        <v>0</v>
      </c>
      <c r="M211" s="119">
        <f t="shared" si="64"/>
        <v>0</v>
      </c>
      <c r="N211" s="119">
        <f t="shared" si="64"/>
        <v>0</v>
      </c>
      <c r="O211" s="119">
        <f t="shared" si="64"/>
        <v>0</v>
      </c>
      <c r="P211" s="638"/>
    </row>
    <row r="212" spans="1:16" ht="15.75" customHeight="1">
      <c r="A212" s="158"/>
      <c r="B212" s="638"/>
      <c r="C212" s="656"/>
      <c r="D212" s="656"/>
      <c r="E212" s="139" t="s">
        <v>65</v>
      </c>
      <c r="F212" s="119">
        <v>1410.35</v>
      </c>
      <c r="G212" s="119">
        <v>1410.35</v>
      </c>
      <c r="H212" s="119">
        <f>H219+H226+H240</f>
        <v>1397.76</v>
      </c>
      <c r="I212" s="119">
        <f t="shared" ref="I212" si="66">I219+I226+I240</f>
        <v>1016.92423</v>
      </c>
      <c r="J212" s="119">
        <f t="shared" si="64"/>
        <v>2881.76</v>
      </c>
      <c r="K212" s="119">
        <f t="shared" si="64"/>
        <v>2381.6842299999998</v>
      </c>
      <c r="L212" s="119">
        <f t="shared" si="64"/>
        <v>4883.5842300000004</v>
      </c>
      <c r="M212" s="119">
        <f t="shared" si="64"/>
        <v>4883.5842300000004</v>
      </c>
      <c r="N212" s="119">
        <f t="shared" si="64"/>
        <v>4717.18631</v>
      </c>
      <c r="O212" s="119">
        <f t="shared" si="64"/>
        <v>4717.18631</v>
      </c>
      <c r="P212" s="638"/>
    </row>
    <row r="213" spans="1:16" ht="15.75" customHeight="1">
      <c r="A213" s="158"/>
      <c r="B213" s="638"/>
      <c r="C213" s="656"/>
      <c r="D213" s="656"/>
      <c r="E213" s="139" t="s">
        <v>17</v>
      </c>
      <c r="F213" s="119"/>
      <c r="G213" s="119"/>
      <c r="H213" s="119"/>
      <c r="I213" s="119"/>
      <c r="J213" s="119">
        <f t="shared" si="64"/>
        <v>0</v>
      </c>
      <c r="K213" s="119">
        <f t="shared" si="64"/>
        <v>0</v>
      </c>
      <c r="L213" s="119">
        <f t="shared" si="64"/>
        <v>0</v>
      </c>
      <c r="M213" s="119">
        <f t="shared" si="64"/>
        <v>0</v>
      </c>
      <c r="N213" s="119">
        <f t="shared" si="64"/>
        <v>0</v>
      </c>
      <c r="O213" s="119">
        <f t="shared" si="64"/>
        <v>0</v>
      </c>
      <c r="P213" s="638"/>
    </row>
    <row r="214" spans="1:16" ht="15.75" customHeight="1">
      <c r="A214" s="158"/>
      <c r="B214" s="678"/>
      <c r="C214" s="640" t="s">
        <v>471</v>
      </c>
      <c r="D214" s="641" t="s">
        <v>128</v>
      </c>
      <c r="E214" s="140" t="s">
        <v>14</v>
      </c>
      <c r="F214" s="120">
        <f>F216+F218+F217+F219</f>
        <v>3040.66</v>
      </c>
      <c r="G214" s="120">
        <f t="shared" ref="G214:O214" si="67">G216+G218+G217+G219</f>
        <v>3040.66</v>
      </c>
      <c r="H214" s="123">
        <f t="shared" si="67"/>
        <v>1185</v>
      </c>
      <c r="I214" s="123">
        <f t="shared" si="67"/>
        <v>1016.92423</v>
      </c>
      <c r="J214" s="123">
        <f t="shared" si="67"/>
        <v>2659</v>
      </c>
      <c r="K214" s="123">
        <f t="shared" si="67"/>
        <v>2158.9242300000001</v>
      </c>
      <c r="L214" s="121">
        <f t="shared" si="67"/>
        <v>4660.8242300000002</v>
      </c>
      <c r="M214" s="121">
        <f t="shared" si="67"/>
        <v>4660.8242300000002</v>
      </c>
      <c r="N214" s="120">
        <f t="shared" si="67"/>
        <v>4717.18631</v>
      </c>
      <c r="O214" s="120">
        <f t="shared" si="67"/>
        <v>4717.18631</v>
      </c>
      <c r="P214" s="125"/>
    </row>
    <row r="215" spans="1:16" ht="15.75" customHeight="1">
      <c r="A215" s="158"/>
      <c r="B215" s="679"/>
      <c r="C215" s="640"/>
      <c r="D215" s="641"/>
      <c r="E215" s="140" t="s">
        <v>15</v>
      </c>
      <c r="F215" s="120"/>
      <c r="G215" s="120"/>
      <c r="H215" s="123"/>
      <c r="I215" s="123"/>
      <c r="J215" s="123"/>
      <c r="K215" s="123"/>
      <c r="L215" s="121"/>
      <c r="M215" s="121"/>
      <c r="N215" s="120"/>
      <c r="O215" s="124"/>
      <c r="P215" s="125"/>
    </row>
    <row r="216" spans="1:16" ht="15.75" customHeight="1">
      <c r="A216" s="158"/>
      <c r="B216" s="679"/>
      <c r="C216" s="640"/>
      <c r="D216" s="641"/>
      <c r="E216" s="140" t="s">
        <v>25</v>
      </c>
      <c r="F216" s="120">
        <v>0</v>
      </c>
      <c r="G216" s="120">
        <v>0</v>
      </c>
      <c r="H216" s="123">
        <v>0</v>
      </c>
      <c r="I216" s="123">
        <v>0</v>
      </c>
      <c r="J216" s="123">
        <v>0</v>
      </c>
      <c r="K216" s="123">
        <v>0</v>
      </c>
      <c r="L216" s="121">
        <v>0</v>
      </c>
      <c r="M216" s="121">
        <v>0</v>
      </c>
      <c r="N216" s="120">
        <v>0</v>
      </c>
      <c r="O216" s="124">
        <v>0</v>
      </c>
      <c r="P216" s="125"/>
    </row>
    <row r="217" spans="1:16" ht="15.75" customHeight="1">
      <c r="A217" s="158"/>
      <c r="B217" s="679"/>
      <c r="C217" s="640"/>
      <c r="D217" s="641"/>
      <c r="E217" s="140" t="s">
        <v>16</v>
      </c>
      <c r="F217" s="120">
        <v>0</v>
      </c>
      <c r="G217" s="120">
        <v>0</v>
      </c>
      <c r="H217" s="123">
        <v>0</v>
      </c>
      <c r="I217" s="123">
        <v>0</v>
      </c>
      <c r="J217" s="123">
        <v>0</v>
      </c>
      <c r="K217" s="123">
        <v>0</v>
      </c>
      <c r="L217" s="121">
        <v>0</v>
      </c>
      <c r="M217" s="121">
        <v>0</v>
      </c>
      <c r="N217" s="120">
        <v>0</v>
      </c>
      <c r="O217" s="124">
        <v>0</v>
      </c>
      <c r="P217" s="125"/>
    </row>
    <row r="218" spans="1:16" ht="15.75" customHeight="1">
      <c r="A218" s="158"/>
      <c r="B218" s="679"/>
      <c r="C218" s="640"/>
      <c r="D218" s="641"/>
      <c r="E218" s="140" t="s">
        <v>30</v>
      </c>
      <c r="F218" s="120"/>
      <c r="G218" s="120"/>
      <c r="H218" s="123"/>
      <c r="I218" s="123"/>
      <c r="J218" s="123"/>
      <c r="K218" s="123"/>
      <c r="L218" s="121"/>
      <c r="M218" s="121"/>
      <c r="N218" s="120"/>
      <c r="O218" s="124"/>
      <c r="P218" s="125"/>
    </row>
    <row r="219" spans="1:16" ht="15.75" customHeight="1">
      <c r="A219" s="158"/>
      <c r="B219" s="679"/>
      <c r="C219" s="640"/>
      <c r="D219" s="641"/>
      <c r="E219" s="140" t="s">
        <v>65</v>
      </c>
      <c r="F219" s="123">
        <v>3040.66</v>
      </c>
      <c r="G219" s="123">
        <v>3040.66</v>
      </c>
      <c r="H219" s="175">
        <v>1185</v>
      </c>
      <c r="I219" s="175">
        <v>1016.92423</v>
      </c>
      <c r="J219" s="175">
        <v>2659</v>
      </c>
      <c r="K219" s="205">
        <v>2158.9242300000001</v>
      </c>
      <c r="L219" s="176">
        <v>4660.8242300000002</v>
      </c>
      <c r="M219" s="176">
        <v>4660.8242300000002</v>
      </c>
      <c r="N219" s="179">
        <v>4717.18631</v>
      </c>
      <c r="O219" s="179">
        <v>4717.18631</v>
      </c>
      <c r="P219" s="125"/>
    </row>
    <row r="220" spans="1:16" ht="15.75" customHeight="1">
      <c r="A220" s="158"/>
      <c r="B220" s="679"/>
      <c r="C220" s="640"/>
      <c r="D220" s="641"/>
      <c r="E220" s="140" t="s">
        <v>17</v>
      </c>
      <c r="F220" s="120"/>
      <c r="G220" s="120"/>
      <c r="H220" s="123"/>
      <c r="I220" s="123"/>
      <c r="J220" s="123"/>
      <c r="K220" s="123"/>
      <c r="L220" s="121"/>
      <c r="M220" s="121"/>
      <c r="N220" s="120"/>
      <c r="O220" s="124"/>
      <c r="P220" s="125"/>
    </row>
    <row r="221" spans="1:16" s="34" customFormat="1" ht="15.75" customHeight="1">
      <c r="A221" s="158"/>
      <c r="B221" s="679"/>
      <c r="C221" s="640" t="s">
        <v>472</v>
      </c>
      <c r="D221" s="641" t="s">
        <v>207</v>
      </c>
      <c r="E221" s="140" t="s">
        <v>14</v>
      </c>
      <c r="F221" s="120">
        <f>F223+F224+F225+F226</f>
        <v>0</v>
      </c>
      <c r="G221" s="120">
        <f t="shared" ref="G221:O221" si="68">G223+G224+G225+G226</f>
        <v>0</v>
      </c>
      <c r="H221" s="123">
        <f t="shared" si="68"/>
        <v>0</v>
      </c>
      <c r="I221" s="123">
        <f t="shared" si="68"/>
        <v>0</v>
      </c>
      <c r="J221" s="123">
        <f t="shared" si="68"/>
        <v>0</v>
      </c>
      <c r="K221" s="123">
        <f t="shared" si="68"/>
        <v>0</v>
      </c>
      <c r="L221" s="121">
        <f t="shared" si="68"/>
        <v>0</v>
      </c>
      <c r="M221" s="121">
        <f t="shared" si="68"/>
        <v>0</v>
      </c>
      <c r="N221" s="120">
        <f t="shared" si="68"/>
        <v>0</v>
      </c>
      <c r="O221" s="120">
        <f t="shared" si="68"/>
        <v>0</v>
      </c>
      <c r="P221" s="125"/>
    </row>
    <row r="222" spans="1:16" s="34" customFormat="1" ht="15.75" customHeight="1">
      <c r="A222" s="158"/>
      <c r="B222" s="679"/>
      <c r="C222" s="640"/>
      <c r="D222" s="641"/>
      <c r="E222" s="140" t="s">
        <v>15</v>
      </c>
      <c r="F222" s="120"/>
      <c r="G222" s="120"/>
      <c r="H222" s="123"/>
      <c r="I222" s="123"/>
      <c r="J222" s="123"/>
      <c r="K222" s="123"/>
      <c r="L222" s="121"/>
      <c r="M222" s="121"/>
      <c r="N222" s="120"/>
      <c r="O222" s="124"/>
      <c r="P222" s="125"/>
    </row>
    <row r="223" spans="1:16" s="34" customFormat="1" ht="15.75" customHeight="1">
      <c r="A223" s="158"/>
      <c r="B223" s="679"/>
      <c r="C223" s="640"/>
      <c r="D223" s="641"/>
      <c r="E223" s="140" t="s">
        <v>25</v>
      </c>
      <c r="F223" s="120">
        <v>0</v>
      </c>
      <c r="G223" s="120">
        <v>0</v>
      </c>
      <c r="H223" s="123">
        <v>0</v>
      </c>
      <c r="I223" s="123">
        <v>0</v>
      </c>
      <c r="J223" s="123">
        <v>0</v>
      </c>
      <c r="K223" s="123">
        <v>0</v>
      </c>
      <c r="L223" s="121">
        <v>0</v>
      </c>
      <c r="M223" s="121">
        <v>0</v>
      </c>
      <c r="N223" s="120">
        <v>0</v>
      </c>
      <c r="O223" s="124">
        <v>0</v>
      </c>
      <c r="P223" s="125"/>
    </row>
    <row r="224" spans="1:16" s="34" customFormat="1" ht="15.75" customHeight="1">
      <c r="A224" s="158"/>
      <c r="B224" s="679"/>
      <c r="C224" s="640"/>
      <c r="D224" s="641"/>
      <c r="E224" s="140" t="s">
        <v>16</v>
      </c>
      <c r="F224" s="123">
        <v>0</v>
      </c>
      <c r="G224" s="123">
        <v>0</v>
      </c>
      <c r="H224" s="123">
        <v>0</v>
      </c>
      <c r="I224" s="123">
        <v>0</v>
      </c>
      <c r="J224" s="123">
        <v>0</v>
      </c>
      <c r="K224" s="123">
        <v>0</v>
      </c>
      <c r="L224" s="121">
        <v>0</v>
      </c>
      <c r="M224" s="121">
        <v>0</v>
      </c>
      <c r="N224" s="124"/>
      <c r="O224" s="124"/>
      <c r="P224" s="125"/>
    </row>
    <row r="225" spans="1:16" s="34" customFormat="1" ht="15.75" customHeight="1">
      <c r="A225" s="158"/>
      <c r="B225" s="679"/>
      <c r="C225" s="640"/>
      <c r="D225" s="641"/>
      <c r="E225" s="140" t="s">
        <v>30</v>
      </c>
      <c r="F225" s="120"/>
      <c r="G225" s="120"/>
      <c r="H225" s="123"/>
      <c r="I225" s="123"/>
      <c r="J225" s="123"/>
      <c r="K225" s="123"/>
      <c r="L225" s="121"/>
      <c r="M225" s="121"/>
      <c r="N225" s="120"/>
      <c r="O225" s="124"/>
      <c r="P225" s="125"/>
    </row>
    <row r="226" spans="1:16" s="34" customFormat="1" ht="15.75" customHeight="1">
      <c r="A226" s="158"/>
      <c r="B226" s="679"/>
      <c r="C226" s="640"/>
      <c r="D226" s="641"/>
      <c r="E226" s="140" t="s">
        <v>65</v>
      </c>
      <c r="F226" s="123"/>
      <c r="G226" s="123"/>
      <c r="H226" s="123">
        <v>0</v>
      </c>
      <c r="I226" s="123">
        <v>0</v>
      </c>
      <c r="J226" s="123">
        <v>0</v>
      </c>
      <c r="K226" s="123">
        <v>0</v>
      </c>
      <c r="L226" s="121">
        <v>0</v>
      </c>
      <c r="M226" s="121"/>
      <c r="N226" s="124">
        <v>0</v>
      </c>
      <c r="O226" s="124">
        <v>0</v>
      </c>
      <c r="P226" s="125"/>
    </row>
    <row r="227" spans="1:16" s="34" customFormat="1" ht="15.75" customHeight="1">
      <c r="A227" s="158"/>
      <c r="B227" s="679"/>
      <c r="C227" s="640"/>
      <c r="D227" s="641"/>
      <c r="E227" s="140" t="s">
        <v>17</v>
      </c>
      <c r="F227" s="120"/>
      <c r="G227" s="120"/>
      <c r="H227" s="123"/>
      <c r="I227" s="123"/>
      <c r="J227" s="123"/>
      <c r="K227" s="123"/>
      <c r="L227" s="121"/>
      <c r="M227" s="121"/>
      <c r="N227" s="120"/>
      <c r="O227" s="124"/>
      <c r="P227" s="125"/>
    </row>
    <row r="228" spans="1:16" s="250" customFormat="1" ht="15.75" customHeight="1">
      <c r="A228" s="158"/>
      <c r="B228" s="679"/>
      <c r="C228" s="640" t="s">
        <v>472</v>
      </c>
      <c r="D228" s="641" t="s">
        <v>632</v>
      </c>
      <c r="E228" s="270" t="s">
        <v>14</v>
      </c>
      <c r="F228" s="120">
        <f>F230+F231+F232+F233</f>
        <v>0</v>
      </c>
      <c r="G228" s="120">
        <f t="shared" ref="G228:O228" si="69">G230+G231+G232+G233</f>
        <v>0</v>
      </c>
      <c r="H228" s="123">
        <f t="shared" si="69"/>
        <v>0</v>
      </c>
      <c r="I228" s="123">
        <f t="shared" si="69"/>
        <v>0</v>
      </c>
      <c r="J228" s="123">
        <f t="shared" si="69"/>
        <v>210</v>
      </c>
      <c r="K228" s="123">
        <f t="shared" si="69"/>
        <v>210</v>
      </c>
      <c r="L228" s="121">
        <f t="shared" si="69"/>
        <v>210</v>
      </c>
      <c r="M228" s="121">
        <f t="shared" si="69"/>
        <v>210</v>
      </c>
      <c r="N228" s="120">
        <f t="shared" si="69"/>
        <v>0</v>
      </c>
      <c r="O228" s="120">
        <f t="shared" si="69"/>
        <v>0</v>
      </c>
      <c r="P228" s="269"/>
    </row>
    <row r="229" spans="1:16" s="250" customFormat="1" ht="15.75" customHeight="1">
      <c r="A229" s="158"/>
      <c r="B229" s="679"/>
      <c r="C229" s="640"/>
      <c r="D229" s="641"/>
      <c r="E229" s="270" t="s">
        <v>15</v>
      </c>
      <c r="F229" s="120"/>
      <c r="G229" s="120"/>
      <c r="H229" s="123"/>
      <c r="I229" s="123"/>
      <c r="J229" s="123"/>
      <c r="K229" s="123"/>
      <c r="L229" s="121"/>
      <c r="M229" s="121"/>
      <c r="N229" s="120"/>
      <c r="O229" s="124"/>
      <c r="P229" s="269"/>
    </row>
    <row r="230" spans="1:16" s="250" customFormat="1" ht="15.75" customHeight="1">
      <c r="A230" s="158"/>
      <c r="B230" s="679"/>
      <c r="C230" s="640"/>
      <c r="D230" s="641"/>
      <c r="E230" s="270" t="s">
        <v>25</v>
      </c>
      <c r="F230" s="120">
        <v>0</v>
      </c>
      <c r="G230" s="120">
        <v>0</v>
      </c>
      <c r="H230" s="123">
        <v>0</v>
      </c>
      <c r="I230" s="123">
        <v>0</v>
      </c>
      <c r="J230" s="123">
        <v>0</v>
      </c>
      <c r="K230" s="123">
        <v>0</v>
      </c>
      <c r="L230" s="121">
        <v>0</v>
      </c>
      <c r="M230" s="121"/>
      <c r="N230" s="120">
        <v>0</v>
      </c>
      <c r="O230" s="124">
        <v>0</v>
      </c>
      <c r="P230" s="269"/>
    </row>
    <row r="231" spans="1:16" s="250" customFormat="1" ht="15.75" customHeight="1">
      <c r="A231" s="158"/>
      <c r="B231" s="679"/>
      <c r="C231" s="640"/>
      <c r="D231" s="641"/>
      <c r="E231" s="270" t="s">
        <v>16</v>
      </c>
      <c r="F231" s="123">
        <v>0</v>
      </c>
      <c r="G231" s="123">
        <v>0</v>
      </c>
      <c r="H231" s="123">
        <v>0</v>
      </c>
      <c r="I231" s="123">
        <v>0</v>
      </c>
      <c r="J231" s="123">
        <v>200</v>
      </c>
      <c r="K231" s="123">
        <v>200</v>
      </c>
      <c r="L231" s="176">
        <v>200</v>
      </c>
      <c r="M231" s="176">
        <v>200</v>
      </c>
      <c r="N231" s="177">
        <v>0</v>
      </c>
      <c r="O231" s="177">
        <v>0</v>
      </c>
      <c r="P231" s="269"/>
    </row>
    <row r="232" spans="1:16" s="250" customFormat="1" ht="15.75" customHeight="1">
      <c r="A232" s="158"/>
      <c r="B232" s="679"/>
      <c r="C232" s="640"/>
      <c r="D232" s="641"/>
      <c r="E232" s="270" t="s">
        <v>30</v>
      </c>
      <c r="F232" s="120"/>
      <c r="G232" s="120"/>
      <c r="H232" s="123"/>
      <c r="I232" s="123"/>
      <c r="J232" s="123"/>
      <c r="K232" s="123"/>
      <c r="L232" s="121"/>
      <c r="M232" s="121"/>
      <c r="N232" s="120"/>
      <c r="O232" s="124"/>
      <c r="P232" s="269"/>
    </row>
    <row r="233" spans="1:16" s="250" customFormat="1" ht="15.75" customHeight="1">
      <c r="A233" s="158"/>
      <c r="B233" s="679"/>
      <c r="C233" s="640"/>
      <c r="D233" s="641"/>
      <c r="E233" s="270" t="s">
        <v>65</v>
      </c>
      <c r="F233" s="123"/>
      <c r="G233" s="123"/>
      <c r="H233" s="123">
        <v>0</v>
      </c>
      <c r="I233" s="123">
        <v>0</v>
      </c>
      <c r="J233" s="123">
        <v>10</v>
      </c>
      <c r="K233" s="123">
        <v>10</v>
      </c>
      <c r="L233" s="176">
        <v>10</v>
      </c>
      <c r="M233" s="176">
        <v>10</v>
      </c>
      <c r="N233" s="179">
        <v>0</v>
      </c>
      <c r="O233" s="179">
        <v>0</v>
      </c>
      <c r="P233" s="269"/>
    </row>
    <row r="234" spans="1:16" s="250" customFormat="1" ht="15.75" customHeight="1">
      <c r="A234" s="158"/>
      <c r="B234" s="679"/>
      <c r="C234" s="640"/>
      <c r="D234" s="641"/>
      <c r="E234" s="270" t="s">
        <v>17</v>
      </c>
      <c r="F234" s="120"/>
      <c r="G234" s="120"/>
      <c r="H234" s="123"/>
      <c r="I234" s="123"/>
      <c r="J234" s="123"/>
      <c r="K234" s="123"/>
      <c r="L234" s="121"/>
      <c r="M234" s="121"/>
      <c r="N234" s="120"/>
      <c r="O234" s="124"/>
      <c r="P234" s="269"/>
    </row>
    <row r="235" spans="1:16" s="250" customFormat="1" ht="15.75" customHeight="1">
      <c r="A235" s="158"/>
      <c r="B235" s="679"/>
      <c r="C235" s="650" t="s">
        <v>473</v>
      </c>
      <c r="D235" s="647" t="s">
        <v>474</v>
      </c>
      <c r="E235" s="270" t="s">
        <v>14</v>
      </c>
      <c r="F235" s="120">
        <f>F237+F238+F239+F240</f>
        <v>1316.2800000000002</v>
      </c>
      <c r="G235" s="120">
        <f t="shared" ref="G235:O235" si="70">G237+G238+G239+G240</f>
        <v>1316.2800000000002</v>
      </c>
      <c r="H235" s="123">
        <f t="shared" si="70"/>
        <v>1276.56</v>
      </c>
      <c r="I235" s="123">
        <f t="shared" si="70"/>
        <v>0</v>
      </c>
      <c r="J235" s="123">
        <f t="shared" si="70"/>
        <v>1276.56</v>
      </c>
      <c r="K235" s="123">
        <f t="shared" si="70"/>
        <v>1276.56</v>
      </c>
      <c r="L235" s="121">
        <f t="shared" si="70"/>
        <v>1276.56</v>
      </c>
      <c r="M235" s="121">
        <f t="shared" si="70"/>
        <v>1276.56</v>
      </c>
      <c r="N235" s="120">
        <f t="shared" si="70"/>
        <v>1096.9000000000001</v>
      </c>
      <c r="O235" s="120">
        <f t="shared" si="70"/>
        <v>1096.9000000000001</v>
      </c>
      <c r="P235" s="269"/>
    </row>
    <row r="236" spans="1:16" s="250" customFormat="1" ht="15.75" customHeight="1">
      <c r="A236" s="158"/>
      <c r="B236" s="679"/>
      <c r="C236" s="651"/>
      <c r="D236" s="648"/>
      <c r="E236" s="270" t="s">
        <v>15</v>
      </c>
      <c r="F236" s="120"/>
      <c r="G236" s="120"/>
      <c r="H236" s="123"/>
      <c r="I236" s="123"/>
      <c r="J236" s="123"/>
      <c r="K236" s="123"/>
      <c r="L236" s="121"/>
      <c r="M236" s="121"/>
      <c r="N236" s="120"/>
      <c r="O236" s="124"/>
      <c r="P236" s="269"/>
    </row>
    <row r="237" spans="1:16" s="250" customFormat="1" ht="15.75" customHeight="1">
      <c r="A237" s="158"/>
      <c r="B237" s="679"/>
      <c r="C237" s="651"/>
      <c r="D237" s="648"/>
      <c r="E237" s="270" t="s">
        <v>25</v>
      </c>
      <c r="F237" s="120">
        <v>0</v>
      </c>
      <c r="G237" s="120">
        <v>0</v>
      </c>
      <c r="H237" s="123">
        <v>0</v>
      </c>
      <c r="I237" s="123">
        <v>0</v>
      </c>
      <c r="J237" s="123">
        <v>0</v>
      </c>
      <c r="K237" s="123">
        <v>0</v>
      </c>
      <c r="L237" s="121">
        <v>0</v>
      </c>
      <c r="M237" s="121"/>
      <c r="N237" s="120">
        <v>0</v>
      </c>
      <c r="O237" s="124">
        <v>0</v>
      </c>
      <c r="P237" s="269"/>
    </row>
    <row r="238" spans="1:16" s="250" customFormat="1" ht="15.75" customHeight="1">
      <c r="A238" s="158"/>
      <c r="B238" s="679"/>
      <c r="C238" s="651"/>
      <c r="D238" s="648"/>
      <c r="E238" s="270" t="s">
        <v>16</v>
      </c>
      <c r="F238" s="123">
        <v>1096.9000000000001</v>
      </c>
      <c r="G238" s="123">
        <v>1096.9000000000001</v>
      </c>
      <c r="H238" s="175">
        <v>1063.8</v>
      </c>
      <c r="I238" s="175">
        <v>0</v>
      </c>
      <c r="J238" s="175">
        <v>1063.8</v>
      </c>
      <c r="K238" s="175">
        <v>1063.8</v>
      </c>
      <c r="L238" s="176">
        <v>1063.8</v>
      </c>
      <c r="M238" s="176">
        <v>1063.8</v>
      </c>
      <c r="N238" s="177">
        <v>1096.9000000000001</v>
      </c>
      <c r="O238" s="177">
        <v>1096.9000000000001</v>
      </c>
      <c r="P238" s="269"/>
    </row>
    <row r="239" spans="1:16" s="250" customFormat="1" ht="15.75" customHeight="1">
      <c r="A239" s="158"/>
      <c r="B239" s="679"/>
      <c r="C239" s="651"/>
      <c r="D239" s="648"/>
      <c r="E239" s="270" t="s">
        <v>30</v>
      </c>
      <c r="F239" s="120"/>
      <c r="G239" s="120"/>
      <c r="H239" s="123"/>
      <c r="I239" s="123"/>
      <c r="J239" s="123"/>
      <c r="K239" s="123"/>
      <c r="L239" s="121"/>
      <c r="M239" s="121"/>
      <c r="N239" s="120"/>
      <c r="O239" s="124"/>
      <c r="P239" s="269"/>
    </row>
    <row r="240" spans="1:16" s="250" customFormat="1" ht="15.75" customHeight="1">
      <c r="A240" s="158"/>
      <c r="B240" s="679"/>
      <c r="C240" s="651"/>
      <c r="D240" s="648"/>
      <c r="E240" s="270" t="s">
        <v>65</v>
      </c>
      <c r="F240" s="123">
        <v>219.38</v>
      </c>
      <c r="G240" s="123">
        <v>219.38</v>
      </c>
      <c r="H240" s="175">
        <v>212.76</v>
      </c>
      <c r="I240" s="175">
        <v>0</v>
      </c>
      <c r="J240" s="175">
        <v>212.76</v>
      </c>
      <c r="K240" s="205">
        <v>212.76</v>
      </c>
      <c r="L240" s="176">
        <v>212.76</v>
      </c>
      <c r="M240" s="176">
        <v>212.76</v>
      </c>
      <c r="N240" s="179">
        <v>0</v>
      </c>
      <c r="O240" s="179">
        <v>0</v>
      </c>
      <c r="P240" s="269"/>
    </row>
    <row r="241" spans="1:16" s="250" customFormat="1" ht="16.5" customHeight="1">
      <c r="A241" s="158"/>
      <c r="B241" s="680"/>
      <c r="C241" s="652"/>
      <c r="D241" s="649"/>
      <c r="E241" s="270" t="s">
        <v>17</v>
      </c>
      <c r="F241" s="120"/>
      <c r="G241" s="120"/>
      <c r="H241" s="123"/>
      <c r="I241" s="123"/>
      <c r="J241" s="123"/>
      <c r="K241" s="123"/>
      <c r="L241" s="121"/>
      <c r="M241" s="121"/>
      <c r="N241" s="120"/>
      <c r="O241" s="124"/>
      <c r="P241" s="269"/>
    </row>
    <row r="242" spans="1:16" ht="15.75" customHeight="1">
      <c r="A242" s="158"/>
      <c r="B242" s="638" t="s">
        <v>102</v>
      </c>
      <c r="C242" s="656" t="s">
        <v>183</v>
      </c>
      <c r="D242" s="656" t="s">
        <v>182</v>
      </c>
      <c r="E242" s="139" t="s">
        <v>14</v>
      </c>
      <c r="F242" s="119">
        <v>3093.12</v>
      </c>
      <c r="G242" s="119">
        <v>3093.12</v>
      </c>
      <c r="H242" s="119">
        <f>H244+H245+H247</f>
        <v>0</v>
      </c>
      <c r="I242" s="119">
        <f t="shared" ref="I242:O242" si="71">I244+I245+I247</f>
        <v>0</v>
      </c>
      <c r="J242" s="119">
        <f>J244+J245+J247</f>
        <v>3608.6399999999994</v>
      </c>
      <c r="K242" s="119">
        <f>K244+K245+K247</f>
        <v>3608.6399999999994</v>
      </c>
      <c r="L242" s="119">
        <f t="shared" si="71"/>
        <v>3608.6399999999994</v>
      </c>
      <c r="M242" s="119">
        <f>M244+M245+M247</f>
        <v>3608.6399999999994</v>
      </c>
      <c r="N242" s="119">
        <f t="shared" si="71"/>
        <v>1796.2747000000002</v>
      </c>
      <c r="O242" s="119">
        <f t="shared" si="71"/>
        <v>2309.8916300000001</v>
      </c>
      <c r="P242" s="638"/>
    </row>
    <row r="243" spans="1:16" ht="15.75" customHeight="1">
      <c r="A243" s="158"/>
      <c r="B243" s="638"/>
      <c r="C243" s="656"/>
      <c r="D243" s="656"/>
      <c r="E243" s="139" t="s">
        <v>15</v>
      </c>
      <c r="F243" s="119"/>
      <c r="G243" s="119"/>
      <c r="H243" s="119"/>
      <c r="I243" s="119"/>
      <c r="J243" s="119"/>
      <c r="K243" s="119"/>
      <c r="L243" s="119"/>
      <c r="M243" s="119"/>
      <c r="N243" s="119"/>
      <c r="O243" s="119"/>
      <c r="P243" s="638"/>
    </row>
    <row r="244" spans="1:16" ht="15.75" customHeight="1">
      <c r="A244" s="158"/>
      <c r="B244" s="638"/>
      <c r="C244" s="656"/>
      <c r="D244" s="656"/>
      <c r="E244" s="139" t="s">
        <v>25</v>
      </c>
      <c r="F244" s="119">
        <v>695.95</v>
      </c>
      <c r="G244" s="119">
        <v>695.95</v>
      </c>
      <c r="H244" s="119">
        <f>H251</f>
        <v>0</v>
      </c>
      <c r="I244" s="119">
        <f t="shared" ref="I244:O244" si="72">I251</f>
        <v>0</v>
      </c>
      <c r="J244" s="119">
        <f t="shared" ref="J244:K245" si="73">J251</f>
        <v>950.92021</v>
      </c>
      <c r="K244" s="119">
        <f t="shared" si="73"/>
        <v>950.92021</v>
      </c>
      <c r="L244" s="119">
        <f t="shared" si="72"/>
        <v>950.92021</v>
      </c>
      <c r="M244" s="119">
        <f>M251</f>
        <v>950.92021</v>
      </c>
      <c r="N244" s="119">
        <f t="shared" si="72"/>
        <v>331.65564000000001</v>
      </c>
      <c r="O244" s="119">
        <f t="shared" si="72"/>
        <v>420.12529000000001</v>
      </c>
      <c r="P244" s="638"/>
    </row>
    <row r="245" spans="1:16" ht="15.75" customHeight="1">
      <c r="A245" s="158"/>
      <c r="B245" s="638"/>
      <c r="C245" s="656"/>
      <c r="D245" s="656"/>
      <c r="E245" s="139" t="s">
        <v>16</v>
      </c>
      <c r="F245" s="119">
        <v>1623.89</v>
      </c>
      <c r="G245" s="119">
        <v>1623.89</v>
      </c>
      <c r="H245" s="119">
        <f>H252</f>
        <v>0</v>
      </c>
      <c r="I245" s="119">
        <f t="shared" ref="I245:O245" si="74">I252</f>
        <v>0</v>
      </c>
      <c r="J245" s="119">
        <f t="shared" si="73"/>
        <v>2026.2077899999999</v>
      </c>
      <c r="K245" s="119">
        <f t="shared" si="73"/>
        <v>2026.2077899999999</v>
      </c>
      <c r="L245" s="119">
        <f t="shared" si="74"/>
        <v>2026.2077899999999</v>
      </c>
      <c r="M245" s="119">
        <f>M252</f>
        <v>2026.2077899999999</v>
      </c>
      <c r="N245" s="119">
        <f t="shared" si="74"/>
        <v>863.17906000000005</v>
      </c>
      <c r="O245" s="119">
        <f t="shared" si="74"/>
        <v>1122.9303399999999</v>
      </c>
      <c r="P245" s="638"/>
    </row>
    <row r="246" spans="1:16" ht="15.75" customHeight="1">
      <c r="A246" s="158"/>
      <c r="B246" s="638"/>
      <c r="C246" s="656"/>
      <c r="D246" s="656"/>
      <c r="E246" s="139" t="s">
        <v>30</v>
      </c>
      <c r="F246" s="119"/>
      <c r="G246" s="119"/>
      <c r="H246" s="119"/>
      <c r="I246" s="119"/>
      <c r="J246" s="119"/>
      <c r="K246" s="119"/>
      <c r="L246" s="119"/>
      <c r="M246" s="119"/>
      <c r="N246" s="119"/>
      <c r="O246" s="119"/>
      <c r="P246" s="638"/>
    </row>
    <row r="247" spans="1:16" ht="15.75" customHeight="1">
      <c r="A247" s="158"/>
      <c r="B247" s="638"/>
      <c r="C247" s="656"/>
      <c r="D247" s="656"/>
      <c r="E247" s="139" t="s">
        <v>65</v>
      </c>
      <c r="F247" s="119">
        <v>773.28</v>
      </c>
      <c r="G247" s="119">
        <v>773.28</v>
      </c>
      <c r="H247" s="119">
        <f>H254</f>
        <v>0</v>
      </c>
      <c r="I247" s="119">
        <f t="shared" ref="I247:O247" si="75">I254</f>
        <v>0</v>
      </c>
      <c r="J247" s="119">
        <f>J254</f>
        <v>631.51199999999994</v>
      </c>
      <c r="K247" s="119">
        <f>K254</f>
        <v>631.51199999999994</v>
      </c>
      <c r="L247" s="119">
        <f t="shared" si="75"/>
        <v>631.51199999999994</v>
      </c>
      <c r="M247" s="119">
        <f>M254</f>
        <v>631.51199999999994</v>
      </c>
      <c r="N247" s="119">
        <f t="shared" si="75"/>
        <v>601.44000000000005</v>
      </c>
      <c r="O247" s="119">
        <f t="shared" si="75"/>
        <v>766.83600000000001</v>
      </c>
      <c r="P247" s="638"/>
    </row>
    <row r="248" spans="1:16" ht="15.75" customHeight="1">
      <c r="A248" s="158"/>
      <c r="B248" s="638"/>
      <c r="C248" s="656"/>
      <c r="D248" s="656"/>
      <c r="E248" s="139" t="s">
        <v>17</v>
      </c>
      <c r="F248" s="119"/>
      <c r="G248" s="119"/>
      <c r="H248" s="119"/>
      <c r="I248" s="119"/>
      <c r="J248" s="119"/>
      <c r="K248" s="119"/>
      <c r="L248" s="119"/>
      <c r="M248" s="119"/>
      <c r="N248" s="119"/>
      <c r="O248" s="119"/>
      <c r="P248" s="638"/>
    </row>
    <row r="249" spans="1:16" s="43" customFormat="1" ht="15.75" customHeight="1">
      <c r="A249" s="158"/>
      <c r="B249" s="642"/>
      <c r="C249" s="640" t="s">
        <v>125</v>
      </c>
      <c r="D249" s="640" t="s">
        <v>129</v>
      </c>
      <c r="E249" s="141" t="s">
        <v>14</v>
      </c>
      <c r="F249" s="123">
        <f>F251+F252+F254</f>
        <v>1288.8</v>
      </c>
      <c r="G249" s="123">
        <f>G251+G252+G254</f>
        <v>1288.8</v>
      </c>
      <c r="H249" s="120">
        <f>H251+H252+H254</f>
        <v>0</v>
      </c>
      <c r="I249" s="120">
        <f t="shared" ref="I249:O249" si="76">I251+I252+I253+I254</f>
        <v>0</v>
      </c>
      <c r="J249" s="123">
        <f t="shared" si="76"/>
        <v>3608.6399999999994</v>
      </c>
      <c r="K249" s="123">
        <f t="shared" si="76"/>
        <v>3608.6399999999994</v>
      </c>
      <c r="L249" s="121">
        <f t="shared" ref="L249" si="77">L251+L252+L253+L254</f>
        <v>3608.6399999999994</v>
      </c>
      <c r="M249" s="121">
        <f t="shared" ref="M249" si="78">M251+M252+M253+M254</f>
        <v>3608.6399999999994</v>
      </c>
      <c r="N249" s="120">
        <f t="shared" si="76"/>
        <v>1796.2747000000002</v>
      </c>
      <c r="O249" s="120">
        <f t="shared" si="76"/>
        <v>2309.8916300000001</v>
      </c>
      <c r="P249" s="122"/>
    </row>
    <row r="250" spans="1:16" s="43" customFormat="1" ht="15.75" customHeight="1">
      <c r="A250" s="158"/>
      <c r="B250" s="642"/>
      <c r="C250" s="640"/>
      <c r="D250" s="640"/>
      <c r="E250" s="141" t="s">
        <v>15</v>
      </c>
      <c r="F250" s="123"/>
      <c r="G250" s="123"/>
      <c r="H250" s="120"/>
      <c r="I250" s="120"/>
      <c r="J250" s="123"/>
      <c r="K250" s="123"/>
      <c r="L250" s="121"/>
      <c r="M250" s="121"/>
      <c r="N250" s="120"/>
      <c r="O250" s="120"/>
      <c r="P250" s="122"/>
    </row>
    <row r="251" spans="1:16" s="43" customFormat="1" ht="15.75" customHeight="1">
      <c r="A251" s="158"/>
      <c r="B251" s="642"/>
      <c r="C251" s="640"/>
      <c r="D251" s="640"/>
      <c r="E251" s="141" t="s">
        <v>25</v>
      </c>
      <c r="F251" s="123">
        <v>154.89424</v>
      </c>
      <c r="G251" s="123">
        <v>154.89424</v>
      </c>
      <c r="H251" s="120">
        <v>0</v>
      </c>
      <c r="I251" s="120">
        <v>0</v>
      </c>
      <c r="J251" s="123">
        <v>950.92021</v>
      </c>
      <c r="K251" s="123">
        <v>950.92021</v>
      </c>
      <c r="L251" s="121">
        <v>950.92021</v>
      </c>
      <c r="M251" s="121">
        <v>950.92021</v>
      </c>
      <c r="N251" s="120">
        <v>331.65564000000001</v>
      </c>
      <c r="O251" s="120">
        <v>420.12529000000001</v>
      </c>
      <c r="P251" s="122"/>
    </row>
    <row r="252" spans="1:16" s="43" customFormat="1" ht="15.75" customHeight="1">
      <c r="A252" s="158"/>
      <c r="B252" s="642"/>
      <c r="C252" s="640"/>
      <c r="D252" s="640"/>
      <c r="E252" s="141" t="s">
        <v>16</v>
      </c>
      <c r="F252" s="123">
        <v>515.54700000000003</v>
      </c>
      <c r="G252" s="123">
        <v>515.54700000000003</v>
      </c>
      <c r="H252" s="120">
        <v>0</v>
      </c>
      <c r="I252" s="120">
        <v>0</v>
      </c>
      <c r="J252" s="123">
        <v>2026.2077899999999</v>
      </c>
      <c r="K252" s="123">
        <v>2026.2077899999999</v>
      </c>
      <c r="L252" s="121">
        <v>2026.2077899999999</v>
      </c>
      <c r="M252" s="121">
        <v>2026.2077899999999</v>
      </c>
      <c r="N252" s="120">
        <v>863.17906000000005</v>
      </c>
      <c r="O252" s="120">
        <v>1122.9303399999999</v>
      </c>
      <c r="P252" s="122"/>
    </row>
    <row r="253" spans="1:16" s="43" customFormat="1" ht="15.75" customHeight="1">
      <c r="A253" s="158"/>
      <c r="B253" s="642"/>
      <c r="C253" s="640"/>
      <c r="D253" s="640"/>
      <c r="E253" s="141" t="s">
        <v>30</v>
      </c>
      <c r="F253" s="127"/>
      <c r="G253" s="127"/>
      <c r="H253" s="120"/>
      <c r="I253" s="120"/>
      <c r="J253" s="123"/>
      <c r="K253" s="123"/>
      <c r="L253" s="121"/>
      <c r="M253" s="121"/>
      <c r="N253" s="120"/>
      <c r="O253" s="120"/>
      <c r="P253" s="122"/>
    </row>
    <row r="254" spans="1:16" s="43" customFormat="1" ht="15.75" customHeight="1">
      <c r="A254" s="158"/>
      <c r="B254" s="642"/>
      <c r="C254" s="640"/>
      <c r="D254" s="640"/>
      <c r="E254" s="141" t="s">
        <v>65</v>
      </c>
      <c r="F254" s="123">
        <v>618.35875999999996</v>
      </c>
      <c r="G254" s="123">
        <v>618.35875999999996</v>
      </c>
      <c r="H254" s="120">
        <v>0</v>
      </c>
      <c r="I254" s="120">
        <v>0</v>
      </c>
      <c r="J254" s="123">
        <v>631.51199999999994</v>
      </c>
      <c r="K254" s="123">
        <v>631.51199999999994</v>
      </c>
      <c r="L254" s="121">
        <v>631.51199999999994</v>
      </c>
      <c r="M254" s="121">
        <v>631.51199999999994</v>
      </c>
      <c r="N254" s="120">
        <v>601.44000000000005</v>
      </c>
      <c r="O254" s="120">
        <v>766.83600000000001</v>
      </c>
      <c r="P254" s="122"/>
    </row>
    <row r="255" spans="1:16" s="43" customFormat="1" ht="15.75" customHeight="1">
      <c r="A255" s="158"/>
      <c r="B255" s="642"/>
      <c r="C255" s="640"/>
      <c r="D255" s="640"/>
      <c r="E255" s="141" t="s">
        <v>17</v>
      </c>
      <c r="F255" s="127"/>
      <c r="G255" s="127"/>
      <c r="H255" s="120"/>
      <c r="I255" s="120"/>
      <c r="J255" s="123"/>
      <c r="K255" s="123"/>
      <c r="L255" s="121"/>
      <c r="M255" s="121"/>
      <c r="N255" s="120"/>
      <c r="O255" s="120"/>
      <c r="P255" s="122"/>
    </row>
    <row r="256" spans="1:16" ht="15.75" customHeight="1">
      <c r="A256" s="158"/>
      <c r="B256" s="653">
        <v>3</v>
      </c>
      <c r="C256" s="655" t="s">
        <v>67</v>
      </c>
      <c r="D256" s="655" t="s">
        <v>249</v>
      </c>
      <c r="E256" s="138" t="s">
        <v>14</v>
      </c>
      <c r="F256" s="118">
        <f>F258+F259+F261</f>
        <v>3488.6000000000004</v>
      </c>
      <c r="G256" s="118">
        <f t="shared" ref="G256:O256" si="79">G258+G259+G261</f>
        <v>3488.6000000000004</v>
      </c>
      <c r="H256" s="118">
        <f t="shared" si="79"/>
        <v>888.90200000000004</v>
      </c>
      <c r="I256" s="118">
        <f t="shared" si="79"/>
        <v>583.27134999999998</v>
      </c>
      <c r="J256" s="118">
        <f t="shared" si="79"/>
        <v>2125.4750000000004</v>
      </c>
      <c r="K256" s="118">
        <f t="shared" si="79"/>
        <v>1405.9462900000001</v>
      </c>
      <c r="L256" s="118">
        <f t="shared" si="79"/>
        <v>3809.2000000000003</v>
      </c>
      <c r="M256" s="118">
        <f t="shared" si="79"/>
        <v>3809.2000000000003</v>
      </c>
      <c r="N256" s="118">
        <f t="shared" si="79"/>
        <v>3809.2000000000003</v>
      </c>
      <c r="O256" s="118">
        <f t="shared" si="79"/>
        <v>3809.2000000000003</v>
      </c>
      <c r="P256" s="653"/>
    </row>
    <row r="257" spans="1:16" ht="15.75" customHeight="1">
      <c r="A257" s="158"/>
      <c r="B257" s="653"/>
      <c r="C257" s="655"/>
      <c r="D257" s="674"/>
      <c r="E257" s="138" t="s">
        <v>15</v>
      </c>
      <c r="F257" s="118"/>
      <c r="G257" s="118"/>
      <c r="H257" s="118"/>
      <c r="I257" s="118"/>
      <c r="J257" s="118"/>
      <c r="K257" s="118"/>
      <c r="L257" s="118"/>
      <c r="M257" s="118"/>
      <c r="N257" s="118"/>
      <c r="O257" s="118"/>
      <c r="P257" s="653"/>
    </row>
    <row r="258" spans="1:16" ht="15.75" customHeight="1">
      <c r="A258" s="158"/>
      <c r="B258" s="653"/>
      <c r="C258" s="655"/>
      <c r="D258" s="674"/>
      <c r="E258" s="138" t="s">
        <v>25</v>
      </c>
      <c r="F258" s="118">
        <f t="shared" ref="F258:O260" si="80">F265</f>
        <v>0</v>
      </c>
      <c r="G258" s="118">
        <f t="shared" si="80"/>
        <v>0</v>
      </c>
      <c r="H258" s="118">
        <f t="shared" si="80"/>
        <v>0</v>
      </c>
      <c r="I258" s="118">
        <f t="shared" si="80"/>
        <v>0</v>
      </c>
      <c r="J258" s="118">
        <f t="shared" si="80"/>
        <v>0</v>
      </c>
      <c r="K258" s="118">
        <f t="shared" si="80"/>
        <v>0</v>
      </c>
      <c r="L258" s="118">
        <f t="shared" si="80"/>
        <v>0</v>
      </c>
      <c r="M258" s="118">
        <f t="shared" si="80"/>
        <v>0</v>
      </c>
      <c r="N258" s="118">
        <f t="shared" si="80"/>
        <v>0</v>
      </c>
      <c r="O258" s="118">
        <f t="shared" si="80"/>
        <v>0</v>
      </c>
      <c r="P258" s="653"/>
    </row>
    <row r="259" spans="1:16" ht="15.75" customHeight="1">
      <c r="A259" s="158"/>
      <c r="B259" s="653"/>
      <c r="C259" s="655"/>
      <c r="D259" s="674"/>
      <c r="E259" s="138" t="s">
        <v>16</v>
      </c>
      <c r="F259" s="118">
        <f t="shared" si="80"/>
        <v>3488.6000000000004</v>
      </c>
      <c r="G259" s="118">
        <f t="shared" si="80"/>
        <v>3488.6000000000004</v>
      </c>
      <c r="H259" s="118">
        <f t="shared" si="80"/>
        <v>888.90200000000004</v>
      </c>
      <c r="I259" s="118">
        <f t="shared" si="80"/>
        <v>583.27134999999998</v>
      </c>
      <c r="J259" s="118">
        <f t="shared" si="80"/>
        <v>2125.4750000000004</v>
      </c>
      <c r="K259" s="118">
        <f t="shared" si="80"/>
        <v>1405.9462900000001</v>
      </c>
      <c r="L259" s="118">
        <f t="shared" si="80"/>
        <v>3809.2000000000003</v>
      </c>
      <c r="M259" s="118">
        <f t="shared" si="80"/>
        <v>3809.2000000000003</v>
      </c>
      <c r="N259" s="118">
        <f t="shared" si="80"/>
        <v>3809.2000000000003</v>
      </c>
      <c r="O259" s="118">
        <f t="shared" si="80"/>
        <v>3809.2000000000003</v>
      </c>
      <c r="P259" s="653"/>
    </row>
    <row r="260" spans="1:16" ht="15.75" customHeight="1">
      <c r="A260" s="158"/>
      <c r="B260" s="653"/>
      <c r="C260" s="655"/>
      <c r="D260" s="674"/>
      <c r="E260" s="138" t="s">
        <v>30</v>
      </c>
      <c r="F260" s="118">
        <f t="shared" si="80"/>
        <v>0</v>
      </c>
      <c r="G260" s="118">
        <f t="shared" si="80"/>
        <v>0</v>
      </c>
      <c r="H260" s="118">
        <f t="shared" si="80"/>
        <v>0</v>
      </c>
      <c r="I260" s="118">
        <f t="shared" si="80"/>
        <v>0</v>
      </c>
      <c r="J260" s="118">
        <f t="shared" si="80"/>
        <v>0</v>
      </c>
      <c r="K260" s="118">
        <f t="shared" si="80"/>
        <v>0</v>
      </c>
      <c r="L260" s="118">
        <f t="shared" si="80"/>
        <v>0</v>
      </c>
      <c r="M260" s="118">
        <f t="shared" si="80"/>
        <v>0</v>
      </c>
      <c r="N260" s="118">
        <f t="shared" si="80"/>
        <v>0</v>
      </c>
      <c r="O260" s="118">
        <f t="shared" si="80"/>
        <v>0</v>
      </c>
      <c r="P260" s="653"/>
    </row>
    <row r="261" spans="1:16" ht="15.75" customHeight="1">
      <c r="A261" s="158"/>
      <c r="B261" s="653"/>
      <c r="C261" s="655"/>
      <c r="D261" s="674"/>
      <c r="E261" s="138" t="s">
        <v>65</v>
      </c>
      <c r="F261" s="118">
        <f>F268</f>
        <v>0</v>
      </c>
      <c r="G261" s="118">
        <f t="shared" ref="G261:O261" si="81">G268</f>
        <v>0</v>
      </c>
      <c r="H261" s="118">
        <f t="shared" si="81"/>
        <v>0</v>
      </c>
      <c r="I261" s="118">
        <f t="shared" si="81"/>
        <v>0</v>
      </c>
      <c r="J261" s="118">
        <f t="shared" si="81"/>
        <v>0</v>
      </c>
      <c r="K261" s="118">
        <f t="shared" si="81"/>
        <v>0</v>
      </c>
      <c r="L261" s="118">
        <f t="shared" si="81"/>
        <v>0</v>
      </c>
      <c r="M261" s="118">
        <f t="shared" si="81"/>
        <v>0</v>
      </c>
      <c r="N261" s="118">
        <f t="shared" si="81"/>
        <v>0</v>
      </c>
      <c r="O261" s="118">
        <f t="shared" si="81"/>
        <v>0</v>
      </c>
      <c r="P261" s="653"/>
    </row>
    <row r="262" spans="1:16" ht="15.75" customHeight="1">
      <c r="A262" s="158"/>
      <c r="B262" s="653"/>
      <c r="C262" s="655"/>
      <c r="D262" s="674"/>
      <c r="E262" s="138" t="s">
        <v>17</v>
      </c>
      <c r="F262" s="118"/>
      <c r="G262" s="118"/>
      <c r="H262" s="118"/>
      <c r="I262" s="118"/>
      <c r="J262" s="118"/>
      <c r="K262" s="118"/>
      <c r="L262" s="118"/>
      <c r="M262" s="118"/>
      <c r="N262" s="118"/>
      <c r="O262" s="118"/>
      <c r="P262" s="653"/>
    </row>
    <row r="263" spans="1:16" ht="15.75" customHeight="1">
      <c r="A263" s="158"/>
      <c r="B263" s="638" t="s">
        <v>103</v>
      </c>
      <c r="C263" s="656" t="s">
        <v>86</v>
      </c>
      <c r="D263" s="656" t="s">
        <v>107</v>
      </c>
      <c r="E263" s="139" t="s">
        <v>14</v>
      </c>
      <c r="F263" s="119">
        <f>F265+F266+F267+F268+F269</f>
        <v>3488.6000000000004</v>
      </c>
      <c r="G263" s="119">
        <f t="shared" ref="G263:L263" si="82">G265+G266+G267+G268+G269</f>
        <v>3488.6000000000004</v>
      </c>
      <c r="H263" s="119">
        <f t="shared" si="82"/>
        <v>888.90200000000004</v>
      </c>
      <c r="I263" s="119">
        <f t="shared" si="82"/>
        <v>583.27134999999998</v>
      </c>
      <c r="J263" s="119">
        <f t="shared" si="82"/>
        <v>2125.4750000000004</v>
      </c>
      <c r="K263" s="119">
        <f t="shared" si="82"/>
        <v>1405.9462900000001</v>
      </c>
      <c r="L263" s="119">
        <f t="shared" si="82"/>
        <v>3809.2000000000003</v>
      </c>
      <c r="M263" s="119">
        <f t="shared" ref="M263:O263" si="83">M265+M266+M267+M268+M269</f>
        <v>3809.2000000000003</v>
      </c>
      <c r="N263" s="119">
        <f t="shared" si="83"/>
        <v>3809.2000000000003</v>
      </c>
      <c r="O263" s="119">
        <f t="shared" si="83"/>
        <v>3809.2000000000003</v>
      </c>
      <c r="P263" s="638"/>
    </row>
    <row r="264" spans="1:16" ht="15.75" customHeight="1">
      <c r="A264" s="158"/>
      <c r="B264" s="638"/>
      <c r="C264" s="656"/>
      <c r="D264" s="656"/>
      <c r="E264" s="139" t="s">
        <v>15</v>
      </c>
      <c r="F264" s="119"/>
      <c r="G264" s="119"/>
      <c r="H264" s="119"/>
      <c r="I264" s="119"/>
      <c r="J264" s="119"/>
      <c r="K264" s="119"/>
      <c r="L264" s="119"/>
      <c r="M264" s="119"/>
      <c r="N264" s="119"/>
      <c r="O264" s="119"/>
      <c r="P264" s="638"/>
    </row>
    <row r="265" spans="1:16" ht="15.75" customHeight="1">
      <c r="A265" s="158"/>
      <c r="B265" s="638"/>
      <c r="C265" s="656"/>
      <c r="D265" s="656"/>
      <c r="E265" s="139" t="s">
        <v>25</v>
      </c>
      <c r="F265" s="119">
        <f>F272+F279+F286</f>
        <v>0</v>
      </c>
      <c r="G265" s="119">
        <f t="shared" ref="G265:L265" si="84">G272+G279+G286</f>
        <v>0</v>
      </c>
      <c r="H265" s="119">
        <f t="shared" si="84"/>
        <v>0</v>
      </c>
      <c r="I265" s="119">
        <f t="shared" si="84"/>
        <v>0</v>
      </c>
      <c r="J265" s="119">
        <f t="shared" si="84"/>
        <v>0</v>
      </c>
      <c r="K265" s="119">
        <f t="shared" si="84"/>
        <v>0</v>
      </c>
      <c r="L265" s="119">
        <f t="shared" si="84"/>
        <v>0</v>
      </c>
      <c r="M265" s="119">
        <f t="shared" ref="M265:O265" si="85">M272+M279+M286</f>
        <v>0</v>
      </c>
      <c r="N265" s="119">
        <f t="shared" si="85"/>
        <v>0</v>
      </c>
      <c r="O265" s="119">
        <f t="shared" si="85"/>
        <v>0</v>
      </c>
      <c r="P265" s="638"/>
    </row>
    <row r="266" spans="1:16" ht="15.75" customHeight="1">
      <c r="A266" s="158"/>
      <c r="B266" s="638"/>
      <c r="C266" s="656"/>
      <c r="D266" s="656"/>
      <c r="E266" s="139" t="s">
        <v>16</v>
      </c>
      <c r="F266" s="119">
        <f t="shared" ref="F266:L266" si="86">F273+F280+F287</f>
        <v>3488.6000000000004</v>
      </c>
      <c r="G266" s="119">
        <f t="shared" si="86"/>
        <v>3488.6000000000004</v>
      </c>
      <c r="H266" s="119">
        <f t="shared" si="86"/>
        <v>888.90200000000004</v>
      </c>
      <c r="I266" s="119">
        <f t="shared" si="86"/>
        <v>583.27134999999998</v>
      </c>
      <c r="J266" s="119">
        <f t="shared" si="86"/>
        <v>2125.4750000000004</v>
      </c>
      <c r="K266" s="119">
        <f t="shared" si="86"/>
        <v>1405.9462900000001</v>
      </c>
      <c r="L266" s="119">
        <f t="shared" si="86"/>
        <v>3809.2000000000003</v>
      </c>
      <c r="M266" s="119">
        <f t="shared" ref="M266:O266" si="87">M273+M280+M287</f>
        <v>3809.2000000000003</v>
      </c>
      <c r="N266" s="119">
        <f t="shared" si="87"/>
        <v>3809.2000000000003</v>
      </c>
      <c r="O266" s="119">
        <f t="shared" si="87"/>
        <v>3809.2000000000003</v>
      </c>
      <c r="P266" s="638"/>
    </row>
    <row r="267" spans="1:16" ht="15.75" customHeight="1">
      <c r="A267" s="158"/>
      <c r="B267" s="638"/>
      <c r="C267" s="656"/>
      <c r="D267" s="656"/>
      <c r="E267" s="139" t="s">
        <v>30</v>
      </c>
      <c r="F267" s="119">
        <f>F274+F281+F288</f>
        <v>0</v>
      </c>
      <c r="G267" s="119">
        <f>G274+G281+G288</f>
        <v>0</v>
      </c>
      <c r="H267" s="119"/>
      <c r="I267" s="119"/>
      <c r="J267" s="119"/>
      <c r="K267" s="119"/>
      <c r="L267" s="119"/>
      <c r="M267" s="119"/>
      <c r="N267" s="119"/>
      <c r="O267" s="119"/>
      <c r="P267" s="638"/>
    </row>
    <row r="268" spans="1:16" ht="15.75" customHeight="1">
      <c r="A268" s="158"/>
      <c r="B268" s="638"/>
      <c r="C268" s="656"/>
      <c r="D268" s="656"/>
      <c r="E268" s="139" t="s">
        <v>65</v>
      </c>
      <c r="F268" s="119">
        <f t="shared" ref="F268:L268" si="88">F275+F282+F289</f>
        <v>0</v>
      </c>
      <c r="G268" s="119">
        <f t="shared" si="88"/>
        <v>0</v>
      </c>
      <c r="H268" s="119">
        <f t="shared" si="88"/>
        <v>0</v>
      </c>
      <c r="I268" s="119">
        <f t="shared" si="88"/>
        <v>0</v>
      </c>
      <c r="J268" s="119">
        <f t="shared" si="88"/>
        <v>0</v>
      </c>
      <c r="K268" s="119">
        <f t="shared" si="88"/>
        <v>0</v>
      </c>
      <c r="L268" s="119">
        <f t="shared" si="88"/>
        <v>0</v>
      </c>
      <c r="M268" s="119">
        <f t="shared" ref="M268:O268" si="89">M275+M282+M289</f>
        <v>0</v>
      </c>
      <c r="N268" s="119">
        <f t="shared" si="89"/>
        <v>0</v>
      </c>
      <c r="O268" s="119">
        <f t="shared" si="89"/>
        <v>0</v>
      </c>
      <c r="P268" s="638"/>
    </row>
    <row r="269" spans="1:16" ht="15.75" customHeight="1">
      <c r="A269" s="158"/>
      <c r="B269" s="638"/>
      <c r="C269" s="656"/>
      <c r="D269" s="656"/>
      <c r="E269" s="139" t="s">
        <v>17</v>
      </c>
      <c r="F269" s="119">
        <f>F276+F283+F290</f>
        <v>0</v>
      </c>
      <c r="G269" s="119">
        <f>G276+G283+G290</f>
        <v>0</v>
      </c>
      <c r="H269" s="119"/>
      <c r="I269" s="119"/>
      <c r="J269" s="119"/>
      <c r="K269" s="119"/>
      <c r="L269" s="119"/>
      <c r="M269" s="119"/>
      <c r="N269" s="119"/>
      <c r="O269" s="119"/>
      <c r="P269" s="638"/>
    </row>
    <row r="270" spans="1:16" ht="15.75" customHeight="1">
      <c r="A270" s="158"/>
      <c r="B270" s="642"/>
      <c r="C270" s="640" t="s">
        <v>481</v>
      </c>
      <c r="D270" s="641" t="s">
        <v>479</v>
      </c>
      <c r="E270" s="141" t="s">
        <v>14</v>
      </c>
      <c r="F270" s="123">
        <f>F272+F273+F275+F274</f>
        <v>2425.2132000000001</v>
      </c>
      <c r="G270" s="123">
        <f t="shared" ref="G270:O270" si="90">G272+G273+G275+G274</f>
        <v>2425.2132000000001</v>
      </c>
      <c r="H270" s="120">
        <f t="shared" si="90"/>
        <v>671.21400000000006</v>
      </c>
      <c r="I270" s="120">
        <f t="shared" si="90"/>
        <v>469.75657999999999</v>
      </c>
      <c r="J270" s="123">
        <f t="shared" si="90"/>
        <v>1417.8140000000001</v>
      </c>
      <c r="K270" s="123">
        <f t="shared" si="90"/>
        <v>962.09992</v>
      </c>
      <c r="L270" s="121">
        <f t="shared" si="90"/>
        <v>2652.8560000000002</v>
      </c>
      <c r="M270" s="121">
        <f t="shared" si="90"/>
        <v>2652.8560000000002</v>
      </c>
      <c r="N270" s="123">
        <f t="shared" si="90"/>
        <v>2652.8560000000002</v>
      </c>
      <c r="O270" s="123">
        <f t="shared" si="90"/>
        <v>2652.8560000000002</v>
      </c>
      <c r="P270" s="122"/>
    </row>
    <row r="271" spans="1:16" ht="15.75" customHeight="1">
      <c r="A271" s="158"/>
      <c r="B271" s="642"/>
      <c r="C271" s="640"/>
      <c r="D271" s="641"/>
      <c r="E271" s="141" t="s">
        <v>15</v>
      </c>
      <c r="F271" s="123"/>
      <c r="G271" s="123"/>
      <c r="H271" s="120"/>
      <c r="I271" s="120"/>
      <c r="J271" s="123"/>
      <c r="K271" s="123"/>
      <c r="L271" s="121"/>
      <c r="M271" s="121"/>
      <c r="N271" s="120"/>
      <c r="O271" s="120"/>
      <c r="P271" s="122"/>
    </row>
    <row r="272" spans="1:16" ht="15.75" customHeight="1">
      <c r="A272" s="158"/>
      <c r="B272" s="642"/>
      <c r="C272" s="640"/>
      <c r="D272" s="641"/>
      <c r="E272" s="141" t="s">
        <v>25</v>
      </c>
      <c r="F272" s="123">
        <v>0</v>
      </c>
      <c r="G272" s="123">
        <v>0</v>
      </c>
      <c r="H272" s="120">
        <v>0</v>
      </c>
      <c r="I272" s="120">
        <v>0</v>
      </c>
      <c r="J272" s="120">
        <v>0</v>
      </c>
      <c r="K272" s="120">
        <v>0</v>
      </c>
      <c r="L272" s="121">
        <v>0</v>
      </c>
      <c r="M272" s="121"/>
      <c r="N272" s="120">
        <v>0</v>
      </c>
      <c r="O272" s="120">
        <v>0</v>
      </c>
      <c r="P272" s="122"/>
    </row>
    <row r="273" spans="1:16" ht="15.75" customHeight="1">
      <c r="A273" s="158"/>
      <c r="B273" s="642"/>
      <c r="C273" s="640"/>
      <c r="D273" s="641"/>
      <c r="E273" s="141" t="s">
        <v>16</v>
      </c>
      <c r="F273" s="123">
        <v>2425.2132000000001</v>
      </c>
      <c r="G273" s="123">
        <v>2425.2132000000001</v>
      </c>
      <c r="H273" s="120">
        <v>671.21400000000006</v>
      </c>
      <c r="I273" s="120">
        <v>469.75657999999999</v>
      </c>
      <c r="J273" s="175">
        <v>1417.8140000000001</v>
      </c>
      <c r="K273" s="175">
        <v>962.09992</v>
      </c>
      <c r="L273" s="176">
        <v>2652.8560000000002</v>
      </c>
      <c r="M273" s="176">
        <v>2652.8560000000002</v>
      </c>
      <c r="N273" s="175">
        <v>2652.8560000000002</v>
      </c>
      <c r="O273" s="175">
        <v>2652.8560000000002</v>
      </c>
      <c r="P273" s="122"/>
    </row>
    <row r="274" spans="1:16" ht="15.75" customHeight="1">
      <c r="A274" s="158"/>
      <c r="B274" s="642"/>
      <c r="C274" s="640"/>
      <c r="D274" s="641"/>
      <c r="E274" s="141" t="s">
        <v>30</v>
      </c>
      <c r="F274" s="123"/>
      <c r="G274" s="123"/>
      <c r="H274" s="120"/>
      <c r="I274" s="120"/>
      <c r="J274" s="123"/>
      <c r="K274" s="123"/>
      <c r="L274" s="121"/>
      <c r="M274" s="121"/>
      <c r="N274" s="120"/>
      <c r="O274" s="120"/>
      <c r="P274" s="122"/>
    </row>
    <row r="275" spans="1:16" ht="15.75" customHeight="1">
      <c r="A275" s="158"/>
      <c r="B275" s="642"/>
      <c r="C275" s="640"/>
      <c r="D275" s="641"/>
      <c r="E275" s="141" t="s">
        <v>65</v>
      </c>
      <c r="F275" s="123">
        <v>0</v>
      </c>
      <c r="G275" s="123">
        <v>0</v>
      </c>
      <c r="H275" s="120">
        <v>0</v>
      </c>
      <c r="I275" s="120">
        <v>0</v>
      </c>
      <c r="J275" s="123"/>
      <c r="K275" s="123"/>
      <c r="L275" s="121">
        <v>0</v>
      </c>
      <c r="M275" s="121">
        <v>0</v>
      </c>
      <c r="N275" s="120">
        <v>0</v>
      </c>
      <c r="O275" s="120">
        <v>0</v>
      </c>
      <c r="P275" s="122"/>
    </row>
    <row r="276" spans="1:16" ht="15.75" customHeight="1">
      <c r="A276" s="158"/>
      <c r="B276" s="642"/>
      <c r="C276" s="640"/>
      <c r="D276" s="641"/>
      <c r="E276" s="141" t="s">
        <v>17</v>
      </c>
      <c r="F276" s="143"/>
      <c r="G276" s="123"/>
      <c r="H276" s="126"/>
      <c r="I276" s="126"/>
      <c r="J276" s="123"/>
      <c r="K276" s="123"/>
      <c r="L276" s="119"/>
      <c r="M276" s="121"/>
      <c r="N276" s="120"/>
      <c r="O276" s="120"/>
      <c r="P276" s="122"/>
    </row>
    <row r="277" spans="1:16" ht="15.75" customHeight="1">
      <c r="A277" s="158"/>
      <c r="B277" s="665"/>
      <c r="C277" s="657"/>
      <c r="D277" s="657"/>
      <c r="E277" s="140" t="s">
        <v>14</v>
      </c>
      <c r="F277" s="123">
        <f>F279+F280+F282</f>
        <v>720.48680000000002</v>
      </c>
      <c r="G277" s="123">
        <f t="shared" ref="G277:O277" si="91">G279+G280+G282</f>
        <v>720.48680000000002</v>
      </c>
      <c r="H277" s="120">
        <f t="shared" si="91"/>
        <v>202.70699999999999</v>
      </c>
      <c r="I277" s="120">
        <f t="shared" si="91"/>
        <v>104.51477</v>
      </c>
      <c r="J277" s="123">
        <f t="shared" si="91"/>
        <v>428.18</v>
      </c>
      <c r="K277" s="123">
        <f t="shared" si="91"/>
        <v>268.20436999999998</v>
      </c>
      <c r="L277" s="121">
        <f t="shared" si="91"/>
        <v>801.16300000000001</v>
      </c>
      <c r="M277" s="121">
        <f t="shared" si="91"/>
        <v>801.16300000000001</v>
      </c>
      <c r="N277" s="123">
        <f t="shared" si="91"/>
        <v>801.16300000000001</v>
      </c>
      <c r="O277" s="123">
        <f t="shared" si="91"/>
        <v>801.16300000000001</v>
      </c>
      <c r="P277" s="125"/>
    </row>
    <row r="278" spans="1:16" ht="15.75" customHeight="1">
      <c r="A278" s="158"/>
      <c r="B278" s="665"/>
      <c r="C278" s="657"/>
      <c r="D278" s="657"/>
      <c r="E278" s="140" t="s">
        <v>15</v>
      </c>
      <c r="F278" s="123"/>
      <c r="G278" s="123"/>
      <c r="H278" s="120"/>
      <c r="I278" s="120"/>
      <c r="J278" s="123"/>
      <c r="K278" s="123"/>
      <c r="L278" s="121"/>
      <c r="M278" s="121"/>
      <c r="N278" s="124"/>
      <c r="O278" s="124"/>
      <c r="P278" s="125"/>
    </row>
    <row r="279" spans="1:16" ht="15.75" customHeight="1">
      <c r="A279" s="158"/>
      <c r="B279" s="665"/>
      <c r="C279" s="657"/>
      <c r="D279" s="657"/>
      <c r="E279" s="140" t="s">
        <v>25</v>
      </c>
      <c r="F279" s="123">
        <v>0</v>
      </c>
      <c r="G279" s="123">
        <v>0</v>
      </c>
      <c r="H279" s="120">
        <v>0</v>
      </c>
      <c r="I279" s="120">
        <v>0</v>
      </c>
      <c r="J279" s="120">
        <v>0</v>
      </c>
      <c r="K279" s="120">
        <v>0</v>
      </c>
      <c r="L279" s="121">
        <v>0</v>
      </c>
      <c r="M279" s="121">
        <v>0</v>
      </c>
      <c r="N279" s="124">
        <v>0</v>
      </c>
      <c r="O279" s="124">
        <v>0</v>
      </c>
      <c r="P279" s="125"/>
    </row>
    <row r="280" spans="1:16" ht="15.75" customHeight="1">
      <c r="A280" s="158"/>
      <c r="B280" s="665"/>
      <c r="C280" s="657"/>
      <c r="D280" s="657"/>
      <c r="E280" s="140" t="s">
        <v>16</v>
      </c>
      <c r="F280" s="123">
        <v>720.48680000000002</v>
      </c>
      <c r="G280" s="123">
        <v>720.48680000000002</v>
      </c>
      <c r="H280" s="120">
        <v>202.70699999999999</v>
      </c>
      <c r="I280" s="120">
        <v>104.51477</v>
      </c>
      <c r="J280" s="175">
        <v>428.18</v>
      </c>
      <c r="K280" s="175">
        <v>268.20436999999998</v>
      </c>
      <c r="L280" s="176">
        <v>801.16300000000001</v>
      </c>
      <c r="M280" s="176">
        <v>801.16300000000001</v>
      </c>
      <c r="N280" s="177">
        <v>801.16300000000001</v>
      </c>
      <c r="O280" s="177">
        <v>801.16300000000001</v>
      </c>
      <c r="P280" s="125"/>
    </row>
    <row r="281" spans="1:16" ht="15.75" customHeight="1">
      <c r="A281" s="158"/>
      <c r="B281" s="665"/>
      <c r="C281" s="657"/>
      <c r="D281" s="657"/>
      <c r="E281" s="140" t="s">
        <v>30</v>
      </c>
      <c r="F281" s="123"/>
      <c r="G281" s="123"/>
      <c r="H281" s="120"/>
      <c r="I281" s="120"/>
      <c r="J281" s="123"/>
      <c r="K281" s="123"/>
      <c r="L281" s="121"/>
      <c r="M281" s="121"/>
      <c r="N281" s="124"/>
      <c r="O281" s="124"/>
      <c r="P281" s="125"/>
    </row>
    <row r="282" spans="1:16" ht="15.75" customHeight="1">
      <c r="A282" s="158"/>
      <c r="B282" s="665"/>
      <c r="C282" s="657"/>
      <c r="D282" s="657"/>
      <c r="E282" s="140" t="s">
        <v>65</v>
      </c>
      <c r="F282" s="123">
        <v>0</v>
      </c>
      <c r="G282" s="123">
        <v>0</v>
      </c>
      <c r="H282" s="120">
        <v>0</v>
      </c>
      <c r="I282" s="120">
        <v>0</v>
      </c>
      <c r="J282" s="120">
        <v>0</v>
      </c>
      <c r="K282" s="123"/>
      <c r="L282" s="121">
        <v>0</v>
      </c>
      <c r="M282" s="121">
        <v>0</v>
      </c>
      <c r="N282" s="124">
        <v>0</v>
      </c>
      <c r="O282" s="124">
        <v>0</v>
      </c>
      <c r="P282" s="125"/>
    </row>
    <row r="283" spans="1:16" ht="15.75" customHeight="1">
      <c r="A283" s="158"/>
      <c r="B283" s="665"/>
      <c r="C283" s="657"/>
      <c r="D283" s="657"/>
      <c r="E283" s="140" t="s">
        <v>17</v>
      </c>
      <c r="F283" s="123"/>
      <c r="G283" s="123"/>
      <c r="H283" s="120"/>
      <c r="I283" s="120"/>
      <c r="J283" s="123"/>
      <c r="K283" s="123"/>
      <c r="L283" s="121"/>
      <c r="M283" s="121"/>
      <c r="N283" s="124"/>
      <c r="O283" s="124"/>
      <c r="P283" s="125"/>
    </row>
    <row r="284" spans="1:16" s="40" customFormat="1" ht="15.75" customHeight="1">
      <c r="A284" s="158"/>
      <c r="B284" s="665"/>
      <c r="C284" s="657"/>
      <c r="D284" s="657"/>
      <c r="E284" s="140" t="s">
        <v>14</v>
      </c>
      <c r="F284" s="123">
        <f>F286+F287+F288+F289</f>
        <v>342.9</v>
      </c>
      <c r="G284" s="123">
        <f t="shared" ref="G284:O284" si="92">G286+G287+G288+G289</f>
        <v>342.9</v>
      </c>
      <c r="H284" s="120">
        <f t="shared" si="92"/>
        <v>14.981</v>
      </c>
      <c r="I284" s="120">
        <f t="shared" si="92"/>
        <v>9</v>
      </c>
      <c r="J284" s="123">
        <f t="shared" si="92"/>
        <v>279.48099999999999</v>
      </c>
      <c r="K284" s="123">
        <f t="shared" si="92"/>
        <v>175.642</v>
      </c>
      <c r="L284" s="121">
        <f t="shared" si="92"/>
        <v>355.18099999999998</v>
      </c>
      <c r="M284" s="121">
        <f t="shared" si="92"/>
        <v>355.18099999999998</v>
      </c>
      <c r="N284" s="123">
        <f t="shared" si="92"/>
        <v>355.18099999999998</v>
      </c>
      <c r="O284" s="123">
        <f t="shared" si="92"/>
        <v>355.18099999999998</v>
      </c>
      <c r="P284" s="125"/>
    </row>
    <row r="285" spans="1:16" s="40" customFormat="1" ht="15.75" customHeight="1">
      <c r="A285" s="158"/>
      <c r="B285" s="665"/>
      <c r="C285" s="657"/>
      <c r="D285" s="657"/>
      <c r="E285" s="140" t="s">
        <v>15</v>
      </c>
      <c r="F285" s="123"/>
      <c r="G285" s="123"/>
      <c r="H285" s="120"/>
      <c r="I285" s="120"/>
      <c r="J285" s="123"/>
      <c r="K285" s="123"/>
      <c r="L285" s="121"/>
      <c r="M285" s="121"/>
      <c r="N285" s="124"/>
      <c r="O285" s="124"/>
      <c r="P285" s="125"/>
    </row>
    <row r="286" spans="1:16" s="40" customFormat="1" ht="15.75" customHeight="1">
      <c r="A286" s="158"/>
      <c r="B286" s="665"/>
      <c r="C286" s="657"/>
      <c r="D286" s="657"/>
      <c r="E286" s="140" t="s">
        <v>25</v>
      </c>
      <c r="F286" s="123">
        <v>0</v>
      </c>
      <c r="G286" s="123">
        <v>0</v>
      </c>
      <c r="H286" s="120">
        <v>0</v>
      </c>
      <c r="I286" s="120">
        <v>0</v>
      </c>
      <c r="J286" s="120">
        <v>0</v>
      </c>
      <c r="K286" s="120">
        <v>0</v>
      </c>
      <c r="L286" s="121">
        <v>0</v>
      </c>
      <c r="M286" s="121">
        <v>0</v>
      </c>
      <c r="N286" s="124">
        <v>0</v>
      </c>
      <c r="O286" s="124">
        <v>0</v>
      </c>
      <c r="P286" s="125"/>
    </row>
    <row r="287" spans="1:16" s="40" customFormat="1" ht="15.75" customHeight="1">
      <c r="A287" s="158"/>
      <c r="B287" s="665"/>
      <c r="C287" s="657"/>
      <c r="D287" s="657"/>
      <c r="E287" s="140" t="s">
        <v>16</v>
      </c>
      <c r="F287" s="123">
        <v>342.9</v>
      </c>
      <c r="G287" s="123">
        <v>342.9</v>
      </c>
      <c r="H287" s="120">
        <v>14.981</v>
      </c>
      <c r="I287" s="120">
        <v>9</v>
      </c>
      <c r="J287" s="175">
        <v>279.48099999999999</v>
      </c>
      <c r="K287" s="175">
        <v>175.642</v>
      </c>
      <c r="L287" s="176">
        <v>355.18099999999998</v>
      </c>
      <c r="M287" s="176">
        <v>355.18099999999998</v>
      </c>
      <c r="N287" s="175">
        <v>355.18099999999998</v>
      </c>
      <c r="O287" s="175">
        <v>355.18099999999998</v>
      </c>
      <c r="P287" s="125"/>
    </row>
    <row r="288" spans="1:16" s="40" customFormat="1" ht="15.75" customHeight="1">
      <c r="A288" s="158"/>
      <c r="B288" s="665"/>
      <c r="C288" s="657"/>
      <c r="D288" s="657"/>
      <c r="E288" s="140" t="s">
        <v>30</v>
      </c>
      <c r="F288" s="123"/>
      <c r="G288" s="123"/>
      <c r="H288" s="120"/>
      <c r="I288" s="120"/>
      <c r="J288" s="123"/>
      <c r="K288" s="123"/>
      <c r="L288" s="121"/>
      <c r="M288" s="121"/>
      <c r="N288" s="124"/>
      <c r="O288" s="124"/>
      <c r="P288" s="125"/>
    </row>
    <row r="289" spans="1:16" s="40" customFormat="1" ht="15.75" customHeight="1">
      <c r="A289" s="158"/>
      <c r="B289" s="665"/>
      <c r="C289" s="657"/>
      <c r="D289" s="657"/>
      <c r="E289" s="140" t="s">
        <v>65</v>
      </c>
      <c r="F289" s="123">
        <v>0</v>
      </c>
      <c r="G289" s="123">
        <v>0</v>
      </c>
      <c r="H289" s="120">
        <v>0</v>
      </c>
      <c r="I289" s="120">
        <v>0</v>
      </c>
      <c r="J289" s="120">
        <v>0</v>
      </c>
      <c r="K289" s="120">
        <v>0</v>
      </c>
      <c r="L289" s="121">
        <v>0</v>
      </c>
      <c r="M289" s="121">
        <v>0</v>
      </c>
      <c r="N289" s="124">
        <v>0</v>
      </c>
      <c r="O289" s="124">
        <v>0</v>
      </c>
      <c r="P289" s="125"/>
    </row>
    <row r="290" spans="1:16" s="40" customFormat="1" ht="15.75" customHeight="1">
      <c r="A290" s="158"/>
      <c r="B290" s="665"/>
      <c r="C290" s="657"/>
      <c r="D290" s="657"/>
      <c r="E290" s="140" t="s">
        <v>17</v>
      </c>
      <c r="F290" s="123"/>
      <c r="G290" s="123"/>
      <c r="H290" s="120"/>
      <c r="I290" s="120"/>
      <c r="J290" s="123"/>
      <c r="K290" s="123"/>
      <c r="L290" s="121"/>
      <c r="M290" s="121"/>
      <c r="N290" s="124"/>
      <c r="O290" s="124"/>
      <c r="P290" s="125"/>
    </row>
    <row r="291" spans="1:16" ht="15.75" customHeight="1">
      <c r="A291" s="158"/>
      <c r="B291" s="653">
        <v>4</v>
      </c>
      <c r="C291" s="655" t="s">
        <v>92</v>
      </c>
      <c r="D291" s="655" t="s">
        <v>228</v>
      </c>
      <c r="E291" s="138" t="s">
        <v>14</v>
      </c>
      <c r="F291" s="118">
        <f>F293+F294+F296</f>
        <v>494.1</v>
      </c>
      <c r="G291" s="118">
        <f>G293+G294+G296</f>
        <v>494.1</v>
      </c>
      <c r="H291" s="118">
        <f>H293+H294+H296</f>
        <v>35.200000000000003</v>
      </c>
      <c r="I291" s="118">
        <f t="shared" ref="I291:O291" si="93">I293+I294+I296</f>
        <v>7.6</v>
      </c>
      <c r="J291" s="118">
        <f t="shared" si="93"/>
        <v>1303.5999999999999</v>
      </c>
      <c r="K291" s="118">
        <f t="shared" si="93"/>
        <v>280.7</v>
      </c>
      <c r="L291" s="118">
        <f t="shared" si="93"/>
        <v>1560.3333</v>
      </c>
      <c r="M291" s="118">
        <f t="shared" si="93"/>
        <v>1236.3333699999998</v>
      </c>
      <c r="N291" s="118">
        <f t="shared" si="93"/>
        <v>400</v>
      </c>
      <c r="O291" s="118">
        <f t="shared" si="93"/>
        <v>400</v>
      </c>
      <c r="P291" s="653"/>
    </row>
    <row r="292" spans="1:16" ht="15.75" customHeight="1">
      <c r="A292" s="158"/>
      <c r="B292" s="653"/>
      <c r="C292" s="655"/>
      <c r="D292" s="655"/>
      <c r="E292" s="138" t="s">
        <v>15</v>
      </c>
      <c r="F292" s="118"/>
      <c r="G292" s="118"/>
      <c r="H292" s="118"/>
      <c r="I292" s="118"/>
      <c r="J292" s="118"/>
      <c r="K292" s="118"/>
      <c r="L292" s="118"/>
      <c r="M292" s="118"/>
      <c r="N292" s="118"/>
      <c r="O292" s="118"/>
      <c r="P292" s="653"/>
    </row>
    <row r="293" spans="1:16" ht="15.75" customHeight="1">
      <c r="A293" s="158"/>
      <c r="B293" s="653"/>
      <c r="C293" s="655"/>
      <c r="D293" s="655"/>
      <c r="E293" s="138" t="s">
        <v>25</v>
      </c>
      <c r="F293" s="118">
        <v>0</v>
      </c>
      <c r="G293" s="118">
        <v>0</v>
      </c>
      <c r="H293" s="118">
        <f>H300+H335</f>
        <v>0</v>
      </c>
      <c r="I293" s="118">
        <f t="shared" ref="I293:O293" si="94">I300+I335</f>
        <v>0</v>
      </c>
      <c r="J293" s="118">
        <f t="shared" si="94"/>
        <v>0</v>
      </c>
      <c r="K293" s="118">
        <f t="shared" si="94"/>
        <v>0</v>
      </c>
      <c r="L293" s="118">
        <f>L300+L335</f>
        <v>0</v>
      </c>
      <c r="M293" s="118">
        <f t="shared" si="94"/>
        <v>0</v>
      </c>
      <c r="N293" s="118">
        <f t="shared" si="94"/>
        <v>0</v>
      </c>
      <c r="O293" s="118">
        <f t="shared" si="94"/>
        <v>0</v>
      </c>
      <c r="P293" s="653"/>
    </row>
    <row r="294" spans="1:16" ht="15.75" customHeight="1">
      <c r="A294" s="158"/>
      <c r="B294" s="653"/>
      <c r="C294" s="655"/>
      <c r="D294" s="655"/>
      <c r="E294" s="138" t="s">
        <v>16</v>
      </c>
      <c r="F294" s="118">
        <v>0</v>
      </c>
      <c r="G294" s="118">
        <v>0</v>
      </c>
      <c r="H294" s="118">
        <f>H301+H336</f>
        <v>0</v>
      </c>
      <c r="I294" s="118">
        <f t="shared" ref="I294:O294" si="95">I301+I336</f>
        <v>0</v>
      </c>
      <c r="J294" s="118">
        <f t="shared" si="95"/>
        <v>1000</v>
      </c>
      <c r="K294" s="118">
        <f t="shared" si="95"/>
        <v>0</v>
      </c>
      <c r="L294" s="118">
        <f t="shared" si="95"/>
        <v>1000</v>
      </c>
      <c r="M294" s="118">
        <f t="shared" si="95"/>
        <v>679.84195999999997</v>
      </c>
      <c r="N294" s="118">
        <f t="shared" si="95"/>
        <v>0</v>
      </c>
      <c r="O294" s="118">
        <f t="shared" si="95"/>
        <v>0</v>
      </c>
      <c r="P294" s="653"/>
    </row>
    <row r="295" spans="1:16" ht="15.75" customHeight="1">
      <c r="A295" s="158"/>
      <c r="B295" s="653"/>
      <c r="C295" s="655"/>
      <c r="D295" s="655"/>
      <c r="E295" s="138" t="s">
        <v>30</v>
      </c>
      <c r="F295" s="118"/>
      <c r="G295" s="118"/>
      <c r="H295" s="118"/>
      <c r="I295" s="118"/>
      <c r="J295" s="118"/>
      <c r="K295" s="118"/>
      <c r="L295" s="118"/>
      <c r="M295" s="118"/>
      <c r="N295" s="118"/>
      <c r="O295" s="118"/>
      <c r="P295" s="653"/>
    </row>
    <row r="296" spans="1:16" ht="15.75" customHeight="1">
      <c r="A296" s="158"/>
      <c r="B296" s="653"/>
      <c r="C296" s="655"/>
      <c r="D296" s="655"/>
      <c r="E296" s="138" t="s">
        <v>65</v>
      </c>
      <c r="F296" s="118">
        <v>494.1</v>
      </c>
      <c r="G296" s="118">
        <v>494.1</v>
      </c>
      <c r="H296" s="118">
        <f>H303+H338</f>
        <v>35.200000000000003</v>
      </c>
      <c r="I296" s="118">
        <f t="shared" ref="I296:O296" si="96">I303+I338</f>
        <v>7.6</v>
      </c>
      <c r="J296" s="118">
        <f t="shared" si="96"/>
        <v>303.60000000000002</v>
      </c>
      <c r="K296" s="118">
        <f t="shared" si="96"/>
        <v>280.7</v>
      </c>
      <c r="L296" s="118">
        <f t="shared" si="96"/>
        <v>560.33330000000001</v>
      </c>
      <c r="M296" s="118">
        <f t="shared" si="96"/>
        <v>556.49140999999997</v>
      </c>
      <c r="N296" s="118">
        <f t="shared" si="96"/>
        <v>400</v>
      </c>
      <c r="O296" s="118">
        <f t="shared" si="96"/>
        <v>400</v>
      </c>
      <c r="P296" s="653"/>
    </row>
    <row r="297" spans="1:16" ht="15.75" customHeight="1">
      <c r="A297" s="158"/>
      <c r="B297" s="653"/>
      <c r="C297" s="655"/>
      <c r="D297" s="655"/>
      <c r="E297" s="138" t="s">
        <v>17</v>
      </c>
      <c r="F297" s="118"/>
      <c r="G297" s="118"/>
      <c r="H297" s="118"/>
      <c r="I297" s="118"/>
      <c r="J297" s="118"/>
      <c r="K297" s="118"/>
      <c r="L297" s="118"/>
      <c r="M297" s="118"/>
      <c r="N297" s="118"/>
      <c r="O297" s="118"/>
      <c r="P297" s="653"/>
    </row>
    <row r="298" spans="1:16" ht="15.75" customHeight="1">
      <c r="A298" s="158"/>
      <c r="B298" s="638" t="s">
        <v>139</v>
      </c>
      <c r="C298" s="656" t="s">
        <v>93</v>
      </c>
      <c r="D298" s="656" t="s">
        <v>133</v>
      </c>
      <c r="E298" s="139" t="s">
        <v>14</v>
      </c>
      <c r="F298" s="119">
        <v>490.1</v>
      </c>
      <c r="G298" s="119">
        <v>490.1</v>
      </c>
      <c r="H298" s="119">
        <f>H300+H301+H303</f>
        <v>35.200000000000003</v>
      </c>
      <c r="I298" s="119">
        <f t="shared" ref="I298:O298" si="97">I300+I301+I303</f>
        <v>7.6</v>
      </c>
      <c r="J298" s="119">
        <f>J300+J301+J302+J303+J304</f>
        <v>1303.5999999999999</v>
      </c>
      <c r="K298" s="119">
        <f t="shared" ref="K298:M298" si="98">K300+K301+K302+K303+K304</f>
        <v>280.7</v>
      </c>
      <c r="L298" s="119">
        <f t="shared" si="98"/>
        <v>1560.3333</v>
      </c>
      <c r="M298" s="119">
        <f t="shared" si="98"/>
        <v>1236.3333699999998</v>
      </c>
      <c r="N298" s="119">
        <f t="shared" si="97"/>
        <v>360</v>
      </c>
      <c r="O298" s="119">
        <f t="shared" si="97"/>
        <v>360</v>
      </c>
      <c r="P298" s="638"/>
    </row>
    <row r="299" spans="1:16" ht="15.75" customHeight="1">
      <c r="A299" s="158"/>
      <c r="B299" s="638"/>
      <c r="C299" s="656"/>
      <c r="D299" s="656"/>
      <c r="E299" s="139" t="s">
        <v>15</v>
      </c>
      <c r="F299" s="119"/>
      <c r="G299" s="119"/>
      <c r="H299" s="119"/>
      <c r="I299" s="119"/>
      <c r="J299" s="119"/>
      <c r="K299" s="119"/>
      <c r="L299" s="119"/>
      <c r="M299" s="119"/>
      <c r="N299" s="119"/>
      <c r="O299" s="119"/>
      <c r="P299" s="638"/>
    </row>
    <row r="300" spans="1:16" ht="15.75" customHeight="1">
      <c r="A300" s="158"/>
      <c r="B300" s="638"/>
      <c r="C300" s="656"/>
      <c r="D300" s="656"/>
      <c r="E300" s="139" t="s">
        <v>25</v>
      </c>
      <c r="F300" s="119">
        <f>F307+F314</f>
        <v>0</v>
      </c>
      <c r="G300" s="119">
        <f t="shared" ref="G300:I300" si="99">G307+G314</f>
        <v>0</v>
      </c>
      <c r="H300" s="119">
        <f t="shared" si="99"/>
        <v>0</v>
      </c>
      <c r="I300" s="119">
        <f t="shared" si="99"/>
        <v>0</v>
      </c>
      <c r="J300" s="119">
        <f>J307+J314+J328</f>
        <v>0</v>
      </c>
      <c r="K300" s="119">
        <f t="shared" ref="K300:O300" si="100">K307+K314+K328</f>
        <v>0</v>
      </c>
      <c r="L300" s="119">
        <f>L307+L314+L328+L321</f>
        <v>0</v>
      </c>
      <c r="M300" s="119">
        <f>M307+M314+M328+M321</f>
        <v>0</v>
      </c>
      <c r="N300" s="119">
        <f t="shared" si="100"/>
        <v>0</v>
      </c>
      <c r="O300" s="119">
        <f t="shared" si="100"/>
        <v>0</v>
      </c>
      <c r="P300" s="638"/>
    </row>
    <row r="301" spans="1:16" ht="15.75" customHeight="1">
      <c r="A301" s="158"/>
      <c r="B301" s="638"/>
      <c r="C301" s="656"/>
      <c r="D301" s="656"/>
      <c r="E301" s="139" t="s">
        <v>16</v>
      </c>
      <c r="F301" s="119">
        <f t="shared" ref="F301:I304" si="101">F308+F315</f>
        <v>0</v>
      </c>
      <c r="G301" s="119">
        <f t="shared" si="101"/>
        <v>0</v>
      </c>
      <c r="H301" s="119">
        <f t="shared" si="101"/>
        <v>0</v>
      </c>
      <c r="I301" s="119">
        <f t="shared" si="101"/>
        <v>0</v>
      </c>
      <c r="J301" s="119">
        <f>J308+J315+J329</f>
        <v>1000</v>
      </c>
      <c r="K301" s="119">
        <f t="shared" ref="K301:O304" si="102">K308+K315+K329</f>
        <v>0</v>
      </c>
      <c r="L301" s="119">
        <f t="shared" ref="L301:M304" si="103">L308+L315+L329+L322</f>
        <v>1000</v>
      </c>
      <c r="M301" s="119">
        <f t="shared" si="103"/>
        <v>679.84195999999997</v>
      </c>
      <c r="N301" s="119">
        <f t="shared" si="102"/>
        <v>0</v>
      </c>
      <c r="O301" s="119">
        <f t="shared" si="102"/>
        <v>0</v>
      </c>
      <c r="P301" s="638"/>
    </row>
    <row r="302" spans="1:16" ht="15.75" customHeight="1">
      <c r="A302" s="158"/>
      <c r="B302" s="638"/>
      <c r="C302" s="656"/>
      <c r="D302" s="656"/>
      <c r="E302" s="139" t="s">
        <v>30</v>
      </c>
      <c r="F302" s="119">
        <f t="shared" si="101"/>
        <v>0</v>
      </c>
      <c r="G302" s="119">
        <f t="shared" si="101"/>
        <v>0</v>
      </c>
      <c r="H302" s="119">
        <f t="shared" si="101"/>
        <v>0</v>
      </c>
      <c r="I302" s="119">
        <f t="shared" si="101"/>
        <v>0</v>
      </c>
      <c r="J302" s="119">
        <f>J309+J316+J330</f>
        <v>0</v>
      </c>
      <c r="K302" s="119">
        <f t="shared" si="102"/>
        <v>0</v>
      </c>
      <c r="L302" s="119">
        <f t="shared" si="103"/>
        <v>0</v>
      </c>
      <c r="M302" s="119">
        <f t="shared" si="103"/>
        <v>0</v>
      </c>
      <c r="N302" s="119">
        <f t="shared" si="102"/>
        <v>0</v>
      </c>
      <c r="O302" s="119">
        <f t="shared" si="102"/>
        <v>0</v>
      </c>
      <c r="P302" s="638"/>
    </row>
    <row r="303" spans="1:16" ht="15.75" customHeight="1">
      <c r="A303" s="158"/>
      <c r="B303" s="638"/>
      <c r="C303" s="656"/>
      <c r="D303" s="656"/>
      <c r="E303" s="139" t="s">
        <v>65</v>
      </c>
      <c r="F303" s="119">
        <v>387.39</v>
      </c>
      <c r="G303" s="119">
        <v>373.79</v>
      </c>
      <c r="H303" s="119">
        <f t="shared" si="101"/>
        <v>35.200000000000003</v>
      </c>
      <c r="I303" s="119">
        <f t="shared" si="101"/>
        <v>7.6</v>
      </c>
      <c r="J303" s="119">
        <f>J310+J317+J331</f>
        <v>303.60000000000002</v>
      </c>
      <c r="K303" s="119">
        <f t="shared" si="102"/>
        <v>280.7</v>
      </c>
      <c r="L303" s="119">
        <f t="shared" si="103"/>
        <v>560.33330000000001</v>
      </c>
      <c r="M303" s="119">
        <f t="shared" si="103"/>
        <v>556.49140999999997</v>
      </c>
      <c r="N303" s="119">
        <f t="shared" si="102"/>
        <v>360</v>
      </c>
      <c r="O303" s="119">
        <f t="shared" si="102"/>
        <v>360</v>
      </c>
      <c r="P303" s="638"/>
    </row>
    <row r="304" spans="1:16" ht="15.75" customHeight="1">
      <c r="A304" s="158"/>
      <c r="B304" s="638"/>
      <c r="C304" s="656"/>
      <c r="D304" s="656"/>
      <c r="E304" s="139" t="s">
        <v>17</v>
      </c>
      <c r="F304" s="119">
        <f t="shared" si="101"/>
        <v>0</v>
      </c>
      <c r="G304" s="119">
        <f t="shared" si="101"/>
        <v>0</v>
      </c>
      <c r="H304" s="119">
        <f t="shared" si="101"/>
        <v>0</v>
      </c>
      <c r="I304" s="119">
        <f t="shared" si="101"/>
        <v>0</v>
      </c>
      <c r="J304" s="119">
        <f>J311+J318+J332</f>
        <v>0</v>
      </c>
      <c r="K304" s="119">
        <f t="shared" si="102"/>
        <v>0</v>
      </c>
      <c r="L304" s="119">
        <f t="shared" si="103"/>
        <v>0</v>
      </c>
      <c r="M304" s="119">
        <f t="shared" si="103"/>
        <v>0</v>
      </c>
      <c r="N304" s="119">
        <f t="shared" si="102"/>
        <v>0</v>
      </c>
      <c r="O304" s="119">
        <f t="shared" si="102"/>
        <v>0</v>
      </c>
      <c r="P304" s="638"/>
    </row>
    <row r="305" spans="1:16" ht="15.75" customHeight="1">
      <c r="A305" s="158"/>
      <c r="B305" s="678"/>
      <c r="C305" s="650" t="s">
        <v>125</v>
      </c>
      <c r="D305" s="647" t="s">
        <v>365</v>
      </c>
      <c r="E305" s="140" t="s">
        <v>14</v>
      </c>
      <c r="F305" s="120"/>
      <c r="G305" s="120"/>
      <c r="H305" s="123">
        <f t="shared" ref="H305:O305" si="104">H307+H308+H309+H310</f>
        <v>15.2</v>
      </c>
      <c r="I305" s="123">
        <f t="shared" si="104"/>
        <v>7.6</v>
      </c>
      <c r="J305" s="120">
        <f t="shared" si="104"/>
        <v>162</v>
      </c>
      <c r="K305" s="120">
        <f t="shared" si="104"/>
        <v>158.9</v>
      </c>
      <c r="L305" s="121">
        <f t="shared" si="104"/>
        <v>250.17</v>
      </c>
      <c r="M305" s="121">
        <f t="shared" si="104"/>
        <v>250.17</v>
      </c>
      <c r="N305" s="120">
        <f t="shared" si="104"/>
        <v>0</v>
      </c>
      <c r="O305" s="120">
        <f t="shared" si="104"/>
        <v>0</v>
      </c>
      <c r="P305" s="125"/>
    </row>
    <row r="306" spans="1:16" ht="15.75" customHeight="1">
      <c r="A306" s="158"/>
      <c r="B306" s="679"/>
      <c r="C306" s="651"/>
      <c r="D306" s="648"/>
      <c r="E306" s="140" t="s">
        <v>15</v>
      </c>
      <c r="F306" s="120"/>
      <c r="G306" s="120"/>
      <c r="H306" s="123"/>
      <c r="I306" s="123"/>
      <c r="J306" s="120"/>
      <c r="K306" s="120"/>
      <c r="L306" s="121"/>
      <c r="M306" s="121"/>
      <c r="N306" s="124"/>
      <c r="O306" s="124"/>
      <c r="P306" s="125"/>
    </row>
    <row r="307" spans="1:16" ht="15.75" customHeight="1">
      <c r="A307" s="158"/>
      <c r="B307" s="679"/>
      <c r="C307" s="651"/>
      <c r="D307" s="648"/>
      <c r="E307" s="140" t="s">
        <v>25</v>
      </c>
      <c r="F307" s="120"/>
      <c r="G307" s="120"/>
      <c r="H307" s="123">
        <v>0</v>
      </c>
      <c r="I307" s="123">
        <v>0</v>
      </c>
      <c r="J307" s="120">
        <v>0</v>
      </c>
      <c r="K307" s="120">
        <v>0</v>
      </c>
      <c r="L307" s="121">
        <v>0</v>
      </c>
      <c r="M307" s="121">
        <v>0</v>
      </c>
      <c r="N307" s="124">
        <v>0</v>
      </c>
      <c r="O307" s="124">
        <v>0</v>
      </c>
      <c r="P307" s="125"/>
    </row>
    <row r="308" spans="1:16" ht="15.75" customHeight="1">
      <c r="A308" s="158"/>
      <c r="B308" s="679"/>
      <c r="C308" s="651"/>
      <c r="D308" s="648"/>
      <c r="E308" s="140" t="s">
        <v>16</v>
      </c>
      <c r="F308" s="120"/>
      <c r="G308" s="120"/>
      <c r="H308" s="123">
        <v>0</v>
      </c>
      <c r="I308" s="123">
        <v>0</v>
      </c>
      <c r="J308" s="120">
        <v>0</v>
      </c>
      <c r="K308" s="120">
        <v>0</v>
      </c>
      <c r="L308" s="121">
        <v>0</v>
      </c>
      <c r="M308" s="121">
        <v>0</v>
      </c>
      <c r="N308" s="124">
        <v>0</v>
      </c>
      <c r="O308" s="124">
        <v>0</v>
      </c>
      <c r="P308" s="125"/>
    </row>
    <row r="309" spans="1:16" ht="15.75" customHeight="1">
      <c r="A309" s="158"/>
      <c r="B309" s="679"/>
      <c r="C309" s="651"/>
      <c r="D309" s="648"/>
      <c r="E309" s="140" t="s">
        <v>30</v>
      </c>
      <c r="F309" s="120"/>
      <c r="G309" s="120"/>
      <c r="H309" s="123"/>
      <c r="I309" s="123"/>
      <c r="J309" s="120"/>
      <c r="K309" s="120"/>
      <c r="L309" s="121"/>
      <c r="M309" s="121"/>
      <c r="N309" s="124"/>
      <c r="O309" s="124"/>
      <c r="P309" s="125"/>
    </row>
    <row r="310" spans="1:16" ht="15.75" customHeight="1">
      <c r="A310" s="158"/>
      <c r="B310" s="679"/>
      <c r="C310" s="651"/>
      <c r="D310" s="648"/>
      <c r="E310" s="140" t="s">
        <v>65</v>
      </c>
      <c r="F310" s="123"/>
      <c r="G310" s="123"/>
      <c r="H310" s="123">
        <v>15.2</v>
      </c>
      <c r="I310" s="123">
        <v>7.6</v>
      </c>
      <c r="J310" s="177">
        <v>162</v>
      </c>
      <c r="K310" s="177">
        <v>158.9</v>
      </c>
      <c r="L310" s="176">
        <v>250.17</v>
      </c>
      <c r="M310" s="176">
        <v>250.17</v>
      </c>
      <c r="N310" s="179">
        <v>0</v>
      </c>
      <c r="O310" s="179">
        <v>0</v>
      </c>
      <c r="P310" s="125"/>
    </row>
    <row r="311" spans="1:16" ht="15.75" customHeight="1">
      <c r="A311" s="158"/>
      <c r="B311" s="679"/>
      <c r="C311" s="651"/>
      <c r="D311" s="648"/>
      <c r="E311" s="140" t="s">
        <v>17</v>
      </c>
      <c r="F311" s="120"/>
      <c r="G311" s="120"/>
      <c r="H311" s="123"/>
      <c r="I311" s="123"/>
      <c r="J311" s="120"/>
      <c r="K311" s="120"/>
      <c r="L311" s="121"/>
      <c r="M311" s="121"/>
      <c r="N311" s="124"/>
      <c r="O311" s="124"/>
      <c r="P311" s="125"/>
    </row>
    <row r="312" spans="1:16" s="60" customFormat="1" ht="15.75" customHeight="1">
      <c r="A312" s="158"/>
      <c r="B312" s="679"/>
      <c r="C312" s="651"/>
      <c r="D312" s="648"/>
      <c r="E312" s="140" t="s">
        <v>14</v>
      </c>
      <c r="F312" s="120"/>
      <c r="G312" s="120"/>
      <c r="H312" s="123">
        <f t="shared" ref="H312:O312" si="105">H314+H315+H316+H317</f>
        <v>20</v>
      </c>
      <c r="I312" s="123">
        <f t="shared" si="105"/>
        <v>0</v>
      </c>
      <c r="J312" s="120">
        <f t="shared" si="105"/>
        <v>129.6</v>
      </c>
      <c r="K312" s="120">
        <f t="shared" si="105"/>
        <v>121.8</v>
      </c>
      <c r="L312" s="121">
        <f t="shared" si="105"/>
        <v>124.5133</v>
      </c>
      <c r="M312" s="121">
        <f t="shared" si="105"/>
        <v>124.5133</v>
      </c>
      <c r="N312" s="120">
        <f t="shared" si="105"/>
        <v>360</v>
      </c>
      <c r="O312" s="120">
        <f t="shared" si="105"/>
        <v>360</v>
      </c>
      <c r="P312" s="125"/>
    </row>
    <row r="313" spans="1:16" s="60" customFormat="1" ht="15.75" customHeight="1">
      <c r="A313" s="158"/>
      <c r="B313" s="679"/>
      <c r="C313" s="651"/>
      <c r="D313" s="648"/>
      <c r="E313" s="140" t="s">
        <v>15</v>
      </c>
      <c r="F313" s="120"/>
      <c r="G313" s="120"/>
      <c r="H313" s="123"/>
      <c r="I313" s="123"/>
      <c r="J313" s="120"/>
      <c r="K313" s="120"/>
      <c r="L313" s="121"/>
      <c r="M313" s="121"/>
      <c r="N313" s="124"/>
      <c r="O313" s="124"/>
      <c r="P313" s="125"/>
    </row>
    <row r="314" spans="1:16" s="60" customFormat="1" ht="15.75" customHeight="1">
      <c r="A314" s="158"/>
      <c r="B314" s="679"/>
      <c r="C314" s="651"/>
      <c r="D314" s="648"/>
      <c r="E314" s="140" t="s">
        <v>25</v>
      </c>
      <c r="F314" s="120"/>
      <c r="G314" s="120"/>
      <c r="H314" s="123">
        <v>0</v>
      </c>
      <c r="I314" s="123">
        <v>0</v>
      </c>
      <c r="J314" s="120">
        <v>0</v>
      </c>
      <c r="K314" s="120">
        <v>0</v>
      </c>
      <c r="L314" s="121">
        <v>0</v>
      </c>
      <c r="M314" s="121">
        <v>0</v>
      </c>
      <c r="N314" s="124">
        <v>0</v>
      </c>
      <c r="O314" s="124">
        <v>0</v>
      </c>
      <c r="P314" s="125"/>
    </row>
    <row r="315" spans="1:16" s="60" customFormat="1" ht="15.75" customHeight="1">
      <c r="A315" s="158"/>
      <c r="B315" s="679"/>
      <c r="C315" s="651"/>
      <c r="D315" s="648"/>
      <c r="E315" s="140" t="s">
        <v>16</v>
      </c>
      <c r="F315" s="120"/>
      <c r="G315" s="120"/>
      <c r="H315" s="123">
        <v>0</v>
      </c>
      <c r="I315" s="123">
        <v>0</v>
      </c>
      <c r="J315" s="120">
        <v>0</v>
      </c>
      <c r="K315" s="120">
        <v>0</v>
      </c>
      <c r="L315" s="121">
        <v>0</v>
      </c>
      <c r="M315" s="121">
        <v>0</v>
      </c>
      <c r="N315" s="124">
        <v>0</v>
      </c>
      <c r="O315" s="124">
        <v>0</v>
      </c>
      <c r="P315" s="125"/>
    </row>
    <row r="316" spans="1:16" s="60" customFormat="1" ht="15.75" customHeight="1">
      <c r="A316" s="158"/>
      <c r="B316" s="679"/>
      <c r="C316" s="651"/>
      <c r="D316" s="648"/>
      <c r="E316" s="140" t="s">
        <v>30</v>
      </c>
      <c r="F316" s="120"/>
      <c r="G316" s="120"/>
      <c r="H316" s="123"/>
      <c r="I316" s="123"/>
      <c r="J316" s="120"/>
      <c r="K316" s="120"/>
      <c r="L316" s="121"/>
      <c r="M316" s="121"/>
      <c r="N316" s="124"/>
      <c r="O316" s="124"/>
      <c r="P316" s="125"/>
    </row>
    <row r="317" spans="1:16" s="60" customFormat="1" ht="15.75" customHeight="1">
      <c r="A317" s="158"/>
      <c r="B317" s="679"/>
      <c r="C317" s="651"/>
      <c r="D317" s="648"/>
      <c r="E317" s="140" t="s">
        <v>65</v>
      </c>
      <c r="F317" s="123"/>
      <c r="G317" s="123"/>
      <c r="H317" s="123">
        <v>20</v>
      </c>
      <c r="I317" s="123">
        <v>0</v>
      </c>
      <c r="J317" s="177">
        <v>129.6</v>
      </c>
      <c r="K317" s="177">
        <v>121.8</v>
      </c>
      <c r="L317" s="176">
        <v>124.5133</v>
      </c>
      <c r="M317" s="176">
        <v>124.5133</v>
      </c>
      <c r="N317" s="179">
        <v>360</v>
      </c>
      <c r="O317" s="179">
        <v>360</v>
      </c>
      <c r="P317" s="125"/>
    </row>
    <row r="318" spans="1:16" s="60" customFormat="1" ht="21.75" customHeight="1">
      <c r="A318" s="158"/>
      <c r="B318" s="680"/>
      <c r="C318" s="651"/>
      <c r="D318" s="648"/>
      <c r="E318" s="140" t="s">
        <v>17</v>
      </c>
      <c r="F318" s="120"/>
      <c r="G318" s="120"/>
      <c r="H318" s="123"/>
      <c r="I318" s="123"/>
      <c r="J318" s="120"/>
      <c r="K318" s="120"/>
      <c r="L318" s="121"/>
      <c r="M318" s="121"/>
      <c r="N318" s="124"/>
      <c r="O318" s="124"/>
      <c r="P318" s="125"/>
    </row>
    <row r="319" spans="1:16" s="250" customFormat="1" ht="15.75" customHeight="1">
      <c r="A319" s="343"/>
      <c r="B319" s="347"/>
      <c r="C319" s="651"/>
      <c r="D319" s="648"/>
      <c r="E319" s="345" t="s">
        <v>14</v>
      </c>
      <c r="F319" s="120"/>
      <c r="G319" s="120"/>
      <c r="H319" s="123">
        <f t="shared" ref="H319:O319" si="106">H321+H322+H323+H324</f>
        <v>0</v>
      </c>
      <c r="I319" s="123">
        <f t="shared" si="106"/>
        <v>0</v>
      </c>
      <c r="J319" s="120">
        <f t="shared" si="106"/>
        <v>0</v>
      </c>
      <c r="K319" s="120">
        <f t="shared" si="106"/>
        <v>0</v>
      </c>
      <c r="L319" s="121">
        <f t="shared" si="106"/>
        <v>173.65</v>
      </c>
      <c r="M319" s="121">
        <f t="shared" si="106"/>
        <v>173.65</v>
      </c>
      <c r="N319" s="120">
        <f t="shared" si="106"/>
        <v>360</v>
      </c>
      <c r="O319" s="120">
        <f t="shared" si="106"/>
        <v>360</v>
      </c>
      <c r="P319" s="346"/>
    </row>
    <row r="320" spans="1:16" s="250" customFormat="1" ht="15.75" customHeight="1">
      <c r="A320" s="343"/>
      <c r="B320" s="347"/>
      <c r="C320" s="651"/>
      <c r="D320" s="648"/>
      <c r="E320" s="345" t="s">
        <v>15</v>
      </c>
      <c r="F320" s="120"/>
      <c r="G320" s="120"/>
      <c r="H320" s="123"/>
      <c r="I320" s="123"/>
      <c r="J320" s="120"/>
      <c r="K320" s="120"/>
      <c r="L320" s="121"/>
      <c r="M320" s="121"/>
      <c r="N320" s="124"/>
      <c r="O320" s="124"/>
      <c r="P320" s="346"/>
    </row>
    <row r="321" spans="1:16" s="250" customFormat="1" ht="15.75" customHeight="1">
      <c r="A321" s="343"/>
      <c r="B321" s="347"/>
      <c r="C321" s="651"/>
      <c r="D321" s="648"/>
      <c r="E321" s="345" t="s">
        <v>25</v>
      </c>
      <c r="F321" s="120"/>
      <c r="G321" s="120"/>
      <c r="H321" s="123">
        <v>0</v>
      </c>
      <c r="I321" s="123">
        <v>0</v>
      </c>
      <c r="J321" s="120">
        <v>0</v>
      </c>
      <c r="K321" s="120">
        <v>0</v>
      </c>
      <c r="L321" s="121">
        <v>0</v>
      </c>
      <c r="M321" s="121">
        <v>0</v>
      </c>
      <c r="N321" s="124">
        <v>0</v>
      </c>
      <c r="O321" s="124">
        <v>0</v>
      </c>
      <c r="P321" s="346"/>
    </row>
    <row r="322" spans="1:16" s="250" customFormat="1" ht="15.75" customHeight="1">
      <c r="A322" s="343"/>
      <c r="B322" s="347"/>
      <c r="C322" s="651"/>
      <c r="D322" s="648"/>
      <c r="E322" s="345" t="s">
        <v>16</v>
      </c>
      <c r="F322" s="120"/>
      <c r="G322" s="120"/>
      <c r="H322" s="123">
        <v>0</v>
      </c>
      <c r="I322" s="123">
        <v>0</v>
      </c>
      <c r="J322" s="120">
        <v>0</v>
      </c>
      <c r="K322" s="120">
        <v>0</v>
      </c>
      <c r="L322" s="121">
        <v>0</v>
      </c>
      <c r="M322" s="121">
        <v>0</v>
      </c>
      <c r="N322" s="124">
        <v>0</v>
      </c>
      <c r="O322" s="124">
        <v>0</v>
      </c>
      <c r="P322" s="346"/>
    </row>
    <row r="323" spans="1:16" s="250" customFormat="1" ht="15.75" customHeight="1">
      <c r="A323" s="343"/>
      <c r="B323" s="347"/>
      <c r="C323" s="651"/>
      <c r="D323" s="648"/>
      <c r="E323" s="345" t="s">
        <v>30</v>
      </c>
      <c r="F323" s="120"/>
      <c r="G323" s="120"/>
      <c r="H323" s="123"/>
      <c r="I323" s="123"/>
      <c r="J323" s="120"/>
      <c r="K323" s="120"/>
      <c r="L323" s="121"/>
      <c r="M323" s="121"/>
      <c r="N323" s="124"/>
      <c r="O323" s="124"/>
      <c r="P323" s="346"/>
    </row>
    <row r="324" spans="1:16" s="250" customFormat="1" ht="15.75" customHeight="1">
      <c r="A324" s="343"/>
      <c r="B324" s="347"/>
      <c r="C324" s="651"/>
      <c r="D324" s="648"/>
      <c r="E324" s="345" t="s">
        <v>65</v>
      </c>
      <c r="F324" s="123"/>
      <c r="G324" s="123"/>
      <c r="H324" s="123">
        <v>0</v>
      </c>
      <c r="I324" s="123">
        <v>0</v>
      </c>
      <c r="J324" s="177">
        <v>0</v>
      </c>
      <c r="K324" s="177">
        <v>0</v>
      </c>
      <c r="L324" s="176">
        <v>173.65</v>
      </c>
      <c r="M324" s="176">
        <v>173.65</v>
      </c>
      <c r="N324" s="179">
        <v>360</v>
      </c>
      <c r="O324" s="179">
        <v>360</v>
      </c>
      <c r="P324" s="346"/>
    </row>
    <row r="325" spans="1:16" s="250" customFormat="1" ht="21.75" customHeight="1">
      <c r="A325" s="343"/>
      <c r="B325" s="347"/>
      <c r="C325" s="652"/>
      <c r="D325" s="649"/>
      <c r="E325" s="345" t="s">
        <v>17</v>
      </c>
      <c r="F325" s="120"/>
      <c r="G325" s="120"/>
      <c r="H325" s="123"/>
      <c r="I325" s="123"/>
      <c r="J325" s="120"/>
      <c r="K325" s="120"/>
      <c r="L325" s="121"/>
      <c r="M325" s="121"/>
      <c r="N325" s="124"/>
      <c r="O325" s="124"/>
      <c r="P325" s="346"/>
    </row>
    <row r="326" spans="1:16" s="250" customFormat="1" ht="15.75" customHeight="1">
      <c r="A326" s="158"/>
      <c r="B326" s="678"/>
      <c r="C326" s="650" t="s">
        <v>125</v>
      </c>
      <c r="D326" s="647" t="s">
        <v>636</v>
      </c>
      <c r="E326" s="282" t="s">
        <v>14</v>
      </c>
      <c r="F326" s="120"/>
      <c r="G326" s="120"/>
      <c r="H326" s="123">
        <f t="shared" ref="H326:O326" si="107">H328+H329+H330+H331</f>
        <v>20</v>
      </c>
      <c r="I326" s="123">
        <f t="shared" si="107"/>
        <v>0</v>
      </c>
      <c r="J326" s="120">
        <f t="shared" si="107"/>
        <v>1012</v>
      </c>
      <c r="K326" s="120">
        <f t="shared" si="107"/>
        <v>0</v>
      </c>
      <c r="L326" s="121">
        <f t="shared" si="107"/>
        <v>1012</v>
      </c>
      <c r="M326" s="121">
        <f t="shared" si="107"/>
        <v>688.00006999999994</v>
      </c>
      <c r="N326" s="120">
        <f t="shared" si="107"/>
        <v>0</v>
      </c>
      <c r="O326" s="120">
        <f t="shared" si="107"/>
        <v>0</v>
      </c>
      <c r="P326" s="283"/>
    </row>
    <row r="327" spans="1:16" s="250" customFormat="1" ht="15.75" customHeight="1">
      <c r="A327" s="158"/>
      <c r="B327" s="679"/>
      <c r="C327" s="651"/>
      <c r="D327" s="648"/>
      <c r="E327" s="282" t="s">
        <v>15</v>
      </c>
      <c r="F327" s="120"/>
      <c r="G327" s="120"/>
      <c r="H327" s="123"/>
      <c r="I327" s="123"/>
      <c r="J327" s="120"/>
      <c r="K327" s="120"/>
      <c r="L327" s="121"/>
      <c r="M327" s="121"/>
      <c r="N327" s="124"/>
      <c r="O327" s="124"/>
      <c r="P327" s="283"/>
    </row>
    <row r="328" spans="1:16" s="250" customFormat="1" ht="15.75" customHeight="1">
      <c r="A328" s="158"/>
      <c r="B328" s="679"/>
      <c r="C328" s="651"/>
      <c r="D328" s="648"/>
      <c r="E328" s="282" t="s">
        <v>25</v>
      </c>
      <c r="F328" s="120"/>
      <c r="G328" s="120"/>
      <c r="H328" s="123">
        <v>0</v>
      </c>
      <c r="I328" s="123">
        <v>0</v>
      </c>
      <c r="J328" s="120">
        <v>0</v>
      </c>
      <c r="K328" s="120">
        <v>0</v>
      </c>
      <c r="L328" s="121">
        <v>0</v>
      </c>
      <c r="M328" s="121">
        <v>0</v>
      </c>
      <c r="N328" s="124">
        <v>0</v>
      </c>
      <c r="O328" s="124">
        <v>0</v>
      </c>
      <c r="P328" s="283"/>
    </row>
    <row r="329" spans="1:16" s="250" customFormat="1" ht="15.75" customHeight="1">
      <c r="A329" s="158"/>
      <c r="B329" s="679"/>
      <c r="C329" s="651"/>
      <c r="D329" s="648"/>
      <c r="E329" s="282" t="s">
        <v>16</v>
      </c>
      <c r="F329" s="120"/>
      <c r="G329" s="120"/>
      <c r="H329" s="123">
        <v>0</v>
      </c>
      <c r="I329" s="123">
        <v>0</v>
      </c>
      <c r="J329" s="120">
        <v>1000</v>
      </c>
      <c r="K329" s="120">
        <v>0</v>
      </c>
      <c r="L329" s="176">
        <v>1000</v>
      </c>
      <c r="M329" s="176">
        <v>679.84195999999997</v>
      </c>
      <c r="N329" s="179">
        <v>0</v>
      </c>
      <c r="O329" s="179">
        <v>0</v>
      </c>
      <c r="P329" s="283"/>
    </row>
    <row r="330" spans="1:16" s="250" customFormat="1" ht="15.75" customHeight="1">
      <c r="A330" s="158"/>
      <c r="B330" s="679"/>
      <c r="C330" s="651"/>
      <c r="D330" s="648"/>
      <c r="E330" s="282" t="s">
        <v>30</v>
      </c>
      <c r="F330" s="120"/>
      <c r="G330" s="120"/>
      <c r="H330" s="123"/>
      <c r="I330" s="123"/>
      <c r="J330" s="120"/>
      <c r="K330" s="120"/>
      <c r="L330" s="121"/>
      <c r="M330" s="121"/>
      <c r="N330" s="124"/>
      <c r="O330" s="124"/>
      <c r="P330" s="283"/>
    </row>
    <row r="331" spans="1:16" s="250" customFormat="1" ht="15.75" customHeight="1">
      <c r="A331" s="158"/>
      <c r="B331" s="679"/>
      <c r="C331" s="651"/>
      <c r="D331" s="648"/>
      <c r="E331" s="282" t="s">
        <v>65</v>
      </c>
      <c r="F331" s="123"/>
      <c r="G331" s="123"/>
      <c r="H331" s="123">
        <v>20</v>
      </c>
      <c r="I331" s="123">
        <v>0</v>
      </c>
      <c r="J331" s="177">
        <v>12</v>
      </c>
      <c r="K331" s="177">
        <v>0</v>
      </c>
      <c r="L331" s="176">
        <v>12</v>
      </c>
      <c r="M331" s="176">
        <v>8.1581100000000006</v>
      </c>
      <c r="N331" s="179">
        <v>0</v>
      </c>
      <c r="O331" s="179">
        <v>0</v>
      </c>
      <c r="P331" s="283"/>
    </row>
    <row r="332" spans="1:16" s="250" customFormat="1" ht="15.75" customHeight="1">
      <c r="A332" s="158"/>
      <c r="B332" s="680"/>
      <c r="C332" s="652"/>
      <c r="D332" s="649"/>
      <c r="E332" s="282" t="s">
        <v>17</v>
      </c>
      <c r="F332" s="120"/>
      <c r="G332" s="120"/>
      <c r="H332" s="123"/>
      <c r="I332" s="123"/>
      <c r="J332" s="120"/>
      <c r="K332" s="120"/>
      <c r="L332" s="121"/>
      <c r="M332" s="121"/>
      <c r="N332" s="124"/>
      <c r="O332" s="124"/>
      <c r="P332" s="283"/>
    </row>
    <row r="333" spans="1:16" s="35" customFormat="1" ht="15.75" customHeight="1">
      <c r="A333" s="158"/>
      <c r="B333" s="638" t="s">
        <v>140</v>
      </c>
      <c r="C333" s="656" t="s">
        <v>86</v>
      </c>
      <c r="D333" s="656" t="s">
        <v>212</v>
      </c>
      <c r="E333" s="139" t="s">
        <v>14</v>
      </c>
      <c r="F333" s="119">
        <v>0</v>
      </c>
      <c r="G333" s="119">
        <v>0</v>
      </c>
      <c r="H333" s="119">
        <f>H335+H336+H338</f>
        <v>0</v>
      </c>
      <c r="I333" s="119">
        <f t="shared" ref="I333:O333" si="108">I335+I336+I338</f>
        <v>0</v>
      </c>
      <c r="J333" s="119">
        <f t="shared" ref="J333:K333" si="109">J335+J336+J338</f>
        <v>0</v>
      </c>
      <c r="K333" s="119">
        <f t="shared" si="109"/>
        <v>0</v>
      </c>
      <c r="L333" s="119">
        <f t="shared" si="108"/>
        <v>0</v>
      </c>
      <c r="M333" s="119">
        <f t="shared" ref="M333" si="110">M335+M336+M338</f>
        <v>0</v>
      </c>
      <c r="N333" s="119">
        <f t="shared" si="108"/>
        <v>40</v>
      </c>
      <c r="O333" s="119">
        <f t="shared" si="108"/>
        <v>40</v>
      </c>
      <c r="P333" s="654"/>
    </row>
    <row r="334" spans="1:16" s="35" customFormat="1" ht="15.75" customHeight="1">
      <c r="A334" s="158"/>
      <c r="B334" s="638"/>
      <c r="C334" s="656"/>
      <c r="D334" s="656"/>
      <c r="E334" s="139" t="s">
        <v>15</v>
      </c>
      <c r="F334" s="119"/>
      <c r="G334" s="119"/>
      <c r="H334" s="119"/>
      <c r="I334" s="119"/>
      <c r="J334" s="119"/>
      <c r="K334" s="119"/>
      <c r="L334" s="119"/>
      <c r="M334" s="119"/>
      <c r="N334" s="119"/>
      <c r="O334" s="119"/>
      <c r="P334" s="639"/>
    </row>
    <row r="335" spans="1:16" s="35" customFormat="1" ht="15.75" customHeight="1">
      <c r="A335" s="158"/>
      <c r="B335" s="638"/>
      <c r="C335" s="656"/>
      <c r="D335" s="656"/>
      <c r="E335" s="139" t="s">
        <v>25</v>
      </c>
      <c r="F335" s="119">
        <v>0</v>
      </c>
      <c r="G335" s="119">
        <v>0</v>
      </c>
      <c r="H335" s="119">
        <f>H342</f>
        <v>0</v>
      </c>
      <c r="I335" s="119">
        <f t="shared" ref="I335:O335" si="111">I342</f>
        <v>0</v>
      </c>
      <c r="J335" s="119">
        <f t="shared" ref="J335:K335" si="112">J342</f>
        <v>0</v>
      </c>
      <c r="K335" s="119">
        <f t="shared" si="112"/>
        <v>0</v>
      </c>
      <c r="L335" s="119">
        <f t="shared" si="111"/>
        <v>0</v>
      </c>
      <c r="M335" s="119">
        <f t="shared" ref="M335" si="113">M342</f>
        <v>0</v>
      </c>
      <c r="N335" s="119">
        <f t="shared" si="111"/>
        <v>0</v>
      </c>
      <c r="O335" s="119">
        <f t="shared" si="111"/>
        <v>0</v>
      </c>
      <c r="P335" s="639"/>
    </row>
    <row r="336" spans="1:16" s="35" customFormat="1" ht="15.75" customHeight="1">
      <c r="A336" s="158"/>
      <c r="B336" s="638"/>
      <c r="C336" s="656"/>
      <c r="D336" s="656"/>
      <c r="E336" s="139" t="s">
        <v>16</v>
      </c>
      <c r="F336" s="119">
        <v>0</v>
      </c>
      <c r="G336" s="119">
        <v>0</v>
      </c>
      <c r="H336" s="119">
        <f>H343</f>
        <v>0</v>
      </c>
      <c r="I336" s="119">
        <f t="shared" ref="I336:O336" si="114">I343</f>
        <v>0</v>
      </c>
      <c r="J336" s="119">
        <f t="shared" ref="J336:K336" si="115">J343</f>
        <v>0</v>
      </c>
      <c r="K336" s="119">
        <f t="shared" si="115"/>
        <v>0</v>
      </c>
      <c r="L336" s="119">
        <f t="shared" si="114"/>
        <v>0</v>
      </c>
      <c r="M336" s="119">
        <f t="shared" ref="M336" si="116">M343</f>
        <v>0</v>
      </c>
      <c r="N336" s="119">
        <f t="shared" si="114"/>
        <v>0</v>
      </c>
      <c r="O336" s="119">
        <f t="shared" si="114"/>
        <v>0</v>
      </c>
      <c r="P336" s="639"/>
    </row>
    <row r="337" spans="1:16" s="35" customFormat="1" ht="15.75" customHeight="1">
      <c r="A337" s="158"/>
      <c r="B337" s="638"/>
      <c r="C337" s="656"/>
      <c r="D337" s="656"/>
      <c r="E337" s="139" t="s">
        <v>30</v>
      </c>
      <c r="F337" s="119"/>
      <c r="G337" s="119"/>
      <c r="H337" s="119"/>
      <c r="I337" s="119"/>
      <c r="J337" s="119"/>
      <c r="K337" s="119"/>
      <c r="L337" s="119"/>
      <c r="M337" s="119"/>
      <c r="N337" s="119"/>
      <c r="O337" s="119"/>
      <c r="P337" s="639"/>
    </row>
    <row r="338" spans="1:16" s="35" customFormat="1" ht="15.75" customHeight="1">
      <c r="A338" s="158"/>
      <c r="B338" s="638"/>
      <c r="C338" s="656"/>
      <c r="D338" s="656"/>
      <c r="E338" s="139" t="s">
        <v>65</v>
      </c>
      <c r="F338" s="119">
        <v>0</v>
      </c>
      <c r="G338" s="119">
        <v>0</v>
      </c>
      <c r="H338" s="119">
        <f>H345</f>
        <v>0</v>
      </c>
      <c r="I338" s="119">
        <f t="shared" ref="I338:O338" si="117">I345</f>
        <v>0</v>
      </c>
      <c r="J338" s="119">
        <f t="shared" ref="J338:K338" si="118">J345</f>
        <v>0</v>
      </c>
      <c r="K338" s="119">
        <f t="shared" si="118"/>
        <v>0</v>
      </c>
      <c r="L338" s="119">
        <f t="shared" si="117"/>
        <v>0</v>
      </c>
      <c r="M338" s="119">
        <f t="shared" ref="M338" si="119">M345</f>
        <v>0</v>
      </c>
      <c r="N338" s="119">
        <f t="shared" si="117"/>
        <v>40</v>
      </c>
      <c r="O338" s="119">
        <f t="shared" si="117"/>
        <v>40</v>
      </c>
      <c r="P338" s="639"/>
    </row>
    <row r="339" spans="1:16" s="35" customFormat="1" ht="15.75" customHeight="1">
      <c r="A339" s="158"/>
      <c r="B339" s="638"/>
      <c r="C339" s="656"/>
      <c r="D339" s="656"/>
      <c r="E339" s="139" t="s">
        <v>17</v>
      </c>
      <c r="F339" s="119"/>
      <c r="G339" s="119"/>
      <c r="H339" s="119"/>
      <c r="I339" s="119"/>
      <c r="J339" s="119"/>
      <c r="K339" s="119"/>
      <c r="L339" s="119"/>
      <c r="M339" s="119"/>
      <c r="N339" s="119"/>
      <c r="O339" s="119"/>
      <c r="P339" s="639"/>
    </row>
    <row r="340" spans="1:16" s="49" customFormat="1" ht="15.75" customHeight="1">
      <c r="A340" s="158"/>
      <c r="B340" s="642"/>
      <c r="C340" s="640" t="s">
        <v>237</v>
      </c>
      <c r="D340" s="640" t="s">
        <v>366</v>
      </c>
      <c r="E340" s="140" t="s">
        <v>14</v>
      </c>
      <c r="F340" s="120">
        <f>F342+F343+F344+F345</f>
        <v>0</v>
      </c>
      <c r="G340" s="120">
        <f t="shared" ref="G340:O340" si="120">G342+G343+G344+G345</f>
        <v>0</v>
      </c>
      <c r="H340" s="123">
        <f t="shared" si="120"/>
        <v>0</v>
      </c>
      <c r="I340" s="123">
        <f t="shared" si="120"/>
        <v>0</v>
      </c>
      <c r="J340" s="123">
        <f t="shared" si="120"/>
        <v>0</v>
      </c>
      <c r="K340" s="123">
        <f t="shared" si="120"/>
        <v>0</v>
      </c>
      <c r="L340" s="121">
        <f t="shared" si="120"/>
        <v>0</v>
      </c>
      <c r="M340" s="121">
        <f t="shared" si="120"/>
        <v>0</v>
      </c>
      <c r="N340" s="120">
        <f t="shared" si="120"/>
        <v>40</v>
      </c>
      <c r="O340" s="120">
        <f t="shared" si="120"/>
        <v>40</v>
      </c>
      <c r="P340" s="122"/>
    </row>
    <row r="341" spans="1:16" s="49" customFormat="1" ht="15.75" customHeight="1">
      <c r="A341" s="158"/>
      <c r="B341" s="665"/>
      <c r="C341" s="640"/>
      <c r="D341" s="657"/>
      <c r="E341" s="140" t="s">
        <v>15</v>
      </c>
      <c r="F341" s="120"/>
      <c r="G341" s="120"/>
      <c r="H341" s="123"/>
      <c r="I341" s="123"/>
      <c r="J341" s="123"/>
      <c r="K341" s="123"/>
      <c r="L341" s="121"/>
      <c r="M341" s="121"/>
      <c r="N341" s="120"/>
      <c r="O341" s="120"/>
      <c r="P341" s="122"/>
    </row>
    <row r="342" spans="1:16" s="49" customFormat="1" ht="15.75" customHeight="1">
      <c r="A342" s="158"/>
      <c r="B342" s="665"/>
      <c r="C342" s="640"/>
      <c r="D342" s="657"/>
      <c r="E342" s="140" t="s">
        <v>25</v>
      </c>
      <c r="F342" s="120">
        <v>0</v>
      </c>
      <c r="G342" s="120">
        <v>0</v>
      </c>
      <c r="H342" s="123">
        <v>0</v>
      </c>
      <c r="I342" s="123">
        <v>0</v>
      </c>
      <c r="J342" s="123">
        <v>0</v>
      </c>
      <c r="K342" s="123"/>
      <c r="L342" s="121">
        <v>0</v>
      </c>
      <c r="M342" s="121">
        <v>0</v>
      </c>
      <c r="N342" s="120">
        <v>0</v>
      </c>
      <c r="O342" s="120">
        <v>0</v>
      </c>
      <c r="P342" s="122"/>
    </row>
    <row r="343" spans="1:16" s="49" customFormat="1" ht="15.75" customHeight="1">
      <c r="A343" s="158"/>
      <c r="B343" s="665"/>
      <c r="C343" s="640"/>
      <c r="D343" s="657"/>
      <c r="E343" s="140" t="s">
        <v>16</v>
      </c>
      <c r="F343" s="120">
        <v>0</v>
      </c>
      <c r="G343" s="120">
        <v>0</v>
      </c>
      <c r="H343" s="123">
        <v>0</v>
      </c>
      <c r="I343" s="123">
        <v>0</v>
      </c>
      <c r="J343" s="123">
        <v>0</v>
      </c>
      <c r="K343" s="123">
        <v>0</v>
      </c>
      <c r="L343" s="121">
        <v>0</v>
      </c>
      <c r="M343" s="121">
        <v>0</v>
      </c>
      <c r="N343" s="120">
        <v>0</v>
      </c>
      <c r="O343" s="120">
        <v>0</v>
      </c>
      <c r="P343" s="122"/>
    </row>
    <row r="344" spans="1:16" s="49" customFormat="1" ht="15.75" customHeight="1">
      <c r="A344" s="158"/>
      <c r="B344" s="665"/>
      <c r="C344" s="640"/>
      <c r="D344" s="657"/>
      <c r="E344" s="140" t="s">
        <v>30</v>
      </c>
      <c r="F344" s="120"/>
      <c r="G344" s="120"/>
      <c r="H344" s="123"/>
      <c r="I344" s="123"/>
      <c r="J344" s="123"/>
      <c r="K344" s="123"/>
      <c r="L344" s="121"/>
      <c r="M344" s="121"/>
      <c r="N344" s="120"/>
      <c r="O344" s="120"/>
      <c r="P344" s="122"/>
    </row>
    <row r="345" spans="1:16" s="49" customFormat="1" ht="15.75" customHeight="1">
      <c r="A345" s="158"/>
      <c r="B345" s="665"/>
      <c r="C345" s="640"/>
      <c r="D345" s="657"/>
      <c r="E345" s="140" t="s">
        <v>65</v>
      </c>
      <c r="F345" s="123">
        <v>0</v>
      </c>
      <c r="G345" s="123">
        <v>0</v>
      </c>
      <c r="H345" s="123">
        <v>0</v>
      </c>
      <c r="I345" s="123">
        <v>0</v>
      </c>
      <c r="J345" s="123">
        <v>0</v>
      </c>
      <c r="K345" s="123">
        <v>0</v>
      </c>
      <c r="L345" s="121">
        <v>0</v>
      </c>
      <c r="M345" s="121">
        <v>0</v>
      </c>
      <c r="N345" s="120">
        <v>40</v>
      </c>
      <c r="O345" s="120">
        <v>40</v>
      </c>
      <c r="P345" s="122"/>
    </row>
    <row r="346" spans="1:16" s="49" customFormat="1" ht="15.75" customHeight="1">
      <c r="A346" s="158"/>
      <c r="B346" s="665"/>
      <c r="C346" s="640"/>
      <c r="D346" s="657"/>
      <c r="E346" s="140" t="s">
        <v>17</v>
      </c>
      <c r="F346" s="120"/>
      <c r="G346" s="120"/>
      <c r="H346" s="123"/>
      <c r="I346" s="123"/>
      <c r="J346" s="123"/>
      <c r="K346" s="123"/>
      <c r="L346" s="121"/>
      <c r="M346" s="121"/>
      <c r="N346" s="120"/>
      <c r="O346" s="120"/>
      <c r="P346" s="122"/>
    </row>
    <row r="347" spans="1:16" ht="15.75" customHeight="1">
      <c r="A347" s="158"/>
      <c r="B347" s="653">
        <v>5</v>
      </c>
      <c r="C347" s="655" t="s">
        <v>67</v>
      </c>
      <c r="D347" s="655" t="s">
        <v>147</v>
      </c>
      <c r="E347" s="138" t="s">
        <v>14</v>
      </c>
      <c r="F347" s="118">
        <f>F349+F350+F352</f>
        <v>11627.51</v>
      </c>
      <c r="G347" s="118">
        <f>G349+G350+G352</f>
        <v>10649.95</v>
      </c>
      <c r="H347" s="118">
        <f>H349+H350+H352</f>
        <v>7395.6787099999992</v>
      </c>
      <c r="I347" s="118">
        <f t="shared" ref="I347:L347" si="121">I349+I350+I352</f>
        <v>2668.0188400000002</v>
      </c>
      <c r="J347" s="118">
        <f t="shared" ref="J347:K347" si="122">J349+J350+J352</f>
        <v>14730.353660000001</v>
      </c>
      <c r="K347" s="118">
        <f t="shared" si="122"/>
        <v>8018.0776300000007</v>
      </c>
      <c r="L347" s="118">
        <f t="shared" si="121"/>
        <v>22151.788930000002</v>
      </c>
      <c r="M347" s="118">
        <f t="shared" ref="M347:N347" si="123">M349+M350+M352</f>
        <v>21622.042200000004</v>
      </c>
      <c r="N347" s="118">
        <f t="shared" si="123"/>
        <v>18545.187429999998</v>
      </c>
      <c r="O347" s="118">
        <f t="shared" ref="O347" si="124">O349+O350+O352</f>
        <v>18545.187429999998</v>
      </c>
      <c r="P347" s="653"/>
    </row>
    <row r="348" spans="1:16" ht="15.75" customHeight="1">
      <c r="A348" s="158"/>
      <c r="B348" s="653"/>
      <c r="C348" s="655"/>
      <c r="D348" s="655"/>
      <c r="E348" s="138" t="s">
        <v>15</v>
      </c>
      <c r="F348" s="118"/>
      <c r="G348" s="118"/>
      <c r="H348" s="118"/>
      <c r="I348" s="118"/>
      <c r="J348" s="118"/>
      <c r="K348" s="118"/>
      <c r="L348" s="118"/>
      <c r="M348" s="118"/>
      <c r="N348" s="118"/>
      <c r="O348" s="118"/>
      <c r="P348" s="653"/>
    </row>
    <row r="349" spans="1:16" ht="15.75" customHeight="1">
      <c r="A349" s="158"/>
      <c r="B349" s="653"/>
      <c r="C349" s="655"/>
      <c r="D349" s="655"/>
      <c r="E349" s="138" t="s">
        <v>25</v>
      </c>
      <c r="F349" s="118">
        <f>F356+F405+F454</f>
        <v>0</v>
      </c>
      <c r="G349" s="118">
        <f>G356+G405+G454</f>
        <v>0</v>
      </c>
      <c r="H349" s="118">
        <f>H356+H405+H454</f>
        <v>0</v>
      </c>
      <c r="I349" s="118">
        <f>I356+I405+I454</f>
        <v>0</v>
      </c>
      <c r="J349" s="118">
        <f t="shared" ref="J349:K349" si="125">J356+J405+J454</f>
        <v>0</v>
      </c>
      <c r="K349" s="118">
        <f t="shared" si="125"/>
        <v>0</v>
      </c>
      <c r="L349" s="118">
        <f>L356+L405+L454</f>
        <v>0</v>
      </c>
      <c r="M349" s="118">
        <f t="shared" ref="M349:N349" si="126">M356+M405+M454</f>
        <v>0</v>
      </c>
      <c r="N349" s="118">
        <f t="shared" si="126"/>
        <v>0</v>
      </c>
      <c r="O349" s="118">
        <f t="shared" ref="O349" si="127">O356+O405+O454</f>
        <v>0</v>
      </c>
      <c r="P349" s="653"/>
    </row>
    <row r="350" spans="1:16" ht="15.75" customHeight="1">
      <c r="A350" s="158"/>
      <c r="B350" s="653"/>
      <c r="C350" s="655"/>
      <c r="D350" s="655"/>
      <c r="E350" s="138" t="s">
        <v>16</v>
      </c>
      <c r="F350" s="118">
        <v>0</v>
      </c>
      <c r="G350" s="118">
        <v>0</v>
      </c>
      <c r="H350" s="118">
        <f>H357+H406+H455</f>
        <v>0</v>
      </c>
      <c r="I350" s="118">
        <f>I357+I406+I455</f>
        <v>0</v>
      </c>
      <c r="J350" s="118">
        <f t="shared" ref="J350:K350" si="128">J357+J406+J455</f>
        <v>2700</v>
      </c>
      <c r="K350" s="118">
        <f t="shared" si="128"/>
        <v>0</v>
      </c>
      <c r="L350" s="118">
        <f>L357+L406+L455</f>
        <v>2700</v>
      </c>
      <c r="M350" s="118">
        <f t="shared" ref="M350:N350" si="129">M357+M406+M455</f>
        <v>2700</v>
      </c>
      <c r="N350" s="118">
        <f t="shared" si="129"/>
        <v>0</v>
      </c>
      <c r="O350" s="118">
        <f t="shared" ref="O350" si="130">O357+O406+O455</f>
        <v>0</v>
      </c>
      <c r="P350" s="653"/>
    </row>
    <row r="351" spans="1:16" ht="15.75" customHeight="1">
      <c r="A351" s="158"/>
      <c r="B351" s="653"/>
      <c r="C351" s="655"/>
      <c r="D351" s="655"/>
      <c r="E351" s="138" t="s">
        <v>30</v>
      </c>
      <c r="F351" s="118"/>
      <c r="G351" s="118"/>
      <c r="H351" s="118"/>
      <c r="I351" s="118"/>
      <c r="J351" s="118"/>
      <c r="K351" s="118"/>
      <c r="L351" s="118"/>
      <c r="M351" s="118"/>
      <c r="N351" s="118"/>
      <c r="O351" s="118"/>
      <c r="P351" s="653"/>
    </row>
    <row r="352" spans="1:16" ht="15.75" customHeight="1">
      <c r="A352" s="158"/>
      <c r="B352" s="653"/>
      <c r="C352" s="655"/>
      <c r="D352" s="655"/>
      <c r="E352" s="138" t="s">
        <v>65</v>
      </c>
      <c r="F352" s="118">
        <v>11627.51</v>
      </c>
      <c r="G352" s="118">
        <v>10649.95</v>
      </c>
      <c r="H352" s="118">
        <f>H359+H408+H457</f>
        <v>7395.6787099999992</v>
      </c>
      <c r="I352" s="118">
        <f>I359+I408+I457</f>
        <v>2668.0188400000002</v>
      </c>
      <c r="J352" s="118">
        <f t="shared" ref="J352:K352" si="131">J359+J408+J457</f>
        <v>12030.353660000001</v>
      </c>
      <c r="K352" s="118">
        <f t="shared" si="131"/>
        <v>8018.0776300000007</v>
      </c>
      <c r="L352" s="118">
        <f>L359+L408+L457</f>
        <v>19451.788930000002</v>
      </c>
      <c r="M352" s="118">
        <f t="shared" ref="M352:N352" si="132">M359+M408+M457</f>
        <v>18922.042200000004</v>
      </c>
      <c r="N352" s="118">
        <f t="shared" si="132"/>
        <v>18545.187429999998</v>
      </c>
      <c r="O352" s="118">
        <f t="shared" ref="O352" si="133">O359+O408+O457</f>
        <v>18545.187429999998</v>
      </c>
      <c r="P352" s="653"/>
    </row>
    <row r="353" spans="1:16" ht="15.75" customHeight="1">
      <c r="A353" s="158"/>
      <c r="B353" s="653"/>
      <c r="C353" s="655"/>
      <c r="D353" s="655"/>
      <c r="E353" s="138" t="s">
        <v>17</v>
      </c>
      <c r="F353" s="118"/>
      <c r="G353" s="118"/>
      <c r="H353" s="118"/>
      <c r="I353" s="118"/>
      <c r="J353" s="118"/>
      <c r="K353" s="118"/>
      <c r="L353" s="118"/>
      <c r="M353" s="118"/>
      <c r="N353" s="118"/>
      <c r="O353" s="118"/>
      <c r="P353" s="653"/>
    </row>
    <row r="354" spans="1:16" s="38" customFormat="1" ht="15.75" customHeight="1">
      <c r="A354" s="158"/>
      <c r="B354" s="638"/>
      <c r="C354" s="656" t="s">
        <v>93</v>
      </c>
      <c r="D354" s="656" t="s">
        <v>239</v>
      </c>
      <c r="E354" s="139" t="s">
        <v>14</v>
      </c>
      <c r="F354" s="119">
        <f>F356+F357+F358+F359</f>
        <v>5883.6196</v>
      </c>
      <c r="G354" s="119">
        <f t="shared" ref="G354:O354" si="134">G356+G357+G358+G359</f>
        <v>4995.9825099999998</v>
      </c>
      <c r="H354" s="119">
        <f t="shared" si="134"/>
        <v>2348.1909900000001</v>
      </c>
      <c r="I354" s="119">
        <f t="shared" si="134"/>
        <v>717.80948000000001</v>
      </c>
      <c r="J354" s="119">
        <f t="shared" si="134"/>
        <v>3695.8999800000001</v>
      </c>
      <c r="K354" s="119">
        <f t="shared" si="134"/>
        <v>2791.5228999999999</v>
      </c>
      <c r="L354" s="119">
        <f t="shared" si="134"/>
        <v>6775.2308599999997</v>
      </c>
      <c r="M354" s="119">
        <f t="shared" si="134"/>
        <v>6245.4841299999989</v>
      </c>
      <c r="N354" s="119">
        <f t="shared" si="134"/>
        <v>6785.3180000000002</v>
      </c>
      <c r="O354" s="119">
        <f t="shared" si="134"/>
        <v>6785.3180000000002</v>
      </c>
      <c r="P354" s="654"/>
    </row>
    <row r="355" spans="1:16" s="38" customFormat="1" ht="15.75" customHeight="1">
      <c r="A355" s="158"/>
      <c r="B355" s="638"/>
      <c r="C355" s="656"/>
      <c r="D355" s="656"/>
      <c r="E355" s="139" t="s">
        <v>15</v>
      </c>
      <c r="F355" s="119"/>
      <c r="G355" s="119"/>
      <c r="H355" s="119"/>
      <c r="I355" s="119"/>
      <c r="J355" s="119"/>
      <c r="K355" s="119"/>
      <c r="L355" s="119"/>
      <c r="M355" s="119"/>
      <c r="N355" s="119"/>
      <c r="O355" s="119"/>
      <c r="P355" s="639"/>
    </row>
    <row r="356" spans="1:16" s="38" customFormat="1" ht="15.75" customHeight="1">
      <c r="A356" s="158"/>
      <c r="B356" s="638"/>
      <c r="C356" s="656"/>
      <c r="D356" s="656"/>
      <c r="E356" s="139" t="s">
        <v>25</v>
      </c>
      <c r="F356" s="119">
        <f>F363+F370+F377+F384+F391</f>
        <v>0</v>
      </c>
      <c r="G356" s="119">
        <f>G363+G370+G377+G384+G391</f>
        <v>0</v>
      </c>
      <c r="H356" s="119">
        <f>H363+H370+H377+H384+H391</f>
        <v>0</v>
      </c>
      <c r="I356" s="119">
        <f t="shared" ref="I356:K356" si="135">I363+I370+I377+I384+I391</f>
        <v>0</v>
      </c>
      <c r="J356" s="119">
        <f t="shared" si="135"/>
        <v>0</v>
      </c>
      <c r="K356" s="119">
        <f t="shared" si="135"/>
        <v>0</v>
      </c>
      <c r="L356" s="119">
        <f>L363+L370+L377+L384+L391+L398</f>
        <v>0</v>
      </c>
      <c r="M356" s="119">
        <f t="shared" ref="M356:O356" si="136">M363+M370+M377+M384+M391+M398</f>
        <v>0</v>
      </c>
      <c r="N356" s="119">
        <f t="shared" si="136"/>
        <v>0</v>
      </c>
      <c r="O356" s="119">
        <f t="shared" si="136"/>
        <v>0</v>
      </c>
      <c r="P356" s="639"/>
    </row>
    <row r="357" spans="1:16" s="38" customFormat="1" ht="15.75" customHeight="1">
      <c r="A357" s="158"/>
      <c r="B357" s="638"/>
      <c r="C357" s="656"/>
      <c r="D357" s="656"/>
      <c r="E357" s="139" t="s">
        <v>16</v>
      </c>
      <c r="F357" s="119">
        <f t="shared" ref="F357:H359" si="137">F364+F371+F378+F385+F392</f>
        <v>0</v>
      </c>
      <c r="G357" s="119">
        <f t="shared" si="137"/>
        <v>0</v>
      </c>
      <c r="H357" s="119">
        <f t="shared" si="137"/>
        <v>0</v>
      </c>
      <c r="I357" s="119">
        <f t="shared" ref="I357:K357" si="138">I364+I371+I378+I385+I392</f>
        <v>0</v>
      </c>
      <c r="J357" s="119">
        <f t="shared" si="138"/>
        <v>0</v>
      </c>
      <c r="K357" s="119">
        <f t="shared" si="138"/>
        <v>0</v>
      </c>
      <c r="L357" s="119">
        <f t="shared" ref="L357:O360" si="139">L364+L371+L378+L385+L392+L399</f>
        <v>0</v>
      </c>
      <c r="M357" s="119">
        <f t="shared" si="139"/>
        <v>0</v>
      </c>
      <c r="N357" s="119">
        <f t="shared" si="139"/>
        <v>0</v>
      </c>
      <c r="O357" s="119">
        <f t="shared" si="139"/>
        <v>0</v>
      </c>
      <c r="P357" s="639"/>
    </row>
    <row r="358" spans="1:16" s="38" customFormat="1" ht="15.75" customHeight="1">
      <c r="A358" s="158"/>
      <c r="B358" s="638"/>
      <c r="C358" s="656"/>
      <c r="D358" s="656"/>
      <c r="E358" s="139" t="s">
        <v>30</v>
      </c>
      <c r="F358" s="119">
        <f t="shared" si="137"/>
        <v>0</v>
      </c>
      <c r="G358" s="119">
        <f t="shared" si="137"/>
        <v>0</v>
      </c>
      <c r="H358" s="119">
        <f t="shared" si="137"/>
        <v>0</v>
      </c>
      <c r="I358" s="119">
        <f t="shared" ref="I358:K358" si="140">I365+I372+I379+I386+I393</f>
        <v>0</v>
      </c>
      <c r="J358" s="119">
        <f t="shared" si="140"/>
        <v>0</v>
      </c>
      <c r="K358" s="119">
        <f t="shared" si="140"/>
        <v>0</v>
      </c>
      <c r="L358" s="119">
        <f t="shared" si="139"/>
        <v>0</v>
      </c>
      <c r="M358" s="119">
        <f t="shared" si="139"/>
        <v>0</v>
      </c>
      <c r="N358" s="119">
        <f t="shared" si="139"/>
        <v>0</v>
      </c>
      <c r="O358" s="119">
        <f t="shared" si="139"/>
        <v>0</v>
      </c>
      <c r="P358" s="639"/>
    </row>
    <row r="359" spans="1:16" s="38" customFormat="1" ht="15.75" customHeight="1">
      <c r="A359" s="158"/>
      <c r="B359" s="638"/>
      <c r="C359" s="656"/>
      <c r="D359" s="656"/>
      <c r="E359" s="139" t="s">
        <v>65</v>
      </c>
      <c r="F359" s="119">
        <f t="shared" si="137"/>
        <v>5883.6196</v>
      </c>
      <c r="G359" s="119">
        <f t="shared" si="137"/>
        <v>4995.9825099999998</v>
      </c>
      <c r="H359" s="119">
        <f t="shared" si="137"/>
        <v>2348.1909900000001</v>
      </c>
      <c r="I359" s="119">
        <f t="shared" ref="I359:K359" si="141">I366+I373+I380+I387+I394</f>
        <v>717.80948000000001</v>
      </c>
      <c r="J359" s="119">
        <f t="shared" si="141"/>
        <v>3695.8999800000001</v>
      </c>
      <c r="K359" s="119">
        <f t="shared" si="141"/>
        <v>2791.5228999999999</v>
      </c>
      <c r="L359" s="119">
        <f t="shared" si="139"/>
        <v>6775.2308599999997</v>
      </c>
      <c r="M359" s="119">
        <f t="shared" si="139"/>
        <v>6245.4841299999989</v>
      </c>
      <c r="N359" s="119">
        <f t="shared" si="139"/>
        <v>6785.3180000000002</v>
      </c>
      <c r="O359" s="119">
        <f t="shared" si="139"/>
        <v>6785.3180000000002</v>
      </c>
      <c r="P359" s="639"/>
    </row>
    <row r="360" spans="1:16" s="38" customFormat="1" ht="15.75" customHeight="1">
      <c r="A360" s="158"/>
      <c r="B360" s="638"/>
      <c r="C360" s="656"/>
      <c r="D360" s="656"/>
      <c r="E360" s="139" t="s">
        <v>17</v>
      </c>
      <c r="F360" s="119"/>
      <c r="G360" s="119"/>
      <c r="H360" s="119"/>
      <c r="I360" s="119"/>
      <c r="J360" s="119"/>
      <c r="K360" s="119"/>
      <c r="L360" s="119">
        <f t="shared" si="139"/>
        <v>0</v>
      </c>
      <c r="M360" s="119">
        <f t="shared" si="139"/>
        <v>0</v>
      </c>
      <c r="N360" s="119">
        <f t="shared" si="139"/>
        <v>0</v>
      </c>
      <c r="O360" s="119">
        <f t="shared" si="139"/>
        <v>0</v>
      </c>
      <c r="P360" s="639"/>
    </row>
    <row r="361" spans="1:16" s="38" customFormat="1" ht="15.75" customHeight="1">
      <c r="A361" s="158"/>
      <c r="B361" s="642"/>
      <c r="C361" s="640" t="s">
        <v>125</v>
      </c>
      <c r="D361" s="641" t="s">
        <v>145</v>
      </c>
      <c r="E361" s="140" t="s">
        <v>14</v>
      </c>
      <c r="F361" s="123">
        <v>99.895290000000003</v>
      </c>
      <c r="G361" s="123">
        <v>99.895290000000003</v>
      </c>
      <c r="H361" s="123">
        <f>H363+H364+H366</f>
        <v>100</v>
      </c>
      <c r="I361" s="123">
        <f t="shared" ref="I361:O361" si="142">I363+I364+I366</f>
        <v>0</v>
      </c>
      <c r="J361" s="120">
        <f t="shared" si="142"/>
        <v>100</v>
      </c>
      <c r="K361" s="120">
        <f t="shared" si="142"/>
        <v>45</v>
      </c>
      <c r="L361" s="121">
        <f t="shared" si="142"/>
        <v>94.011359999999996</v>
      </c>
      <c r="M361" s="121">
        <f t="shared" si="142"/>
        <v>94.011359999999996</v>
      </c>
      <c r="N361" s="123">
        <f t="shared" si="142"/>
        <v>100</v>
      </c>
      <c r="O361" s="123">
        <f t="shared" si="142"/>
        <v>100</v>
      </c>
      <c r="P361" s="125"/>
    </row>
    <row r="362" spans="1:16" s="38" customFormat="1" ht="15.75" customHeight="1">
      <c r="A362" s="158"/>
      <c r="B362" s="642"/>
      <c r="C362" s="640"/>
      <c r="D362" s="641"/>
      <c r="E362" s="140" t="s">
        <v>15</v>
      </c>
      <c r="F362" s="123"/>
      <c r="G362" s="123"/>
      <c r="H362" s="123"/>
      <c r="I362" s="123"/>
      <c r="J362" s="120"/>
      <c r="K362" s="120"/>
      <c r="L362" s="121"/>
      <c r="M362" s="121"/>
      <c r="N362" s="123"/>
      <c r="O362" s="123"/>
      <c r="P362" s="125"/>
    </row>
    <row r="363" spans="1:16" s="38" customFormat="1" ht="15.75" customHeight="1">
      <c r="A363" s="158"/>
      <c r="B363" s="642"/>
      <c r="C363" s="640"/>
      <c r="D363" s="641"/>
      <c r="E363" s="140" t="s">
        <v>25</v>
      </c>
      <c r="F363" s="123">
        <v>0</v>
      </c>
      <c r="G363" s="123">
        <v>0</v>
      </c>
      <c r="H363" s="123">
        <v>0</v>
      </c>
      <c r="I363" s="123">
        <v>0</v>
      </c>
      <c r="J363" s="120">
        <v>0</v>
      </c>
      <c r="K363" s="120">
        <v>0</v>
      </c>
      <c r="L363" s="121">
        <v>0</v>
      </c>
      <c r="M363" s="121">
        <v>0</v>
      </c>
      <c r="N363" s="124">
        <v>0</v>
      </c>
      <c r="O363" s="124">
        <v>0</v>
      </c>
      <c r="P363" s="125"/>
    </row>
    <row r="364" spans="1:16" s="38" customFormat="1" ht="15.75" customHeight="1">
      <c r="A364" s="158"/>
      <c r="B364" s="642"/>
      <c r="C364" s="640"/>
      <c r="D364" s="641"/>
      <c r="E364" s="140" t="s">
        <v>16</v>
      </c>
      <c r="F364" s="123">
        <v>0</v>
      </c>
      <c r="G364" s="123">
        <v>0</v>
      </c>
      <c r="H364" s="123">
        <v>0</v>
      </c>
      <c r="I364" s="123">
        <v>0</v>
      </c>
      <c r="J364" s="120">
        <v>0</v>
      </c>
      <c r="K364" s="120">
        <v>0</v>
      </c>
      <c r="L364" s="121">
        <v>0</v>
      </c>
      <c r="M364" s="121">
        <v>0</v>
      </c>
      <c r="N364" s="124">
        <v>0</v>
      </c>
      <c r="O364" s="124">
        <v>0</v>
      </c>
      <c r="P364" s="125"/>
    </row>
    <row r="365" spans="1:16" s="38" customFormat="1" ht="15.75" customHeight="1">
      <c r="A365" s="158"/>
      <c r="B365" s="642"/>
      <c r="C365" s="640"/>
      <c r="D365" s="641"/>
      <c r="E365" s="140" t="s">
        <v>30</v>
      </c>
      <c r="F365" s="123"/>
      <c r="G365" s="123"/>
      <c r="H365" s="123"/>
      <c r="I365" s="123"/>
      <c r="J365" s="120"/>
      <c r="K365" s="120"/>
      <c r="L365" s="121"/>
      <c r="M365" s="121"/>
      <c r="N365" s="124"/>
      <c r="O365" s="124"/>
      <c r="P365" s="125"/>
    </row>
    <row r="366" spans="1:16" s="38" customFormat="1" ht="15.75" customHeight="1">
      <c r="A366" s="158"/>
      <c r="B366" s="642"/>
      <c r="C366" s="640"/>
      <c r="D366" s="641"/>
      <c r="E366" s="140" t="s">
        <v>65</v>
      </c>
      <c r="F366" s="123">
        <v>96.09</v>
      </c>
      <c r="G366" s="123">
        <v>96.09</v>
      </c>
      <c r="H366" s="123">
        <v>100</v>
      </c>
      <c r="I366" s="123">
        <v>0</v>
      </c>
      <c r="J366" s="177">
        <v>100</v>
      </c>
      <c r="K366" s="178">
        <v>45</v>
      </c>
      <c r="L366" s="176">
        <v>94.011359999999996</v>
      </c>
      <c r="M366" s="176">
        <v>94.011359999999996</v>
      </c>
      <c r="N366" s="175">
        <v>100</v>
      </c>
      <c r="O366" s="175">
        <v>100</v>
      </c>
      <c r="P366" s="125"/>
    </row>
    <row r="367" spans="1:16" s="38" customFormat="1" ht="15.75" customHeight="1">
      <c r="A367" s="158"/>
      <c r="B367" s="642"/>
      <c r="C367" s="640"/>
      <c r="D367" s="641"/>
      <c r="E367" s="140" t="s">
        <v>17</v>
      </c>
      <c r="F367" s="123"/>
      <c r="G367" s="123"/>
      <c r="H367" s="123"/>
      <c r="I367" s="123"/>
      <c r="J367" s="120"/>
      <c r="K367" s="120"/>
      <c r="L367" s="121"/>
      <c r="M367" s="121"/>
      <c r="N367" s="124"/>
      <c r="O367" s="124"/>
      <c r="P367" s="125"/>
    </row>
    <row r="368" spans="1:16" s="46" customFormat="1" ht="15.75" customHeight="1">
      <c r="A368" s="158"/>
      <c r="B368" s="642"/>
      <c r="C368" s="640" t="s">
        <v>121</v>
      </c>
      <c r="D368" s="641" t="s">
        <v>331</v>
      </c>
      <c r="E368" s="140" t="s">
        <v>14</v>
      </c>
      <c r="F368" s="123">
        <f>F370+F371+F372+F373</f>
        <v>5275.3249999999998</v>
      </c>
      <c r="G368" s="123">
        <f>G370+G371+G372+G373</f>
        <v>4387.6879099999996</v>
      </c>
      <c r="H368" s="123">
        <f>H370+H371+H373</f>
        <v>475.58199000000002</v>
      </c>
      <c r="I368" s="123">
        <f>I370+I371+I373</f>
        <v>225.24671000000001</v>
      </c>
      <c r="J368" s="120">
        <f t="shared" ref="J368:K368" si="143">J370+J371+J373</f>
        <v>732.16297999999995</v>
      </c>
      <c r="K368" s="120">
        <f t="shared" si="143"/>
        <v>720.36230999999998</v>
      </c>
      <c r="L368" s="121">
        <f>L370+L371+L373</f>
        <v>1653.4482399999999</v>
      </c>
      <c r="M368" s="121">
        <f>M370+M371+M373</f>
        <v>1653.4482399999999</v>
      </c>
      <c r="N368" s="124">
        <f>N370+N371+N373</f>
        <v>6182.8360000000002</v>
      </c>
      <c r="O368" s="124">
        <f>O370+O371+O373</f>
        <v>6182.8360000000002</v>
      </c>
      <c r="P368" s="125"/>
    </row>
    <row r="369" spans="1:16" s="46" customFormat="1" ht="15.75" customHeight="1">
      <c r="A369" s="158"/>
      <c r="B369" s="642"/>
      <c r="C369" s="640"/>
      <c r="D369" s="641"/>
      <c r="E369" s="140" t="s">
        <v>15</v>
      </c>
      <c r="F369" s="123"/>
      <c r="G369" s="123"/>
      <c r="H369" s="123"/>
      <c r="I369" s="123"/>
      <c r="J369" s="120"/>
      <c r="K369" s="120"/>
      <c r="L369" s="121"/>
      <c r="M369" s="121"/>
      <c r="N369" s="124"/>
      <c r="O369" s="124"/>
      <c r="P369" s="125"/>
    </row>
    <row r="370" spans="1:16" s="46" customFormat="1" ht="15.75" customHeight="1">
      <c r="A370" s="158"/>
      <c r="B370" s="642"/>
      <c r="C370" s="640"/>
      <c r="D370" s="641"/>
      <c r="E370" s="140" t="s">
        <v>25</v>
      </c>
      <c r="F370" s="123">
        <v>0</v>
      </c>
      <c r="G370" s="123">
        <v>0</v>
      </c>
      <c r="H370" s="123">
        <v>0</v>
      </c>
      <c r="I370" s="123">
        <v>0</v>
      </c>
      <c r="J370" s="120">
        <v>0</v>
      </c>
      <c r="K370" s="120">
        <v>0</v>
      </c>
      <c r="L370" s="121">
        <v>0</v>
      </c>
      <c r="M370" s="121">
        <v>0</v>
      </c>
      <c r="N370" s="124">
        <v>0</v>
      </c>
      <c r="O370" s="124">
        <v>0</v>
      </c>
      <c r="P370" s="125"/>
    </row>
    <row r="371" spans="1:16" s="46" customFormat="1" ht="15.75" customHeight="1">
      <c r="A371" s="158"/>
      <c r="B371" s="642"/>
      <c r="C371" s="640"/>
      <c r="D371" s="641"/>
      <c r="E371" s="140" t="s">
        <v>16</v>
      </c>
      <c r="F371" s="123">
        <v>0</v>
      </c>
      <c r="G371" s="123">
        <v>0</v>
      </c>
      <c r="H371" s="123">
        <v>0</v>
      </c>
      <c r="I371" s="123">
        <v>0</v>
      </c>
      <c r="J371" s="120">
        <v>0</v>
      </c>
      <c r="K371" s="120">
        <v>0</v>
      </c>
      <c r="L371" s="121">
        <v>0</v>
      </c>
      <c r="M371" s="121">
        <v>0</v>
      </c>
      <c r="N371" s="124">
        <v>0</v>
      </c>
      <c r="O371" s="124">
        <v>0</v>
      </c>
      <c r="P371" s="125"/>
    </row>
    <row r="372" spans="1:16" s="46" customFormat="1" ht="15.75" customHeight="1">
      <c r="A372" s="158"/>
      <c r="B372" s="642"/>
      <c r="C372" s="640"/>
      <c r="D372" s="641"/>
      <c r="E372" s="140" t="s">
        <v>30</v>
      </c>
      <c r="F372" s="123"/>
      <c r="G372" s="123"/>
      <c r="H372" s="123"/>
      <c r="I372" s="123"/>
      <c r="J372" s="120"/>
      <c r="K372" s="120"/>
      <c r="L372" s="121"/>
      <c r="M372" s="121"/>
      <c r="N372" s="124"/>
      <c r="O372" s="124"/>
      <c r="P372" s="125"/>
    </row>
    <row r="373" spans="1:16" s="46" customFormat="1" ht="15.75" customHeight="1">
      <c r="A373" s="158"/>
      <c r="B373" s="642"/>
      <c r="C373" s="640"/>
      <c r="D373" s="641"/>
      <c r="E373" s="140" t="s">
        <v>65</v>
      </c>
      <c r="F373" s="123">
        <v>5275.3249999999998</v>
      </c>
      <c r="G373" s="123">
        <v>4387.6879099999996</v>
      </c>
      <c r="H373" s="123">
        <v>475.58199000000002</v>
      </c>
      <c r="I373" s="123">
        <v>225.24671000000001</v>
      </c>
      <c r="J373" s="177">
        <v>732.16297999999995</v>
      </c>
      <c r="K373" s="178">
        <v>720.36230999999998</v>
      </c>
      <c r="L373" s="176">
        <v>1653.4482399999999</v>
      </c>
      <c r="M373" s="176">
        <v>1653.4482399999999</v>
      </c>
      <c r="N373" s="177">
        <v>6182.8360000000002</v>
      </c>
      <c r="O373" s="177">
        <v>6182.8360000000002</v>
      </c>
      <c r="P373" s="125"/>
    </row>
    <row r="374" spans="1:16" s="46" customFormat="1" ht="15.75" customHeight="1">
      <c r="A374" s="158"/>
      <c r="B374" s="642"/>
      <c r="C374" s="640"/>
      <c r="D374" s="641"/>
      <c r="E374" s="140" t="s">
        <v>17</v>
      </c>
      <c r="F374" s="123"/>
      <c r="G374" s="123"/>
      <c r="H374" s="123"/>
      <c r="I374" s="123"/>
      <c r="J374" s="120"/>
      <c r="K374" s="120"/>
      <c r="L374" s="121"/>
      <c r="M374" s="121"/>
      <c r="N374" s="124"/>
      <c r="O374" s="124"/>
      <c r="P374" s="125"/>
    </row>
    <row r="375" spans="1:16" s="49" customFormat="1" ht="15.75" customHeight="1">
      <c r="A375" s="158"/>
      <c r="B375" s="642"/>
      <c r="C375" s="640"/>
      <c r="D375" s="641"/>
      <c r="E375" s="140" t="s">
        <v>14</v>
      </c>
      <c r="F375" s="123">
        <f>F377+F378+F379+F380</f>
        <v>0</v>
      </c>
      <c r="G375" s="123">
        <f>G377+G378+G379+G380</f>
        <v>0</v>
      </c>
      <c r="H375" s="123">
        <f>H377+H378+H379+H380</f>
        <v>1270.127</v>
      </c>
      <c r="I375" s="123">
        <f t="shared" ref="I375:O375" si="144">I377+I378+I379+I380</f>
        <v>404.34410000000003</v>
      </c>
      <c r="J375" s="120">
        <f t="shared" si="144"/>
        <v>2361.2550000000001</v>
      </c>
      <c r="K375" s="120">
        <f t="shared" si="144"/>
        <v>1669.07773</v>
      </c>
      <c r="L375" s="121">
        <f t="shared" si="144"/>
        <v>3919.0132100000001</v>
      </c>
      <c r="M375" s="121">
        <f t="shared" si="144"/>
        <v>3389.2664799999998</v>
      </c>
      <c r="N375" s="123">
        <f t="shared" si="144"/>
        <v>0</v>
      </c>
      <c r="O375" s="123">
        <f t="shared" si="144"/>
        <v>0</v>
      </c>
      <c r="P375" s="125"/>
    </row>
    <row r="376" spans="1:16" s="49" customFormat="1" ht="15.75" customHeight="1">
      <c r="A376" s="158"/>
      <c r="B376" s="642"/>
      <c r="C376" s="640"/>
      <c r="D376" s="641"/>
      <c r="E376" s="140" t="s">
        <v>15</v>
      </c>
      <c r="F376" s="123"/>
      <c r="G376" s="123"/>
      <c r="H376" s="123"/>
      <c r="I376" s="123"/>
      <c r="J376" s="120"/>
      <c r="K376" s="120"/>
      <c r="L376" s="121"/>
      <c r="M376" s="121"/>
      <c r="N376" s="124"/>
      <c r="O376" s="124"/>
      <c r="P376" s="125"/>
    </row>
    <row r="377" spans="1:16" s="49" customFormat="1" ht="15.75" customHeight="1">
      <c r="A377" s="158"/>
      <c r="B377" s="642"/>
      <c r="C377" s="640"/>
      <c r="D377" s="641"/>
      <c r="E377" s="140" t="s">
        <v>25</v>
      </c>
      <c r="F377" s="123">
        <v>0</v>
      </c>
      <c r="G377" s="123">
        <v>0</v>
      </c>
      <c r="H377" s="123">
        <v>0</v>
      </c>
      <c r="I377" s="123">
        <v>0</v>
      </c>
      <c r="J377" s="120">
        <v>0</v>
      </c>
      <c r="K377" s="120">
        <v>0</v>
      </c>
      <c r="L377" s="121">
        <v>0</v>
      </c>
      <c r="M377" s="121">
        <v>0</v>
      </c>
      <c r="N377" s="124">
        <v>0</v>
      </c>
      <c r="O377" s="124">
        <v>0</v>
      </c>
      <c r="P377" s="125"/>
    </row>
    <row r="378" spans="1:16" s="49" customFormat="1" ht="15.75" customHeight="1">
      <c r="A378" s="158"/>
      <c r="B378" s="642"/>
      <c r="C378" s="640"/>
      <c r="D378" s="641"/>
      <c r="E378" s="140" t="s">
        <v>16</v>
      </c>
      <c r="F378" s="123">
        <v>0</v>
      </c>
      <c r="G378" s="123">
        <v>0</v>
      </c>
      <c r="H378" s="123">
        <v>0</v>
      </c>
      <c r="I378" s="123">
        <v>0</v>
      </c>
      <c r="J378" s="120">
        <v>0</v>
      </c>
      <c r="K378" s="120">
        <v>0</v>
      </c>
      <c r="L378" s="121">
        <v>0</v>
      </c>
      <c r="M378" s="121">
        <v>0</v>
      </c>
      <c r="N378" s="124">
        <v>0</v>
      </c>
      <c r="O378" s="124">
        <v>0</v>
      </c>
      <c r="P378" s="125"/>
    </row>
    <row r="379" spans="1:16" s="49" customFormat="1" ht="15.75" customHeight="1">
      <c r="A379" s="158"/>
      <c r="B379" s="642"/>
      <c r="C379" s="640"/>
      <c r="D379" s="641"/>
      <c r="E379" s="140" t="s">
        <v>30</v>
      </c>
      <c r="F379" s="123"/>
      <c r="G379" s="123"/>
      <c r="H379" s="123"/>
      <c r="I379" s="123"/>
      <c r="J379" s="120"/>
      <c r="K379" s="120"/>
      <c r="L379" s="121"/>
      <c r="M379" s="121"/>
      <c r="N379" s="124"/>
      <c r="O379" s="124"/>
      <c r="P379" s="125"/>
    </row>
    <row r="380" spans="1:16" s="49" customFormat="1" ht="15.75" customHeight="1">
      <c r="A380" s="158"/>
      <c r="B380" s="642"/>
      <c r="C380" s="640"/>
      <c r="D380" s="641"/>
      <c r="E380" s="140" t="s">
        <v>65</v>
      </c>
      <c r="F380" s="123">
        <v>0</v>
      </c>
      <c r="G380" s="123">
        <v>0</v>
      </c>
      <c r="H380" s="123">
        <v>1270.127</v>
      </c>
      <c r="I380" s="123">
        <v>404.34410000000003</v>
      </c>
      <c r="J380" s="177">
        <v>2361.2550000000001</v>
      </c>
      <c r="K380" s="178">
        <v>1669.07773</v>
      </c>
      <c r="L380" s="176">
        <v>3919.0132100000001</v>
      </c>
      <c r="M380" s="176">
        <v>3389.2664799999998</v>
      </c>
      <c r="N380" s="175">
        <v>0</v>
      </c>
      <c r="O380" s="175">
        <v>0</v>
      </c>
      <c r="P380" s="125"/>
    </row>
    <row r="381" spans="1:16" s="49" customFormat="1" ht="15.75" customHeight="1">
      <c r="A381" s="158"/>
      <c r="B381" s="642"/>
      <c r="C381" s="640"/>
      <c r="D381" s="641"/>
      <c r="E381" s="140" t="s">
        <v>17</v>
      </c>
      <c r="F381" s="123"/>
      <c r="G381" s="123"/>
      <c r="H381" s="123"/>
      <c r="I381" s="123"/>
      <c r="J381" s="120"/>
      <c r="K381" s="120"/>
      <c r="L381" s="121"/>
      <c r="M381" s="121"/>
      <c r="N381" s="124"/>
      <c r="O381" s="124"/>
      <c r="P381" s="125"/>
    </row>
    <row r="382" spans="1:16" s="46" customFormat="1" ht="15.75" customHeight="1">
      <c r="A382" s="158"/>
      <c r="B382" s="678"/>
      <c r="C382" s="650" t="s">
        <v>122</v>
      </c>
      <c r="D382" s="647" t="s">
        <v>209</v>
      </c>
      <c r="E382" s="140" t="s">
        <v>14</v>
      </c>
      <c r="F382" s="123">
        <f>F384+F385+F387</f>
        <v>512.20460000000003</v>
      </c>
      <c r="G382" s="123">
        <f t="shared" ref="G382:O382" si="145">G384+G385+G387</f>
        <v>512.20460000000003</v>
      </c>
      <c r="H382" s="123">
        <f t="shared" si="145"/>
        <v>492.48200000000003</v>
      </c>
      <c r="I382" s="123">
        <f t="shared" si="145"/>
        <v>88.218670000000003</v>
      </c>
      <c r="J382" s="120">
        <f t="shared" si="145"/>
        <v>492.48200000000003</v>
      </c>
      <c r="K382" s="120">
        <f t="shared" si="145"/>
        <v>357.08285999999998</v>
      </c>
      <c r="L382" s="121">
        <f t="shared" si="145"/>
        <v>874.67451000000005</v>
      </c>
      <c r="M382" s="121">
        <f t="shared" si="145"/>
        <v>874.67451000000005</v>
      </c>
      <c r="N382" s="123">
        <f t="shared" si="145"/>
        <v>492.48200000000003</v>
      </c>
      <c r="O382" s="123">
        <f t="shared" si="145"/>
        <v>492.48200000000003</v>
      </c>
      <c r="P382" s="125"/>
    </row>
    <row r="383" spans="1:16" s="46" customFormat="1" ht="15.75" customHeight="1">
      <c r="A383" s="158"/>
      <c r="B383" s="679"/>
      <c r="C383" s="651"/>
      <c r="D383" s="648"/>
      <c r="E383" s="140" t="s">
        <v>15</v>
      </c>
      <c r="F383" s="123"/>
      <c r="G383" s="123"/>
      <c r="H383" s="123"/>
      <c r="I383" s="123"/>
      <c r="J383" s="120"/>
      <c r="K383" s="120"/>
      <c r="L383" s="121"/>
      <c r="M383" s="121"/>
      <c r="N383" s="124"/>
      <c r="O383" s="124"/>
      <c r="P383" s="125"/>
    </row>
    <row r="384" spans="1:16" s="46" customFormat="1" ht="15.75" customHeight="1">
      <c r="A384" s="158"/>
      <c r="B384" s="679"/>
      <c r="C384" s="651"/>
      <c r="D384" s="648"/>
      <c r="E384" s="140" t="s">
        <v>25</v>
      </c>
      <c r="F384" s="123">
        <v>0</v>
      </c>
      <c r="G384" s="123">
        <v>0</v>
      </c>
      <c r="H384" s="123">
        <v>0</v>
      </c>
      <c r="I384" s="123">
        <v>0</v>
      </c>
      <c r="J384" s="120">
        <v>0</v>
      </c>
      <c r="K384" s="120">
        <v>0</v>
      </c>
      <c r="L384" s="121">
        <v>0</v>
      </c>
      <c r="M384" s="121">
        <v>0</v>
      </c>
      <c r="N384" s="124">
        <v>0</v>
      </c>
      <c r="O384" s="124">
        <v>0</v>
      </c>
      <c r="P384" s="125"/>
    </row>
    <row r="385" spans="1:16" s="46" customFormat="1" ht="15.75" customHeight="1">
      <c r="A385" s="158"/>
      <c r="B385" s="679"/>
      <c r="C385" s="651"/>
      <c r="D385" s="648"/>
      <c r="E385" s="140" t="s">
        <v>16</v>
      </c>
      <c r="F385" s="123">
        <v>0</v>
      </c>
      <c r="G385" s="123">
        <v>0</v>
      </c>
      <c r="H385" s="123">
        <v>0</v>
      </c>
      <c r="I385" s="123">
        <v>0</v>
      </c>
      <c r="J385" s="120">
        <v>0</v>
      </c>
      <c r="K385" s="120">
        <v>0</v>
      </c>
      <c r="L385" s="121">
        <v>0</v>
      </c>
      <c r="M385" s="121">
        <v>0</v>
      </c>
      <c r="N385" s="124">
        <v>0</v>
      </c>
      <c r="O385" s="124">
        <v>0</v>
      </c>
      <c r="P385" s="125"/>
    </row>
    <row r="386" spans="1:16" s="46" customFormat="1" ht="15.75" customHeight="1">
      <c r="A386" s="158"/>
      <c r="B386" s="679"/>
      <c r="C386" s="651"/>
      <c r="D386" s="648"/>
      <c r="E386" s="140" t="s">
        <v>30</v>
      </c>
      <c r="F386" s="123"/>
      <c r="G386" s="123"/>
      <c r="H386" s="123"/>
      <c r="I386" s="123"/>
      <c r="J386" s="120"/>
      <c r="K386" s="120"/>
      <c r="L386" s="121"/>
      <c r="M386" s="121"/>
      <c r="N386" s="120"/>
      <c r="O386" s="120"/>
      <c r="P386" s="125"/>
    </row>
    <row r="387" spans="1:16" s="46" customFormat="1" ht="15.75" customHeight="1">
      <c r="A387" s="158"/>
      <c r="B387" s="679"/>
      <c r="C387" s="651"/>
      <c r="D387" s="648"/>
      <c r="E387" s="140" t="s">
        <v>65</v>
      </c>
      <c r="F387" s="123">
        <v>512.20460000000003</v>
      </c>
      <c r="G387" s="123">
        <v>512.20460000000003</v>
      </c>
      <c r="H387" s="123">
        <v>492.48200000000003</v>
      </c>
      <c r="I387" s="123">
        <v>88.218670000000003</v>
      </c>
      <c r="J387" s="177">
        <v>492.48200000000003</v>
      </c>
      <c r="K387" s="178">
        <v>357.08285999999998</v>
      </c>
      <c r="L387" s="176">
        <v>874.67451000000005</v>
      </c>
      <c r="M387" s="176">
        <v>874.67451000000005</v>
      </c>
      <c r="N387" s="177">
        <v>492.48200000000003</v>
      </c>
      <c r="O387" s="177">
        <v>492.48200000000003</v>
      </c>
      <c r="P387" s="125"/>
    </row>
    <row r="388" spans="1:16" s="46" customFormat="1" ht="15.75" customHeight="1">
      <c r="A388" s="158"/>
      <c r="B388" s="679"/>
      <c r="C388" s="651"/>
      <c r="D388" s="648"/>
      <c r="E388" s="140" t="s">
        <v>17</v>
      </c>
      <c r="F388" s="123"/>
      <c r="G388" s="123"/>
      <c r="H388" s="123"/>
      <c r="I388" s="123"/>
      <c r="J388" s="120"/>
      <c r="K388" s="120"/>
      <c r="L388" s="121"/>
      <c r="M388" s="121"/>
      <c r="N388" s="120"/>
      <c r="O388" s="120"/>
      <c r="P388" s="125"/>
    </row>
    <row r="389" spans="1:16" s="46" customFormat="1" ht="15.75" customHeight="1">
      <c r="A389" s="158"/>
      <c r="B389" s="679"/>
      <c r="C389" s="651"/>
      <c r="D389" s="648"/>
      <c r="E389" s="140" t="s">
        <v>14</v>
      </c>
      <c r="F389" s="123">
        <f>F391+F392+F393+F394</f>
        <v>0</v>
      </c>
      <c r="G389" s="123">
        <f>G391+G392+G393+G394</f>
        <v>0</v>
      </c>
      <c r="H389" s="123">
        <f>H394+H392+H391</f>
        <v>10</v>
      </c>
      <c r="I389" s="123">
        <f>I394+I392+I391</f>
        <v>0</v>
      </c>
      <c r="J389" s="120">
        <f t="shared" ref="J389:O389" si="146">J394+J392+J391</f>
        <v>10</v>
      </c>
      <c r="K389" s="120">
        <f t="shared" si="146"/>
        <v>0</v>
      </c>
      <c r="L389" s="121">
        <f t="shared" si="146"/>
        <v>1.6189899999999999</v>
      </c>
      <c r="M389" s="121">
        <f t="shared" si="146"/>
        <v>1.6189899999999999</v>
      </c>
      <c r="N389" s="120">
        <f t="shared" si="146"/>
        <v>10</v>
      </c>
      <c r="O389" s="120">
        <f t="shared" si="146"/>
        <v>10</v>
      </c>
      <c r="P389" s="125"/>
    </row>
    <row r="390" spans="1:16" s="46" customFormat="1" ht="15.75" customHeight="1">
      <c r="A390" s="158"/>
      <c r="B390" s="679"/>
      <c r="C390" s="651"/>
      <c r="D390" s="648"/>
      <c r="E390" s="140" t="s">
        <v>15</v>
      </c>
      <c r="F390" s="123"/>
      <c r="G390" s="123"/>
      <c r="H390" s="123"/>
      <c r="I390" s="123"/>
      <c r="J390" s="120"/>
      <c r="K390" s="120"/>
      <c r="L390" s="121"/>
      <c r="M390" s="121"/>
      <c r="N390" s="120"/>
      <c r="O390" s="120"/>
      <c r="P390" s="125"/>
    </row>
    <row r="391" spans="1:16" s="46" customFormat="1" ht="15.75" customHeight="1">
      <c r="A391" s="158"/>
      <c r="B391" s="679"/>
      <c r="C391" s="651"/>
      <c r="D391" s="648"/>
      <c r="E391" s="140" t="s">
        <v>25</v>
      </c>
      <c r="F391" s="123">
        <v>0</v>
      </c>
      <c r="G391" s="123">
        <v>0</v>
      </c>
      <c r="H391" s="123">
        <v>0</v>
      </c>
      <c r="I391" s="123">
        <v>0</v>
      </c>
      <c r="J391" s="120">
        <v>0</v>
      </c>
      <c r="K391" s="120">
        <v>0</v>
      </c>
      <c r="L391" s="121">
        <v>0</v>
      </c>
      <c r="M391" s="121">
        <v>0</v>
      </c>
      <c r="N391" s="120">
        <v>0</v>
      </c>
      <c r="O391" s="120">
        <v>0</v>
      </c>
      <c r="P391" s="125"/>
    </row>
    <row r="392" spans="1:16" s="46" customFormat="1" ht="15.75" customHeight="1">
      <c r="A392" s="158"/>
      <c r="B392" s="679"/>
      <c r="C392" s="651"/>
      <c r="D392" s="648"/>
      <c r="E392" s="140" t="s">
        <v>16</v>
      </c>
      <c r="F392" s="123">
        <v>0</v>
      </c>
      <c r="G392" s="123">
        <v>0</v>
      </c>
      <c r="H392" s="123">
        <v>0</v>
      </c>
      <c r="I392" s="123">
        <v>0</v>
      </c>
      <c r="J392" s="120"/>
      <c r="K392" s="120"/>
      <c r="L392" s="121">
        <v>0</v>
      </c>
      <c r="M392" s="121">
        <v>0</v>
      </c>
      <c r="N392" s="120">
        <v>0</v>
      </c>
      <c r="O392" s="120">
        <v>0</v>
      </c>
      <c r="P392" s="125"/>
    </row>
    <row r="393" spans="1:16" s="46" customFormat="1" ht="15.75" customHeight="1">
      <c r="A393" s="158"/>
      <c r="B393" s="679"/>
      <c r="C393" s="651"/>
      <c r="D393" s="648"/>
      <c r="E393" s="140" t="s">
        <v>30</v>
      </c>
      <c r="F393" s="123"/>
      <c r="G393" s="123"/>
      <c r="H393" s="123"/>
      <c r="I393" s="123"/>
      <c r="J393" s="120"/>
      <c r="K393" s="120"/>
      <c r="L393" s="121"/>
      <c r="M393" s="121"/>
      <c r="N393" s="120"/>
      <c r="O393" s="120"/>
      <c r="P393" s="125"/>
    </row>
    <row r="394" spans="1:16" s="46" customFormat="1" ht="15.75" customHeight="1">
      <c r="A394" s="158"/>
      <c r="B394" s="679"/>
      <c r="C394" s="651"/>
      <c r="D394" s="648"/>
      <c r="E394" s="140" t="s">
        <v>65</v>
      </c>
      <c r="F394" s="123">
        <v>0</v>
      </c>
      <c r="G394" s="123">
        <v>0</v>
      </c>
      <c r="H394" s="123">
        <v>10</v>
      </c>
      <c r="I394" s="123">
        <v>0</v>
      </c>
      <c r="J394" s="177">
        <v>10</v>
      </c>
      <c r="K394" s="178">
        <v>0</v>
      </c>
      <c r="L394" s="176">
        <v>1.6189899999999999</v>
      </c>
      <c r="M394" s="176">
        <v>1.6189899999999999</v>
      </c>
      <c r="N394" s="177">
        <v>10</v>
      </c>
      <c r="O394" s="177">
        <v>10</v>
      </c>
      <c r="P394" s="125"/>
    </row>
    <row r="395" spans="1:16" s="46" customFormat="1" ht="15.75" customHeight="1">
      <c r="A395" s="158"/>
      <c r="B395" s="679"/>
      <c r="C395" s="651"/>
      <c r="D395" s="648"/>
      <c r="E395" s="140" t="s">
        <v>17</v>
      </c>
      <c r="F395" s="123"/>
      <c r="G395" s="123"/>
      <c r="H395" s="123"/>
      <c r="I395" s="123"/>
      <c r="J395" s="120"/>
      <c r="K395" s="120"/>
      <c r="L395" s="121"/>
      <c r="M395" s="121"/>
      <c r="N395" s="120"/>
      <c r="O395" s="120"/>
      <c r="P395" s="125"/>
    </row>
    <row r="396" spans="1:16" s="250" customFormat="1" ht="15.75" customHeight="1">
      <c r="A396" s="357"/>
      <c r="B396" s="679"/>
      <c r="C396" s="651"/>
      <c r="D396" s="648"/>
      <c r="E396" s="355" t="s">
        <v>14</v>
      </c>
      <c r="F396" s="123">
        <f>F398+F399+F400+F401</f>
        <v>0</v>
      </c>
      <c r="G396" s="123">
        <f>G398+G399+G400+G401</f>
        <v>0</v>
      </c>
      <c r="H396" s="123">
        <f>H401+H399+H398</f>
        <v>10</v>
      </c>
      <c r="I396" s="123">
        <f>I401+I399+I398</f>
        <v>0</v>
      </c>
      <c r="J396" s="120">
        <f t="shared" ref="J396:O396" si="147">J401+J399+J398</f>
        <v>10</v>
      </c>
      <c r="K396" s="120">
        <f t="shared" si="147"/>
        <v>0</v>
      </c>
      <c r="L396" s="121">
        <f t="shared" si="147"/>
        <v>232.46455</v>
      </c>
      <c r="M396" s="121">
        <f t="shared" si="147"/>
        <v>232.46455</v>
      </c>
      <c r="N396" s="120">
        <f t="shared" si="147"/>
        <v>0</v>
      </c>
      <c r="O396" s="120">
        <f t="shared" si="147"/>
        <v>0</v>
      </c>
      <c r="P396" s="356"/>
    </row>
    <row r="397" spans="1:16" s="250" customFormat="1" ht="15.75" customHeight="1">
      <c r="A397" s="357"/>
      <c r="B397" s="679"/>
      <c r="C397" s="651"/>
      <c r="D397" s="648"/>
      <c r="E397" s="355" t="s">
        <v>15</v>
      </c>
      <c r="F397" s="123"/>
      <c r="G397" s="123"/>
      <c r="H397" s="123"/>
      <c r="I397" s="123"/>
      <c r="J397" s="120">
        <v>0</v>
      </c>
      <c r="K397" s="120">
        <v>0</v>
      </c>
      <c r="L397" s="121"/>
      <c r="M397" s="121"/>
      <c r="N397" s="120"/>
      <c r="O397" s="120"/>
      <c r="P397" s="356"/>
    </row>
    <row r="398" spans="1:16" s="250" customFormat="1" ht="15.75" customHeight="1">
      <c r="A398" s="357"/>
      <c r="B398" s="679"/>
      <c r="C398" s="651"/>
      <c r="D398" s="648"/>
      <c r="E398" s="355" t="s">
        <v>25</v>
      </c>
      <c r="F398" s="123">
        <v>0</v>
      </c>
      <c r="G398" s="123">
        <v>0</v>
      </c>
      <c r="H398" s="123">
        <v>0</v>
      </c>
      <c r="I398" s="123">
        <v>0</v>
      </c>
      <c r="J398" s="120">
        <v>0</v>
      </c>
      <c r="K398" s="120">
        <v>0</v>
      </c>
      <c r="L398" s="121">
        <v>0</v>
      </c>
      <c r="M398" s="121">
        <v>0</v>
      </c>
      <c r="N398" s="120">
        <v>0</v>
      </c>
      <c r="O398" s="120">
        <v>0</v>
      </c>
      <c r="P398" s="356"/>
    </row>
    <row r="399" spans="1:16" s="250" customFormat="1" ht="15.75" customHeight="1">
      <c r="A399" s="357"/>
      <c r="B399" s="679"/>
      <c r="C399" s="651"/>
      <c r="D399" s="648"/>
      <c r="E399" s="355" t="s">
        <v>16</v>
      </c>
      <c r="F399" s="123">
        <v>0</v>
      </c>
      <c r="G399" s="123">
        <v>0</v>
      </c>
      <c r="H399" s="123">
        <v>0</v>
      </c>
      <c r="I399" s="123">
        <v>0</v>
      </c>
      <c r="J399" s="120"/>
      <c r="K399" s="120"/>
      <c r="L399" s="121">
        <v>0</v>
      </c>
      <c r="M399" s="121">
        <v>0</v>
      </c>
      <c r="N399" s="120">
        <v>0</v>
      </c>
      <c r="O399" s="120">
        <v>0</v>
      </c>
      <c r="P399" s="356"/>
    </row>
    <row r="400" spans="1:16" s="250" customFormat="1" ht="15.75" customHeight="1">
      <c r="A400" s="357"/>
      <c r="B400" s="679"/>
      <c r="C400" s="651"/>
      <c r="D400" s="648"/>
      <c r="E400" s="355" t="s">
        <v>30</v>
      </c>
      <c r="F400" s="123"/>
      <c r="G400" s="123"/>
      <c r="H400" s="123"/>
      <c r="I400" s="123"/>
      <c r="J400" s="120"/>
      <c r="K400" s="120"/>
      <c r="L400" s="121"/>
      <c r="M400" s="121"/>
      <c r="N400" s="124"/>
      <c r="O400" s="124"/>
      <c r="P400" s="356"/>
    </row>
    <row r="401" spans="1:16" s="250" customFormat="1" ht="15.75" customHeight="1">
      <c r="A401" s="357"/>
      <c r="B401" s="679"/>
      <c r="C401" s="651"/>
      <c r="D401" s="648"/>
      <c r="E401" s="355" t="s">
        <v>65</v>
      </c>
      <c r="F401" s="123">
        <v>0</v>
      </c>
      <c r="G401" s="123">
        <v>0</v>
      </c>
      <c r="H401" s="123">
        <v>10</v>
      </c>
      <c r="I401" s="123">
        <v>0</v>
      </c>
      <c r="J401" s="177">
        <v>10</v>
      </c>
      <c r="K401" s="178">
        <v>0</v>
      </c>
      <c r="L401" s="176">
        <v>232.46455</v>
      </c>
      <c r="M401" s="176">
        <v>232.46455</v>
      </c>
      <c r="N401" s="175">
        <v>0</v>
      </c>
      <c r="O401" s="175">
        <v>0</v>
      </c>
      <c r="P401" s="356"/>
    </row>
    <row r="402" spans="1:16" s="250" customFormat="1" ht="15.75" customHeight="1">
      <c r="A402" s="357"/>
      <c r="B402" s="680"/>
      <c r="C402" s="652"/>
      <c r="D402" s="649"/>
      <c r="E402" s="355" t="s">
        <v>17</v>
      </c>
      <c r="F402" s="123"/>
      <c r="G402" s="123"/>
      <c r="H402" s="123"/>
      <c r="I402" s="123"/>
      <c r="J402" s="120"/>
      <c r="K402" s="120"/>
      <c r="L402" s="121"/>
      <c r="M402" s="121"/>
      <c r="N402" s="124"/>
      <c r="O402" s="124"/>
      <c r="P402" s="356"/>
    </row>
    <row r="403" spans="1:16" s="38" customFormat="1" ht="15.75" customHeight="1">
      <c r="A403" s="158"/>
      <c r="B403" s="638"/>
      <c r="C403" s="656" t="s">
        <v>86</v>
      </c>
      <c r="D403" s="656" t="s">
        <v>218</v>
      </c>
      <c r="E403" s="139" t="s">
        <v>14</v>
      </c>
      <c r="F403" s="119">
        <f>F405+F406+F407+F408</f>
        <v>651.83587</v>
      </c>
      <c r="G403" s="119">
        <f t="shared" ref="G403:O403" si="148">G405+G406+G407+G408</f>
        <v>651.83587</v>
      </c>
      <c r="H403" s="144">
        <f t="shared" si="148"/>
        <v>500</v>
      </c>
      <c r="I403" s="119">
        <f t="shared" si="148"/>
        <v>74</v>
      </c>
      <c r="J403" s="119">
        <f t="shared" si="148"/>
        <v>3500</v>
      </c>
      <c r="K403" s="119">
        <f t="shared" si="148"/>
        <v>74</v>
      </c>
      <c r="L403" s="119">
        <f t="shared" si="148"/>
        <v>3536.5</v>
      </c>
      <c r="M403" s="119">
        <f t="shared" si="148"/>
        <v>3536.5</v>
      </c>
      <c r="N403" s="119">
        <f t="shared" si="148"/>
        <v>500</v>
      </c>
      <c r="O403" s="119">
        <f t="shared" si="148"/>
        <v>500</v>
      </c>
      <c r="P403" s="654"/>
    </row>
    <row r="404" spans="1:16" s="38" customFormat="1" ht="15.75" customHeight="1">
      <c r="A404" s="158"/>
      <c r="B404" s="638"/>
      <c r="C404" s="656"/>
      <c r="D404" s="656"/>
      <c r="E404" s="139" t="s">
        <v>15</v>
      </c>
      <c r="F404" s="119"/>
      <c r="G404" s="119"/>
      <c r="H404" s="119"/>
      <c r="I404" s="119"/>
      <c r="J404" s="119"/>
      <c r="K404" s="119"/>
      <c r="L404" s="119"/>
      <c r="M404" s="119"/>
      <c r="N404" s="119"/>
      <c r="O404" s="119"/>
      <c r="P404" s="639"/>
    </row>
    <row r="405" spans="1:16" s="38" customFormat="1" ht="15.75" customHeight="1">
      <c r="A405" s="158"/>
      <c r="B405" s="638"/>
      <c r="C405" s="656"/>
      <c r="D405" s="656"/>
      <c r="E405" s="139" t="s">
        <v>25</v>
      </c>
      <c r="F405" s="119">
        <f>F412+F419+F426+F433+F440</f>
        <v>0</v>
      </c>
      <c r="G405" s="119">
        <f t="shared" ref="G405:I405" si="149">G412+G419+G426+G433+G440</f>
        <v>0</v>
      </c>
      <c r="H405" s="119">
        <f t="shared" si="149"/>
        <v>0</v>
      </c>
      <c r="I405" s="119">
        <f t="shared" si="149"/>
        <v>0</v>
      </c>
      <c r="J405" s="119">
        <f>J412+J419+J426+J433+J440+J447</f>
        <v>0</v>
      </c>
      <c r="K405" s="119">
        <f t="shared" ref="K405:M405" si="150">K412+K419+K426+K433+K440+K447</f>
        <v>0</v>
      </c>
      <c r="L405" s="119">
        <f t="shared" si="150"/>
        <v>0</v>
      </c>
      <c r="M405" s="119">
        <f t="shared" si="150"/>
        <v>0</v>
      </c>
      <c r="N405" s="119">
        <f>O412+N419+N426+N433+N440+N447</f>
        <v>0</v>
      </c>
      <c r="O405" s="119">
        <f>P412+O419+O426+O433+O440+O447</f>
        <v>0</v>
      </c>
      <c r="P405" s="639"/>
    </row>
    <row r="406" spans="1:16" s="38" customFormat="1" ht="15.75" customHeight="1">
      <c r="A406" s="158"/>
      <c r="B406" s="638"/>
      <c r="C406" s="656"/>
      <c r="D406" s="656"/>
      <c r="E406" s="139" t="s">
        <v>16</v>
      </c>
      <c r="F406" s="119">
        <f t="shared" ref="F406:I409" si="151">F413+F420+F427+F434+F441</f>
        <v>0</v>
      </c>
      <c r="G406" s="119">
        <f t="shared" si="151"/>
        <v>0</v>
      </c>
      <c r="H406" s="119">
        <f t="shared" si="151"/>
        <v>0</v>
      </c>
      <c r="I406" s="119">
        <f t="shared" si="151"/>
        <v>0</v>
      </c>
      <c r="J406" s="119">
        <f t="shared" ref="J406:N409" si="152">J413+J420+J427+J434+J441+J448</f>
        <v>2700</v>
      </c>
      <c r="K406" s="119">
        <f t="shared" si="152"/>
        <v>0</v>
      </c>
      <c r="L406" s="119">
        <f t="shared" si="152"/>
        <v>2700</v>
      </c>
      <c r="M406" s="119">
        <f t="shared" si="152"/>
        <v>2700</v>
      </c>
      <c r="N406" s="119">
        <f t="shared" si="152"/>
        <v>0</v>
      </c>
      <c r="O406" s="119">
        <f t="shared" ref="O406" si="153">O413+O420+O427+O434+O441+O448</f>
        <v>0</v>
      </c>
      <c r="P406" s="639"/>
    </row>
    <row r="407" spans="1:16" s="38" customFormat="1" ht="15.75" customHeight="1">
      <c r="A407" s="158"/>
      <c r="B407" s="638"/>
      <c r="C407" s="656"/>
      <c r="D407" s="656"/>
      <c r="E407" s="139" t="s">
        <v>30</v>
      </c>
      <c r="F407" s="119">
        <f t="shared" si="151"/>
        <v>0</v>
      </c>
      <c r="G407" s="119">
        <f t="shared" si="151"/>
        <v>0</v>
      </c>
      <c r="H407" s="119">
        <f t="shared" si="151"/>
        <v>0</v>
      </c>
      <c r="I407" s="119">
        <f t="shared" si="151"/>
        <v>0</v>
      </c>
      <c r="J407" s="119">
        <f t="shared" si="152"/>
        <v>0</v>
      </c>
      <c r="K407" s="119">
        <f t="shared" si="152"/>
        <v>0</v>
      </c>
      <c r="L407" s="119">
        <f t="shared" si="152"/>
        <v>0</v>
      </c>
      <c r="M407" s="119">
        <f t="shared" si="152"/>
        <v>0</v>
      </c>
      <c r="N407" s="119">
        <f t="shared" si="152"/>
        <v>0</v>
      </c>
      <c r="O407" s="119">
        <f t="shared" ref="O407" si="154">O414+O421+O428+O435+O442+O449</f>
        <v>0</v>
      </c>
      <c r="P407" s="639"/>
    </row>
    <row r="408" spans="1:16" s="38" customFormat="1" ht="15.75" customHeight="1">
      <c r="A408" s="158"/>
      <c r="B408" s="638"/>
      <c r="C408" s="656"/>
      <c r="D408" s="656"/>
      <c r="E408" s="139" t="s">
        <v>65</v>
      </c>
      <c r="F408" s="119">
        <f t="shared" si="151"/>
        <v>651.83587</v>
      </c>
      <c r="G408" s="119">
        <f t="shared" si="151"/>
        <v>651.83587</v>
      </c>
      <c r="H408" s="119">
        <f t="shared" si="151"/>
        <v>500</v>
      </c>
      <c r="I408" s="119">
        <f t="shared" si="151"/>
        <v>74</v>
      </c>
      <c r="J408" s="119">
        <f t="shared" si="152"/>
        <v>800</v>
      </c>
      <c r="K408" s="119">
        <f t="shared" si="152"/>
        <v>74</v>
      </c>
      <c r="L408" s="119">
        <f t="shared" si="152"/>
        <v>836.5</v>
      </c>
      <c r="M408" s="119">
        <f t="shared" si="152"/>
        <v>836.5</v>
      </c>
      <c r="N408" s="119">
        <f t="shared" si="152"/>
        <v>500</v>
      </c>
      <c r="O408" s="119">
        <f t="shared" ref="O408" si="155">O415+O422+O429+O436+O443+O450</f>
        <v>500</v>
      </c>
      <c r="P408" s="639"/>
    </row>
    <row r="409" spans="1:16" s="38" customFormat="1" ht="15.75" customHeight="1">
      <c r="A409" s="158"/>
      <c r="B409" s="638"/>
      <c r="C409" s="656"/>
      <c r="D409" s="656"/>
      <c r="E409" s="139" t="s">
        <v>17</v>
      </c>
      <c r="F409" s="119">
        <f t="shared" si="151"/>
        <v>0</v>
      </c>
      <c r="G409" s="119">
        <f t="shared" si="151"/>
        <v>0</v>
      </c>
      <c r="H409" s="119">
        <f t="shared" si="151"/>
        <v>0</v>
      </c>
      <c r="I409" s="119">
        <f t="shared" si="151"/>
        <v>0</v>
      </c>
      <c r="J409" s="119">
        <f t="shared" si="152"/>
        <v>0</v>
      </c>
      <c r="K409" s="119">
        <f t="shared" si="152"/>
        <v>0</v>
      </c>
      <c r="L409" s="119">
        <f t="shared" si="152"/>
        <v>0</v>
      </c>
      <c r="M409" s="119">
        <f t="shared" si="152"/>
        <v>0</v>
      </c>
      <c r="N409" s="119">
        <f t="shared" si="152"/>
        <v>0</v>
      </c>
      <c r="O409" s="119">
        <f t="shared" ref="O409" si="156">O416+O423+O430+O437+O444+O451</f>
        <v>0</v>
      </c>
      <c r="P409" s="639"/>
    </row>
    <row r="410" spans="1:16" s="38" customFormat="1" ht="15.75" customHeight="1">
      <c r="A410" s="158"/>
      <c r="B410" s="642"/>
      <c r="C410" s="640" t="s">
        <v>125</v>
      </c>
      <c r="D410" s="641" t="s">
        <v>146</v>
      </c>
      <c r="E410" s="140" t="s">
        <v>14</v>
      </c>
      <c r="F410" s="123">
        <f>F412+F413+F414+F415</f>
        <v>131.5</v>
      </c>
      <c r="G410" s="123">
        <f>G412+G413+G414+G415</f>
        <v>131.5</v>
      </c>
      <c r="H410" s="123">
        <f t="shared" ref="H410:M410" si="157">H412+H413+H414+H415</f>
        <v>100</v>
      </c>
      <c r="I410" s="123">
        <f t="shared" si="157"/>
        <v>16</v>
      </c>
      <c r="J410" s="120">
        <f t="shared" ref="J410:K410" si="158">J412+J413+J414+J415</f>
        <v>100</v>
      </c>
      <c r="K410" s="120">
        <f t="shared" si="158"/>
        <v>16</v>
      </c>
      <c r="L410" s="121">
        <f t="shared" si="157"/>
        <v>69.5</v>
      </c>
      <c r="M410" s="121">
        <f t="shared" si="157"/>
        <v>69.5</v>
      </c>
      <c r="N410" s="123">
        <f>O412+N413+N414+N415</f>
        <v>100</v>
      </c>
      <c r="O410" s="123">
        <f>P412+O413+O414+O415</f>
        <v>100</v>
      </c>
      <c r="P410" s="125"/>
    </row>
    <row r="411" spans="1:16" s="38" customFormat="1" ht="15.75" customHeight="1">
      <c r="A411" s="158"/>
      <c r="B411" s="642"/>
      <c r="C411" s="640"/>
      <c r="D411" s="641"/>
      <c r="E411" s="140" t="s">
        <v>15</v>
      </c>
      <c r="F411" s="123"/>
      <c r="G411" s="123"/>
      <c r="H411" s="123"/>
      <c r="I411" s="123"/>
      <c r="J411" s="120"/>
      <c r="K411" s="120"/>
      <c r="L411" s="121"/>
      <c r="M411" s="121"/>
      <c r="N411" s="124"/>
      <c r="O411" s="124"/>
      <c r="P411" s="125"/>
    </row>
    <row r="412" spans="1:16" s="38" customFormat="1" ht="15.75" customHeight="1">
      <c r="A412" s="158"/>
      <c r="B412" s="642"/>
      <c r="C412" s="640"/>
      <c r="D412" s="641"/>
      <c r="E412" s="140" t="s">
        <v>25</v>
      </c>
      <c r="F412" s="123">
        <v>0</v>
      </c>
      <c r="G412" s="123">
        <v>0</v>
      </c>
      <c r="H412" s="123">
        <v>0</v>
      </c>
      <c r="I412" s="123">
        <v>0</v>
      </c>
      <c r="J412" s="120">
        <v>0</v>
      </c>
      <c r="K412" s="120">
        <v>0</v>
      </c>
      <c r="L412" s="121">
        <v>0</v>
      </c>
      <c r="M412" s="121">
        <v>0</v>
      </c>
      <c r="N412" s="120">
        <v>0</v>
      </c>
      <c r="O412" s="120">
        <v>0</v>
      </c>
      <c r="P412" s="125"/>
    </row>
    <row r="413" spans="1:16" s="38" customFormat="1" ht="15.75" customHeight="1">
      <c r="A413" s="158"/>
      <c r="B413" s="642"/>
      <c r="C413" s="640"/>
      <c r="D413" s="641"/>
      <c r="E413" s="140" t="s">
        <v>16</v>
      </c>
      <c r="F413" s="123">
        <v>0</v>
      </c>
      <c r="G413" s="123">
        <v>0</v>
      </c>
      <c r="H413" s="123">
        <v>0</v>
      </c>
      <c r="I413" s="123">
        <v>0</v>
      </c>
      <c r="J413" s="120">
        <v>0</v>
      </c>
      <c r="K413" s="120">
        <v>0</v>
      </c>
      <c r="L413" s="121">
        <v>0</v>
      </c>
      <c r="M413" s="121">
        <v>0</v>
      </c>
      <c r="N413" s="120">
        <v>0</v>
      </c>
      <c r="O413" s="120">
        <v>0</v>
      </c>
      <c r="P413" s="125"/>
    </row>
    <row r="414" spans="1:16" s="38" customFormat="1" ht="15.75" customHeight="1">
      <c r="A414" s="158"/>
      <c r="B414" s="642"/>
      <c r="C414" s="640"/>
      <c r="D414" s="641"/>
      <c r="E414" s="140" t="s">
        <v>30</v>
      </c>
      <c r="F414" s="123"/>
      <c r="G414" s="123"/>
      <c r="H414" s="123"/>
      <c r="I414" s="123"/>
      <c r="J414" s="120"/>
      <c r="K414" s="120"/>
      <c r="L414" s="121"/>
      <c r="M414" s="121"/>
      <c r="N414" s="124"/>
      <c r="O414" s="124"/>
      <c r="P414" s="125"/>
    </row>
    <row r="415" spans="1:16" s="38" customFormat="1" ht="15.75" customHeight="1">
      <c r="A415" s="158"/>
      <c r="B415" s="642"/>
      <c r="C415" s="640"/>
      <c r="D415" s="641"/>
      <c r="E415" s="140" t="s">
        <v>65</v>
      </c>
      <c r="F415" s="123">
        <v>131.5</v>
      </c>
      <c r="G415" s="123">
        <v>131.5</v>
      </c>
      <c r="H415" s="123">
        <v>100</v>
      </c>
      <c r="I415" s="123">
        <v>16</v>
      </c>
      <c r="J415" s="120">
        <v>100</v>
      </c>
      <c r="K415" s="120">
        <v>16</v>
      </c>
      <c r="L415" s="176">
        <v>69.5</v>
      </c>
      <c r="M415" s="176">
        <v>69.5</v>
      </c>
      <c r="N415" s="179">
        <v>100</v>
      </c>
      <c r="O415" s="179">
        <v>100</v>
      </c>
      <c r="P415" s="125"/>
    </row>
    <row r="416" spans="1:16" s="38" customFormat="1" ht="15.75" customHeight="1">
      <c r="A416" s="158"/>
      <c r="B416" s="642"/>
      <c r="C416" s="640"/>
      <c r="D416" s="641"/>
      <c r="E416" s="140" t="s">
        <v>17</v>
      </c>
      <c r="F416" s="123"/>
      <c r="G416" s="123"/>
      <c r="H416" s="123"/>
      <c r="I416" s="123"/>
      <c r="J416" s="120"/>
      <c r="K416" s="120"/>
      <c r="L416" s="121"/>
      <c r="M416" s="121"/>
      <c r="N416" s="124"/>
      <c r="O416" s="124"/>
      <c r="P416" s="125"/>
    </row>
    <row r="417" spans="1:16" s="38" customFormat="1" ht="15.75" customHeight="1">
      <c r="A417" s="158"/>
      <c r="B417" s="642"/>
      <c r="C417" s="640" t="s">
        <v>121</v>
      </c>
      <c r="D417" s="641" t="s">
        <v>337</v>
      </c>
      <c r="E417" s="140" t="s">
        <v>14</v>
      </c>
      <c r="F417" s="123">
        <f>F419+F421+F420+F422</f>
        <v>84</v>
      </c>
      <c r="G417" s="123">
        <f>G419+G421+G420+G422</f>
        <v>84</v>
      </c>
      <c r="H417" s="123">
        <f>H419+H421+H420+H422</f>
        <v>100</v>
      </c>
      <c r="I417" s="123">
        <f t="shared" ref="I417:O417" si="159">I419+I421+I420+I422</f>
        <v>58</v>
      </c>
      <c r="J417" s="120">
        <f>J419+J421+J420+J422</f>
        <v>100</v>
      </c>
      <c r="K417" s="120">
        <f t="shared" ref="K417" si="160">K419+K421+K420+K422</f>
        <v>58</v>
      </c>
      <c r="L417" s="121">
        <f t="shared" si="159"/>
        <v>179</v>
      </c>
      <c r="M417" s="121">
        <f t="shared" si="159"/>
        <v>179</v>
      </c>
      <c r="N417" s="123">
        <f t="shared" si="159"/>
        <v>100</v>
      </c>
      <c r="O417" s="123">
        <f t="shared" si="159"/>
        <v>100</v>
      </c>
      <c r="P417" s="125"/>
    </row>
    <row r="418" spans="1:16" s="38" customFormat="1" ht="15.75" customHeight="1">
      <c r="A418" s="158"/>
      <c r="B418" s="642"/>
      <c r="C418" s="640"/>
      <c r="D418" s="641"/>
      <c r="E418" s="140" t="s">
        <v>15</v>
      </c>
      <c r="F418" s="123"/>
      <c r="G418" s="123">
        <v>0</v>
      </c>
      <c r="H418" s="123"/>
      <c r="I418" s="123"/>
      <c r="J418" s="120"/>
      <c r="K418" s="120"/>
      <c r="L418" s="121"/>
      <c r="M418" s="121"/>
      <c r="N418" s="124"/>
      <c r="O418" s="124"/>
      <c r="P418" s="125"/>
    </row>
    <row r="419" spans="1:16" s="38" customFormat="1" ht="15.75" customHeight="1">
      <c r="A419" s="158"/>
      <c r="B419" s="642"/>
      <c r="C419" s="640"/>
      <c r="D419" s="641"/>
      <c r="E419" s="140" t="s">
        <v>25</v>
      </c>
      <c r="F419" s="123">
        <v>0</v>
      </c>
      <c r="G419" s="123"/>
      <c r="H419" s="123">
        <v>0</v>
      </c>
      <c r="I419" s="123">
        <v>0</v>
      </c>
      <c r="J419" s="120">
        <v>0</v>
      </c>
      <c r="K419" s="120">
        <v>0</v>
      </c>
      <c r="L419" s="121">
        <v>0</v>
      </c>
      <c r="M419" s="121">
        <v>0</v>
      </c>
      <c r="N419" s="120">
        <v>0</v>
      </c>
      <c r="O419" s="120">
        <v>0</v>
      </c>
      <c r="P419" s="125"/>
    </row>
    <row r="420" spans="1:16" s="38" customFormat="1" ht="15.75" customHeight="1">
      <c r="A420" s="158"/>
      <c r="B420" s="642"/>
      <c r="C420" s="640"/>
      <c r="D420" s="641"/>
      <c r="E420" s="140" t="s">
        <v>16</v>
      </c>
      <c r="F420" s="123">
        <v>0</v>
      </c>
      <c r="G420" s="123">
        <v>0</v>
      </c>
      <c r="H420" s="123">
        <v>0</v>
      </c>
      <c r="I420" s="123">
        <v>0</v>
      </c>
      <c r="J420" s="120">
        <v>0</v>
      </c>
      <c r="K420" s="120">
        <v>0</v>
      </c>
      <c r="L420" s="121">
        <v>0</v>
      </c>
      <c r="M420" s="121">
        <v>0</v>
      </c>
      <c r="N420" s="120">
        <v>0</v>
      </c>
      <c r="O420" s="120">
        <v>0</v>
      </c>
      <c r="P420" s="125"/>
    </row>
    <row r="421" spans="1:16" s="38" customFormat="1" ht="15.75" customHeight="1">
      <c r="A421" s="158"/>
      <c r="B421" s="642"/>
      <c r="C421" s="640"/>
      <c r="D421" s="641"/>
      <c r="E421" s="140" t="s">
        <v>30</v>
      </c>
      <c r="F421" s="123"/>
      <c r="G421" s="123"/>
      <c r="H421" s="123"/>
      <c r="I421" s="123"/>
      <c r="J421" s="120"/>
      <c r="K421" s="120"/>
      <c r="L421" s="121"/>
      <c r="M421" s="121"/>
      <c r="N421" s="124"/>
      <c r="O421" s="124"/>
      <c r="P421" s="125"/>
    </row>
    <row r="422" spans="1:16" s="38" customFormat="1" ht="15.75" customHeight="1">
      <c r="A422" s="158"/>
      <c r="B422" s="642"/>
      <c r="C422" s="640"/>
      <c r="D422" s="641"/>
      <c r="E422" s="140" t="s">
        <v>65</v>
      </c>
      <c r="F422" s="123">
        <v>84</v>
      </c>
      <c r="G422" s="123">
        <v>84</v>
      </c>
      <c r="H422" s="123">
        <v>100</v>
      </c>
      <c r="I422" s="123">
        <v>58</v>
      </c>
      <c r="J422" s="120">
        <v>100</v>
      </c>
      <c r="K422" s="120">
        <v>58</v>
      </c>
      <c r="L422" s="176">
        <v>179</v>
      </c>
      <c r="M422" s="176">
        <v>179</v>
      </c>
      <c r="N422" s="179">
        <v>100</v>
      </c>
      <c r="O422" s="179">
        <v>100</v>
      </c>
      <c r="P422" s="125"/>
    </row>
    <row r="423" spans="1:16" s="38" customFormat="1" ht="15.75" customHeight="1">
      <c r="A423" s="158"/>
      <c r="B423" s="642"/>
      <c r="C423" s="640"/>
      <c r="D423" s="641"/>
      <c r="E423" s="140" t="s">
        <v>17</v>
      </c>
      <c r="F423" s="123"/>
      <c r="G423" s="123"/>
      <c r="H423" s="123"/>
      <c r="I423" s="123"/>
      <c r="J423" s="120"/>
      <c r="K423" s="120"/>
      <c r="L423" s="121"/>
      <c r="M423" s="121"/>
      <c r="N423" s="124"/>
      <c r="O423" s="124"/>
      <c r="P423" s="125"/>
    </row>
    <row r="424" spans="1:16" s="51" customFormat="1" ht="15.75" customHeight="1">
      <c r="A424" s="158"/>
      <c r="B424" s="642"/>
      <c r="C424" s="640" t="s">
        <v>122</v>
      </c>
      <c r="D424" s="641" t="s">
        <v>382</v>
      </c>
      <c r="E424" s="140" t="s">
        <v>14</v>
      </c>
      <c r="F424" s="123">
        <f t="shared" ref="F424:K424" si="161">F426+F427+F428+F429</f>
        <v>189</v>
      </c>
      <c r="G424" s="123">
        <f t="shared" si="161"/>
        <v>189</v>
      </c>
      <c r="H424" s="123">
        <f t="shared" si="161"/>
        <v>100</v>
      </c>
      <c r="I424" s="123">
        <f t="shared" si="161"/>
        <v>0</v>
      </c>
      <c r="J424" s="120">
        <f t="shared" si="161"/>
        <v>100</v>
      </c>
      <c r="K424" s="120">
        <f t="shared" si="161"/>
        <v>0</v>
      </c>
      <c r="L424" s="121">
        <f>L425+L426+L427+L428+L429</f>
        <v>288</v>
      </c>
      <c r="M424" s="121">
        <f>M425+M426+M427+M428+M429</f>
        <v>288</v>
      </c>
      <c r="N424" s="124">
        <f>N429+N427+N426</f>
        <v>100</v>
      </c>
      <c r="O424" s="124">
        <f>O429+O428+O426</f>
        <v>100</v>
      </c>
      <c r="P424" s="125"/>
    </row>
    <row r="425" spans="1:16" s="51" customFormat="1" ht="15.75" customHeight="1">
      <c r="A425" s="158"/>
      <c r="B425" s="642"/>
      <c r="C425" s="640"/>
      <c r="D425" s="641"/>
      <c r="E425" s="140" t="s">
        <v>15</v>
      </c>
      <c r="F425" s="123"/>
      <c r="G425" s="123"/>
      <c r="H425" s="123"/>
      <c r="I425" s="123"/>
      <c r="J425" s="120"/>
      <c r="K425" s="120"/>
      <c r="L425" s="121"/>
      <c r="M425" s="121"/>
      <c r="N425" s="124"/>
      <c r="O425" s="124"/>
      <c r="P425" s="125"/>
    </row>
    <row r="426" spans="1:16" s="51" customFormat="1" ht="15.75" customHeight="1">
      <c r="A426" s="158"/>
      <c r="B426" s="642"/>
      <c r="C426" s="640"/>
      <c r="D426" s="641"/>
      <c r="E426" s="140" t="s">
        <v>25</v>
      </c>
      <c r="F426" s="123">
        <v>0</v>
      </c>
      <c r="G426" s="123">
        <v>0</v>
      </c>
      <c r="H426" s="123">
        <v>0</v>
      </c>
      <c r="I426" s="123">
        <v>0</v>
      </c>
      <c r="J426" s="120">
        <v>0</v>
      </c>
      <c r="K426" s="120">
        <v>0</v>
      </c>
      <c r="L426" s="121">
        <v>0</v>
      </c>
      <c r="M426" s="121">
        <v>0</v>
      </c>
      <c r="N426" s="120">
        <v>0</v>
      </c>
      <c r="O426" s="120">
        <v>0</v>
      </c>
      <c r="P426" s="125"/>
    </row>
    <row r="427" spans="1:16" s="51" customFormat="1" ht="15.75" customHeight="1">
      <c r="A427" s="158"/>
      <c r="B427" s="642"/>
      <c r="C427" s="640"/>
      <c r="D427" s="641"/>
      <c r="E427" s="140" t="s">
        <v>16</v>
      </c>
      <c r="F427" s="123">
        <v>0</v>
      </c>
      <c r="G427" s="123">
        <v>0</v>
      </c>
      <c r="H427" s="123">
        <v>0</v>
      </c>
      <c r="I427" s="123">
        <v>0</v>
      </c>
      <c r="J427" s="120">
        <v>0</v>
      </c>
      <c r="K427" s="120">
        <v>0</v>
      </c>
      <c r="L427" s="121">
        <v>0</v>
      </c>
      <c r="M427" s="121">
        <v>0</v>
      </c>
      <c r="N427" s="120">
        <v>0</v>
      </c>
      <c r="O427" s="120">
        <v>0</v>
      </c>
      <c r="P427" s="125"/>
    </row>
    <row r="428" spans="1:16" s="51" customFormat="1" ht="15.75" customHeight="1">
      <c r="A428" s="158"/>
      <c r="B428" s="642"/>
      <c r="C428" s="640"/>
      <c r="D428" s="641"/>
      <c r="E428" s="140" t="s">
        <v>30</v>
      </c>
      <c r="F428" s="123"/>
      <c r="G428" s="123"/>
      <c r="H428" s="123"/>
      <c r="I428" s="123"/>
      <c r="J428" s="120"/>
      <c r="K428" s="120"/>
      <c r="L428" s="121"/>
      <c r="M428" s="121"/>
      <c r="N428" s="124"/>
      <c r="O428" s="124"/>
      <c r="P428" s="125"/>
    </row>
    <row r="429" spans="1:16" s="51" customFormat="1" ht="15.75" customHeight="1">
      <c r="A429" s="158"/>
      <c r="B429" s="642"/>
      <c r="C429" s="640"/>
      <c r="D429" s="641"/>
      <c r="E429" s="140" t="s">
        <v>65</v>
      </c>
      <c r="F429" s="123">
        <v>189</v>
      </c>
      <c r="G429" s="123">
        <v>189</v>
      </c>
      <c r="H429" s="123">
        <v>100</v>
      </c>
      <c r="I429" s="123">
        <v>0</v>
      </c>
      <c r="J429" s="120">
        <v>100</v>
      </c>
      <c r="K429" s="120">
        <v>0</v>
      </c>
      <c r="L429" s="176">
        <v>288</v>
      </c>
      <c r="M429" s="176">
        <v>288</v>
      </c>
      <c r="N429" s="179">
        <v>100</v>
      </c>
      <c r="O429" s="179">
        <v>100</v>
      </c>
      <c r="P429" s="125"/>
    </row>
    <row r="430" spans="1:16" s="51" customFormat="1" ht="15.75" customHeight="1">
      <c r="A430" s="158"/>
      <c r="B430" s="642"/>
      <c r="C430" s="640"/>
      <c r="D430" s="641"/>
      <c r="E430" s="140" t="s">
        <v>17</v>
      </c>
      <c r="F430" s="123"/>
      <c r="G430" s="123"/>
      <c r="H430" s="123"/>
      <c r="I430" s="123"/>
      <c r="J430" s="120"/>
      <c r="K430" s="120"/>
      <c r="L430" s="121"/>
      <c r="M430" s="121"/>
      <c r="N430" s="124"/>
      <c r="O430" s="124"/>
      <c r="P430" s="125"/>
    </row>
    <row r="431" spans="1:16" s="51" customFormat="1" ht="15.75" customHeight="1">
      <c r="A431" s="158"/>
      <c r="B431" s="642"/>
      <c r="C431" s="640" t="s">
        <v>126</v>
      </c>
      <c r="D431" s="641" t="s">
        <v>384</v>
      </c>
      <c r="E431" s="140" t="s">
        <v>14</v>
      </c>
      <c r="F431" s="123">
        <f t="shared" ref="F431:K431" si="162">F433+F434+F435+F436</f>
        <v>0</v>
      </c>
      <c r="G431" s="123">
        <f t="shared" si="162"/>
        <v>0</v>
      </c>
      <c r="H431" s="123">
        <f t="shared" si="162"/>
        <v>100</v>
      </c>
      <c r="I431" s="123">
        <f t="shared" si="162"/>
        <v>0</v>
      </c>
      <c r="J431" s="120">
        <f t="shared" si="162"/>
        <v>100</v>
      </c>
      <c r="K431" s="120">
        <f t="shared" si="162"/>
        <v>0</v>
      </c>
      <c r="L431" s="121">
        <f t="shared" ref="L431:O431" si="163">L433+L434+L435+L436</f>
        <v>0</v>
      </c>
      <c r="M431" s="121">
        <f t="shared" si="163"/>
        <v>0</v>
      </c>
      <c r="N431" s="123">
        <f t="shared" si="163"/>
        <v>100</v>
      </c>
      <c r="O431" s="123">
        <f t="shared" si="163"/>
        <v>100</v>
      </c>
      <c r="P431" s="125"/>
    </row>
    <row r="432" spans="1:16" s="51" customFormat="1" ht="15.75" customHeight="1">
      <c r="A432" s="158"/>
      <c r="B432" s="642"/>
      <c r="C432" s="640"/>
      <c r="D432" s="641"/>
      <c r="E432" s="140" t="s">
        <v>15</v>
      </c>
      <c r="F432" s="123"/>
      <c r="G432" s="123"/>
      <c r="H432" s="123"/>
      <c r="I432" s="123"/>
      <c r="J432" s="120"/>
      <c r="K432" s="120"/>
      <c r="L432" s="121"/>
      <c r="M432" s="121"/>
      <c r="N432" s="124"/>
      <c r="O432" s="124"/>
      <c r="P432" s="125"/>
    </row>
    <row r="433" spans="1:16" s="51" customFormat="1" ht="15.75" customHeight="1">
      <c r="A433" s="158"/>
      <c r="B433" s="642"/>
      <c r="C433" s="640"/>
      <c r="D433" s="641"/>
      <c r="E433" s="140" t="s">
        <v>25</v>
      </c>
      <c r="F433" s="123">
        <v>0</v>
      </c>
      <c r="G433" s="123">
        <v>0</v>
      </c>
      <c r="H433" s="123">
        <v>0</v>
      </c>
      <c r="I433" s="123">
        <v>0</v>
      </c>
      <c r="J433" s="120">
        <v>0</v>
      </c>
      <c r="K433" s="120">
        <v>0</v>
      </c>
      <c r="L433" s="121">
        <v>0</v>
      </c>
      <c r="M433" s="121">
        <v>0</v>
      </c>
      <c r="N433" s="120">
        <v>0</v>
      </c>
      <c r="O433" s="120">
        <v>0</v>
      </c>
      <c r="P433" s="125"/>
    </row>
    <row r="434" spans="1:16" s="51" customFormat="1" ht="15.75" customHeight="1">
      <c r="A434" s="158"/>
      <c r="B434" s="642"/>
      <c r="C434" s="640"/>
      <c r="D434" s="641"/>
      <c r="E434" s="140" t="s">
        <v>16</v>
      </c>
      <c r="F434" s="123">
        <v>0</v>
      </c>
      <c r="G434" s="123">
        <v>0</v>
      </c>
      <c r="H434" s="123">
        <v>0</v>
      </c>
      <c r="I434" s="123">
        <v>0</v>
      </c>
      <c r="J434" s="120">
        <v>0</v>
      </c>
      <c r="K434" s="120">
        <v>0</v>
      </c>
      <c r="L434" s="121">
        <v>0</v>
      </c>
      <c r="M434" s="121">
        <v>0</v>
      </c>
      <c r="N434" s="120">
        <v>0</v>
      </c>
      <c r="O434" s="120">
        <v>0</v>
      </c>
      <c r="P434" s="125"/>
    </row>
    <row r="435" spans="1:16" s="51" customFormat="1" ht="33" customHeight="1">
      <c r="A435" s="158"/>
      <c r="B435" s="642"/>
      <c r="C435" s="640"/>
      <c r="D435" s="641"/>
      <c r="E435" s="140" t="s">
        <v>30</v>
      </c>
      <c r="F435" s="123"/>
      <c r="G435" s="123"/>
      <c r="H435" s="123"/>
      <c r="I435" s="123"/>
      <c r="J435" s="120"/>
      <c r="K435" s="120"/>
      <c r="L435" s="121"/>
      <c r="M435" s="121"/>
      <c r="N435" s="124"/>
      <c r="O435" s="124"/>
      <c r="P435" s="125"/>
    </row>
    <row r="436" spans="1:16" s="51" customFormat="1" ht="15.75" customHeight="1">
      <c r="A436" s="158"/>
      <c r="B436" s="642"/>
      <c r="C436" s="640"/>
      <c r="D436" s="641"/>
      <c r="E436" s="140" t="s">
        <v>65</v>
      </c>
      <c r="F436" s="123">
        <v>0</v>
      </c>
      <c r="G436" s="123">
        <v>0</v>
      </c>
      <c r="H436" s="123">
        <v>100</v>
      </c>
      <c r="I436" s="123">
        <v>0</v>
      </c>
      <c r="J436" s="120">
        <v>100</v>
      </c>
      <c r="K436" s="120">
        <v>0</v>
      </c>
      <c r="L436" s="176">
        <v>0</v>
      </c>
      <c r="M436" s="176">
        <v>0</v>
      </c>
      <c r="N436" s="179">
        <v>100</v>
      </c>
      <c r="O436" s="179">
        <v>100</v>
      </c>
      <c r="P436" s="125"/>
    </row>
    <row r="437" spans="1:16" s="51" customFormat="1" ht="15.75" customHeight="1">
      <c r="A437" s="158"/>
      <c r="B437" s="642"/>
      <c r="C437" s="640"/>
      <c r="D437" s="641"/>
      <c r="E437" s="140" t="s">
        <v>17</v>
      </c>
      <c r="F437" s="123"/>
      <c r="G437" s="123"/>
      <c r="H437" s="123"/>
      <c r="I437" s="123"/>
      <c r="J437" s="120"/>
      <c r="K437" s="120"/>
      <c r="L437" s="121"/>
      <c r="M437" s="121"/>
      <c r="N437" s="124"/>
      <c r="O437" s="124"/>
      <c r="P437" s="125"/>
    </row>
    <row r="438" spans="1:16" s="45" customFormat="1" ht="15.75" customHeight="1">
      <c r="A438" s="158"/>
      <c r="B438" s="642"/>
      <c r="C438" s="640" t="s">
        <v>127</v>
      </c>
      <c r="D438" s="641" t="s">
        <v>497</v>
      </c>
      <c r="E438" s="140" t="s">
        <v>14</v>
      </c>
      <c r="F438" s="123">
        <f>F440+F441+F443</f>
        <v>247.33587</v>
      </c>
      <c r="G438" s="123">
        <f>G440+G441+G443</f>
        <v>247.33587</v>
      </c>
      <c r="H438" s="123">
        <f t="shared" ref="H438:O438" si="164">H440+H441+H443</f>
        <v>100</v>
      </c>
      <c r="I438" s="123">
        <f t="shared" si="164"/>
        <v>0</v>
      </c>
      <c r="J438" s="120">
        <f t="shared" ref="J438:K438" si="165">J440+J441+J443</f>
        <v>100</v>
      </c>
      <c r="K438" s="120">
        <f t="shared" si="165"/>
        <v>0</v>
      </c>
      <c r="L438" s="121">
        <f t="shared" si="164"/>
        <v>0</v>
      </c>
      <c r="M438" s="121">
        <f t="shared" si="164"/>
        <v>0</v>
      </c>
      <c r="N438" s="123">
        <f t="shared" si="164"/>
        <v>100</v>
      </c>
      <c r="O438" s="123">
        <f t="shared" si="164"/>
        <v>100</v>
      </c>
      <c r="P438" s="125"/>
    </row>
    <row r="439" spans="1:16" s="45" customFormat="1" ht="15.75" customHeight="1">
      <c r="A439" s="158"/>
      <c r="B439" s="642"/>
      <c r="C439" s="640"/>
      <c r="D439" s="641"/>
      <c r="E439" s="140" t="s">
        <v>15</v>
      </c>
      <c r="F439" s="123"/>
      <c r="G439" s="123"/>
      <c r="H439" s="123"/>
      <c r="I439" s="123"/>
      <c r="J439" s="120"/>
      <c r="K439" s="120"/>
      <c r="L439" s="121"/>
      <c r="M439" s="121"/>
      <c r="N439" s="124"/>
      <c r="O439" s="124"/>
      <c r="P439" s="125"/>
    </row>
    <row r="440" spans="1:16" s="45" customFormat="1" ht="15.75" customHeight="1">
      <c r="A440" s="158"/>
      <c r="B440" s="642"/>
      <c r="C440" s="640"/>
      <c r="D440" s="641"/>
      <c r="E440" s="140" t="s">
        <v>25</v>
      </c>
      <c r="F440" s="123">
        <v>0</v>
      </c>
      <c r="G440" s="123">
        <v>0</v>
      </c>
      <c r="H440" s="123">
        <v>0</v>
      </c>
      <c r="I440" s="123">
        <v>0</v>
      </c>
      <c r="J440" s="120">
        <v>0</v>
      </c>
      <c r="K440" s="120">
        <v>0</v>
      </c>
      <c r="L440" s="121">
        <v>0</v>
      </c>
      <c r="M440" s="121">
        <v>0</v>
      </c>
      <c r="N440" s="120">
        <v>0</v>
      </c>
      <c r="O440" s="120">
        <v>0</v>
      </c>
      <c r="P440" s="125"/>
    </row>
    <row r="441" spans="1:16" s="45" customFormat="1" ht="15.75" customHeight="1">
      <c r="A441" s="158"/>
      <c r="B441" s="642"/>
      <c r="C441" s="640"/>
      <c r="D441" s="641"/>
      <c r="E441" s="140" t="s">
        <v>16</v>
      </c>
      <c r="F441" s="123">
        <v>0</v>
      </c>
      <c r="G441" s="123">
        <v>0</v>
      </c>
      <c r="H441" s="123">
        <v>0</v>
      </c>
      <c r="I441" s="123">
        <v>0</v>
      </c>
      <c r="J441" s="120">
        <v>0</v>
      </c>
      <c r="K441" s="120">
        <v>0</v>
      </c>
      <c r="L441" s="121">
        <v>0</v>
      </c>
      <c r="M441" s="121">
        <v>0</v>
      </c>
      <c r="N441" s="120">
        <v>0</v>
      </c>
      <c r="O441" s="120">
        <v>0</v>
      </c>
      <c r="P441" s="125"/>
    </row>
    <row r="442" spans="1:16" s="45" customFormat="1" ht="29.25" customHeight="1">
      <c r="A442" s="158"/>
      <c r="B442" s="642"/>
      <c r="C442" s="640"/>
      <c r="D442" s="641"/>
      <c r="E442" s="140" t="s">
        <v>30</v>
      </c>
      <c r="F442" s="123"/>
      <c r="G442" s="123"/>
      <c r="H442" s="123"/>
      <c r="I442" s="123"/>
      <c r="J442" s="120"/>
      <c r="K442" s="120"/>
      <c r="L442" s="121"/>
      <c r="M442" s="121"/>
      <c r="N442" s="124"/>
      <c r="O442" s="124"/>
      <c r="P442" s="125"/>
    </row>
    <row r="443" spans="1:16" s="45" customFormat="1" ht="15.75" customHeight="1">
      <c r="A443" s="158"/>
      <c r="B443" s="642"/>
      <c r="C443" s="640"/>
      <c r="D443" s="641"/>
      <c r="E443" s="140" t="s">
        <v>65</v>
      </c>
      <c r="F443" s="123">
        <v>247.33587</v>
      </c>
      <c r="G443" s="123">
        <v>247.33587</v>
      </c>
      <c r="H443" s="123">
        <v>100</v>
      </c>
      <c r="I443" s="123">
        <v>0</v>
      </c>
      <c r="J443" s="120">
        <v>100</v>
      </c>
      <c r="K443" s="120">
        <v>0</v>
      </c>
      <c r="L443" s="176">
        <v>0</v>
      </c>
      <c r="M443" s="176">
        <v>0</v>
      </c>
      <c r="N443" s="179">
        <v>100</v>
      </c>
      <c r="O443" s="179">
        <v>100</v>
      </c>
      <c r="P443" s="125"/>
    </row>
    <row r="444" spans="1:16" s="45" customFormat="1" ht="15.75" customHeight="1">
      <c r="A444" s="158"/>
      <c r="B444" s="642"/>
      <c r="C444" s="640"/>
      <c r="D444" s="641"/>
      <c r="E444" s="140" t="s">
        <v>17</v>
      </c>
      <c r="F444" s="123"/>
      <c r="G444" s="123"/>
      <c r="H444" s="123"/>
      <c r="I444" s="123"/>
      <c r="J444" s="120"/>
      <c r="K444" s="120"/>
      <c r="L444" s="121"/>
      <c r="M444" s="121"/>
      <c r="N444" s="124"/>
      <c r="O444" s="124"/>
      <c r="P444" s="125"/>
    </row>
    <row r="445" spans="1:16" s="250" customFormat="1" ht="15.75" customHeight="1">
      <c r="A445" s="158"/>
      <c r="B445" s="642"/>
      <c r="C445" s="640" t="s">
        <v>640</v>
      </c>
      <c r="D445" s="641" t="s">
        <v>638</v>
      </c>
      <c r="E445" s="293" t="s">
        <v>14</v>
      </c>
      <c r="F445" s="123">
        <f>F447+F448+F450</f>
        <v>0</v>
      </c>
      <c r="G445" s="123">
        <f>G447+G448+G450</f>
        <v>0</v>
      </c>
      <c r="H445" s="123">
        <f t="shared" ref="H445:O445" si="166">H447+H448+H450</f>
        <v>0</v>
      </c>
      <c r="I445" s="123">
        <f t="shared" si="166"/>
        <v>0</v>
      </c>
      <c r="J445" s="120">
        <f t="shared" si="166"/>
        <v>3000</v>
      </c>
      <c r="K445" s="120">
        <f t="shared" si="166"/>
        <v>0</v>
      </c>
      <c r="L445" s="121">
        <f t="shared" si="166"/>
        <v>3000</v>
      </c>
      <c r="M445" s="121">
        <f t="shared" si="166"/>
        <v>3000</v>
      </c>
      <c r="N445" s="123">
        <f t="shared" si="166"/>
        <v>0</v>
      </c>
      <c r="O445" s="123">
        <f t="shared" si="166"/>
        <v>0</v>
      </c>
      <c r="P445" s="294"/>
    </row>
    <row r="446" spans="1:16" s="250" customFormat="1" ht="15.75" customHeight="1">
      <c r="A446" s="158"/>
      <c r="B446" s="642"/>
      <c r="C446" s="640"/>
      <c r="D446" s="641"/>
      <c r="E446" s="293" t="s">
        <v>15</v>
      </c>
      <c r="F446" s="123"/>
      <c r="G446" s="123"/>
      <c r="H446" s="123"/>
      <c r="I446" s="123"/>
      <c r="J446" s="120"/>
      <c r="K446" s="120"/>
      <c r="L446" s="121"/>
      <c r="M446" s="121"/>
      <c r="N446" s="124"/>
      <c r="O446" s="124"/>
      <c r="P446" s="294"/>
    </row>
    <row r="447" spans="1:16" s="250" customFormat="1" ht="15.75" customHeight="1">
      <c r="A447" s="158"/>
      <c r="B447" s="642"/>
      <c r="C447" s="640"/>
      <c r="D447" s="641"/>
      <c r="E447" s="293" t="s">
        <v>25</v>
      </c>
      <c r="F447" s="123">
        <v>0</v>
      </c>
      <c r="G447" s="123">
        <v>0</v>
      </c>
      <c r="H447" s="123">
        <v>0</v>
      </c>
      <c r="I447" s="123">
        <v>0</v>
      </c>
      <c r="J447" s="120">
        <v>0</v>
      </c>
      <c r="K447" s="120">
        <v>0</v>
      </c>
      <c r="L447" s="121">
        <v>0</v>
      </c>
      <c r="M447" s="121">
        <v>0</v>
      </c>
      <c r="N447" s="124">
        <v>0</v>
      </c>
      <c r="O447" s="124">
        <v>0</v>
      </c>
      <c r="P447" s="294"/>
    </row>
    <row r="448" spans="1:16" s="250" customFormat="1" ht="15.75" customHeight="1">
      <c r="A448" s="158"/>
      <c r="B448" s="642"/>
      <c r="C448" s="640"/>
      <c r="D448" s="641"/>
      <c r="E448" s="293" t="s">
        <v>16</v>
      </c>
      <c r="F448" s="123">
        <v>0</v>
      </c>
      <c r="G448" s="123">
        <v>0</v>
      </c>
      <c r="H448" s="123">
        <v>0</v>
      </c>
      <c r="I448" s="123">
        <v>0</v>
      </c>
      <c r="J448" s="120">
        <v>2700</v>
      </c>
      <c r="K448" s="120">
        <v>0</v>
      </c>
      <c r="L448" s="121">
        <v>2700</v>
      </c>
      <c r="M448" s="121">
        <v>2700</v>
      </c>
      <c r="N448" s="124">
        <v>0</v>
      </c>
      <c r="O448" s="124">
        <v>0</v>
      </c>
      <c r="P448" s="294"/>
    </row>
    <row r="449" spans="1:16" s="250" customFormat="1" ht="29.25" customHeight="1">
      <c r="A449" s="158"/>
      <c r="B449" s="642"/>
      <c r="C449" s="640"/>
      <c r="D449" s="641"/>
      <c r="E449" s="293" t="s">
        <v>30</v>
      </c>
      <c r="F449" s="123"/>
      <c r="G449" s="123"/>
      <c r="H449" s="123"/>
      <c r="I449" s="123"/>
      <c r="J449" s="120"/>
      <c r="K449" s="120"/>
      <c r="L449" s="121"/>
      <c r="M449" s="121"/>
      <c r="N449" s="124"/>
      <c r="O449" s="124"/>
      <c r="P449" s="294"/>
    </row>
    <row r="450" spans="1:16" s="250" customFormat="1" ht="15.75" customHeight="1">
      <c r="A450" s="158"/>
      <c r="B450" s="642"/>
      <c r="C450" s="640"/>
      <c r="D450" s="641"/>
      <c r="E450" s="293" t="s">
        <v>65</v>
      </c>
      <c r="F450" s="123">
        <v>0</v>
      </c>
      <c r="G450" s="123">
        <v>0</v>
      </c>
      <c r="H450" s="123">
        <v>0</v>
      </c>
      <c r="I450" s="123">
        <v>0</v>
      </c>
      <c r="J450" s="120">
        <v>300</v>
      </c>
      <c r="K450" s="120">
        <v>0</v>
      </c>
      <c r="L450" s="121">
        <v>300</v>
      </c>
      <c r="M450" s="121">
        <v>300</v>
      </c>
      <c r="N450" s="124">
        <v>0</v>
      </c>
      <c r="O450" s="124">
        <v>0</v>
      </c>
      <c r="P450" s="294"/>
    </row>
    <row r="451" spans="1:16" s="250" customFormat="1" ht="15.75" customHeight="1">
      <c r="A451" s="158"/>
      <c r="B451" s="642"/>
      <c r="C451" s="640"/>
      <c r="D451" s="641"/>
      <c r="E451" s="293" t="s">
        <v>17</v>
      </c>
      <c r="F451" s="123"/>
      <c r="G451" s="123"/>
      <c r="H451" s="123"/>
      <c r="I451" s="123"/>
      <c r="J451" s="120"/>
      <c r="K451" s="120"/>
      <c r="L451" s="121"/>
      <c r="M451" s="121"/>
      <c r="N451" s="124"/>
      <c r="O451" s="124"/>
      <c r="P451" s="294"/>
    </row>
    <row r="452" spans="1:16" s="38" customFormat="1" ht="15.75" customHeight="1">
      <c r="A452" s="158"/>
      <c r="B452" s="638"/>
      <c r="C452" s="656" t="s">
        <v>104</v>
      </c>
      <c r="D452" s="656" t="s">
        <v>240</v>
      </c>
      <c r="E452" s="139" t="s">
        <v>14</v>
      </c>
      <c r="F452" s="119">
        <v>6270.52</v>
      </c>
      <c r="G452" s="119">
        <v>6194.63</v>
      </c>
      <c r="H452" s="144">
        <f>H454+H455+H457</f>
        <v>4547.4877199999992</v>
      </c>
      <c r="I452" s="119">
        <f>I454+I455+I457</f>
        <v>1876.2093600000001</v>
      </c>
      <c r="J452" s="119">
        <f t="shared" ref="J452:K452" si="167">J454+J455+J457</f>
        <v>7534.4536799999996</v>
      </c>
      <c r="K452" s="119">
        <f t="shared" si="167"/>
        <v>5152.5547300000007</v>
      </c>
      <c r="L452" s="119">
        <f t="shared" ref="L452:O452" si="168">L454+L455+L457</f>
        <v>11840.058070000003</v>
      </c>
      <c r="M452" s="119">
        <f t="shared" si="168"/>
        <v>11840.058070000003</v>
      </c>
      <c r="N452" s="119">
        <f t="shared" si="168"/>
        <v>11259.869429999999</v>
      </c>
      <c r="O452" s="119">
        <f t="shared" si="168"/>
        <v>11259.869429999999</v>
      </c>
      <c r="P452" s="654"/>
    </row>
    <row r="453" spans="1:16" s="38" customFormat="1" ht="15.75" customHeight="1">
      <c r="A453" s="158"/>
      <c r="B453" s="638"/>
      <c r="C453" s="656"/>
      <c r="D453" s="656"/>
      <c r="E453" s="139" t="s">
        <v>15</v>
      </c>
      <c r="F453" s="119"/>
      <c r="G453" s="119"/>
      <c r="H453" s="119"/>
      <c r="I453" s="119"/>
      <c r="J453" s="119"/>
      <c r="K453" s="119"/>
      <c r="L453" s="119"/>
      <c r="M453" s="119"/>
      <c r="N453" s="119"/>
      <c r="O453" s="119"/>
      <c r="P453" s="639"/>
    </row>
    <row r="454" spans="1:16" s="38" customFormat="1" ht="15.75" customHeight="1">
      <c r="A454" s="158"/>
      <c r="B454" s="638"/>
      <c r="C454" s="656"/>
      <c r="D454" s="656"/>
      <c r="E454" s="139" t="s">
        <v>25</v>
      </c>
      <c r="F454" s="119">
        <f>F461+F468+F475+F482+F489+F496+F503+F510+F517+F524+F531+F538</f>
        <v>0</v>
      </c>
      <c r="G454" s="119">
        <f t="shared" ref="G454:O454" si="169">G461+G468+G475+G482+G489+G496+G503+G510+G517+G524+G531+G538</f>
        <v>0</v>
      </c>
      <c r="H454" s="119">
        <f t="shared" si="169"/>
        <v>0</v>
      </c>
      <c r="I454" s="119">
        <f t="shared" si="169"/>
        <v>0</v>
      </c>
      <c r="J454" s="119">
        <f>J461+J468+J475+J482+J489+J496+J503+J510+J517+J524+J531+J538</f>
        <v>0</v>
      </c>
      <c r="K454" s="119">
        <f t="shared" si="169"/>
        <v>0</v>
      </c>
      <c r="L454" s="119">
        <f t="shared" si="169"/>
        <v>0</v>
      </c>
      <c r="M454" s="119">
        <f t="shared" si="169"/>
        <v>0</v>
      </c>
      <c r="N454" s="119">
        <f t="shared" si="169"/>
        <v>0</v>
      </c>
      <c r="O454" s="119">
        <f t="shared" si="169"/>
        <v>0</v>
      </c>
      <c r="P454" s="639"/>
    </row>
    <row r="455" spans="1:16" s="38" customFormat="1" ht="15.75" customHeight="1">
      <c r="A455" s="158"/>
      <c r="B455" s="638"/>
      <c r="C455" s="656"/>
      <c r="D455" s="656"/>
      <c r="E455" s="139" t="s">
        <v>16</v>
      </c>
      <c r="F455" s="119">
        <f t="shared" ref="F455:O458" si="170">F462+F469+F476+F483+F490+F497+F504+F511+F518+F525+F532+F539</f>
        <v>0</v>
      </c>
      <c r="G455" s="119">
        <f t="shared" si="170"/>
        <v>0</v>
      </c>
      <c r="H455" s="119">
        <f t="shared" si="170"/>
        <v>0</v>
      </c>
      <c r="I455" s="119">
        <f t="shared" si="170"/>
        <v>0</v>
      </c>
      <c r="J455" s="119">
        <f t="shared" si="170"/>
        <v>0</v>
      </c>
      <c r="K455" s="119">
        <f t="shared" si="170"/>
        <v>0</v>
      </c>
      <c r="L455" s="119">
        <f t="shared" si="170"/>
        <v>0</v>
      </c>
      <c r="M455" s="119">
        <f t="shared" si="170"/>
        <v>0</v>
      </c>
      <c r="N455" s="119">
        <f t="shared" si="170"/>
        <v>0</v>
      </c>
      <c r="O455" s="119">
        <f t="shared" si="170"/>
        <v>0</v>
      </c>
      <c r="P455" s="639"/>
    </row>
    <row r="456" spans="1:16" s="38" customFormat="1" ht="31.5" customHeight="1">
      <c r="A456" s="158"/>
      <c r="B456" s="638"/>
      <c r="C456" s="656"/>
      <c r="D456" s="656"/>
      <c r="E456" s="139" t="s">
        <v>30</v>
      </c>
      <c r="F456" s="119">
        <f t="shared" si="170"/>
        <v>0</v>
      </c>
      <c r="G456" s="119">
        <f t="shared" si="170"/>
        <v>0</v>
      </c>
      <c r="H456" s="119">
        <f t="shared" si="170"/>
        <v>0</v>
      </c>
      <c r="I456" s="119">
        <f t="shared" si="170"/>
        <v>0</v>
      </c>
      <c r="J456" s="119">
        <f t="shared" si="170"/>
        <v>0</v>
      </c>
      <c r="K456" s="119">
        <f t="shared" si="170"/>
        <v>0</v>
      </c>
      <c r="L456" s="119">
        <f t="shared" si="170"/>
        <v>0</v>
      </c>
      <c r="M456" s="119">
        <f t="shared" si="170"/>
        <v>0</v>
      </c>
      <c r="N456" s="119">
        <f t="shared" si="170"/>
        <v>0</v>
      </c>
      <c r="O456" s="119">
        <f t="shared" si="170"/>
        <v>0</v>
      </c>
      <c r="P456" s="639"/>
    </row>
    <row r="457" spans="1:16" s="38" customFormat="1" ht="15.75" customHeight="1">
      <c r="A457" s="158"/>
      <c r="B457" s="638"/>
      <c r="C457" s="656"/>
      <c r="D457" s="656"/>
      <c r="E457" s="139" t="s">
        <v>65</v>
      </c>
      <c r="F457" s="119">
        <f t="shared" si="170"/>
        <v>9347.3439100000014</v>
      </c>
      <c r="G457" s="119">
        <f t="shared" si="170"/>
        <v>9337.4840199999999</v>
      </c>
      <c r="H457" s="119">
        <f t="shared" si="170"/>
        <v>4547.4877199999992</v>
      </c>
      <c r="I457" s="119">
        <f t="shared" si="170"/>
        <v>1876.2093600000001</v>
      </c>
      <c r="J457" s="119">
        <f t="shared" si="170"/>
        <v>7534.4536799999996</v>
      </c>
      <c r="K457" s="119">
        <f t="shared" si="170"/>
        <v>5152.5547300000007</v>
      </c>
      <c r="L457" s="119">
        <f t="shared" si="170"/>
        <v>11840.058070000003</v>
      </c>
      <c r="M457" s="119">
        <f t="shared" si="170"/>
        <v>11840.058070000003</v>
      </c>
      <c r="N457" s="119">
        <f t="shared" si="170"/>
        <v>11259.869429999999</v>
      </c>
      <c r="O457" s="119">
        <f t="shared" si="170"/>
        <v>11259.869429999999</v>
      </c>
      <c r="P457" s="639"/>
    </row>
    <row r="458" spans="1:16" s="38" customFormat="1" ht="15.75" customHeight="1">
      <c r="A458" s="158"/>
      <c r="B458" s="638"/>
      <c r="C458" s="656"/>
      <c r="D458" s="656"/>
      <c r="E458" s="139" t="s">
        <v>17</v>
      </c>
      <c r="F458" s="119">
        <f t="shared" si="170"/>
        <v>0</v>
      </c>
      <c r="G458" s="119">
        <f t="shared" si="170"/>
        <v>0</v>
      </c>
      <c r="H458" s="119">
        <f t="shared" si="170"/>
        <v>0</v>
      </c>
      <c r="I458" s="119">
        <f t="shared" si="170"/>
        <v>0</v>
      </c>
      <c r="J458" s="119">
        <f t="shared" si="170"/>
        <v>0</v>
      </c>
      <c r="K458" s="119">
        <f t="shared" si="170"/>
        <v>0</v>
      </c>
      <c r="L458" s="119">
        <f t="shared" si="170"/>
        <v>0</v>
      </c>
      <c r="M458" s="119">
        <f t="shared" si="170"/>
        <v>0</v>
      </c>
      <c r="N458" s="119">
        <f t="shared" si="170"/>
        <v>0</v>
      </c>
      <c r="O458" s="119">
        <f t="shared" si="170"/>
        <v>0</v>
      </c>
      <c r="P458" s="639"/>
    </row>
    <row r="459" spans="1:16" ht="15.75" customHeight="1">
      <c r="A459" s="158"/>
      <c r="B459" s="642"/>
      <c r="C459" s="640" t="s">
        <v>125</v>
      </c>
      <c r="D459" s="658" t="s">
        <v>148</v>
      </c>
      <c r="E459" s="140" t="s">
        <v>14</v>
      </c>
      <c r="F459" s="123">
        <f>F461+F462+F463+F464</f>
        <v>1904.289</v>
      </c>
      <c r="G459" s="123">
        <f t="shared" ref="G459:O459" si="171">G461+G462+G463+G464</f>
        <v>1897.5182199999999</v>
      </c>
      <c r="H459" s="123">
        <f t="shared" si="171"/>
        <v>1092.27712</v>
      </c>
      <c r="I459" s="123">
        <f t="shared" si="171"/>
        <v>469.53429</v>
      </c>
      <c r="J459" s="123">
        <f t="shared" si="171"/>
        <v>1626.433</v>
      </c>
      <c r="K459" s="123">
        <f t="shared" si="171"/>
        <v>1019.15346</v>
      </c>
      <c r="L459" s="121">
        <f t="shared" si="171"/>
        <v>2495.0490500000001</v>
      </c>
      <c r="M459" s="121">
        <f t="shared" si="171"/>
        <v>2495.0490500000001</v>
      </c>
      <c r="N459" s="123">
        <f t="shared" si="171"/>
        <v>2516.6927999999998</v>
      </c>
      <c r="O459" s="123">
        <f t="shared" si="171"/>
        <v>2516.6927999999998</v>
      </c>
      <c r="P459" s="125"/>
    </row>
    <row r="460" spans="1:16" ht="15.75" customHeight="1">
      <c r="A460" s="158"/>
      <c r="B460" s="642"/>
      <c r="C460" s="640"/>
      <c r="D460" s="658"/>
      <c r="E460" s="140" t="s">
        <v>15</v>
      </c>
      <c r="F460" s="123"/>
      <c r="G460" s="123"/>
      <c r="H460" s="123"/>
      <c r="I460" s="123"/>
      <c r="J460" s="123"/>
      <c r="K460" s="123"/>
      <c r="L460" s="121"/>
      <c r="M460" s="121"/>
      <c r="N460" s="124"/>
      <c r="O460" s="124"/>
      <c r="P460" s="125"/>
    </row>
    <row r="461" spans="1:16" ht="15.75" customHeight="1">
      <c r="A461" s="158"/>
      <c r="B461" s="642"/>
      <c r="C461" s="640"/>
      <c r="D461" s="658"/>
      <c r="E461" s="140" t="s">
        <v>25</v>
      </c>
      <c r="F461" s="123">
        <v>0</v>
      </c>
      <c r="G461" s="123">
        <v>0</v>
      </c>
      <c r="H461" s="123">
        <v>0</v>
      </c>
      <c r="I461" s="123">
        <v>0</v>
      </c>
      <c r="J461" s="123">
        <v>0</v>
      </c>
      <c r="K461" s="123">
        <v>0</v>
      </c>
      <c r="L461" s="121">
        <v>0</v>
      </c>
      <c r="M461" s="121">
        <v>0</v>
      </c>
      <c r="N461" s="124">
        <v>0</v>
      </c>
      <c r="O461" s="124">
        <v>0</v>
      </c>
      <c r="P461" s="125"/>
    </row>
    <row r="462" spans="1:16" ht="15.75" customHeight="1">
      <c r="A462" s="158"/>
      <c r="B462" s="642"/>
      <c r="C462" s="640"/>
      <c r="D462" s="658"/>
      <c r="E462" s="140" t="s">
        <v>16</v>
      </c>
      <c r="F462" s="123">
        <v>0</v>
      </c>
      <c r="G462" s="123">
        <v>0</v>
      </c>
      <c r="H462" s="123">
        <v>0</v>
      </c>
      <c r="I462" s="123">
        <v>0</v>
      </c>
      <c r="J462" s="123">
        <v>0</v>
      </c>
      <c r="K462" s="123">
        <v>0</v>
      </c>
      <c r="L462" s="121">
        <v>0</v>
      </c>
      <c r="M462" s="121">
        <v>0</v>
      </c>
      <c r="N462" s="124">
        <v>0</v>
      </c>
      <c r="O462" s="124">
        <v>0</v>
      </c>
      <c r="P462" s="125"/>
    </row>
    <row r="463" spans="1:16" ht="14.25" customHeight="1">
      <c r="A463" s="158"/>
      <c r="B463" s="642"/>
      <c r="C463" s="640"/>
      <c r="D463" s="658"/>
      <c r="E463" s="140" t="s">
        <v>30</v>
      </c>
      <c r="F463" s="123"/>
      <c r="G463" s="123"/>
      <c r="H463" s="123"/>
      <c r="I463" s="123"/>
      <c r="J463" s="123"/>
      <c r="K463" s="123"/>
      <c r="L463" s="121"/>
      <c r="M463" s="121"/>
      <c r="N463" s="124"/>
      <c r="O463" s="124"/>
      <c r="P463" s="125"/>
    </row>
    <row r="464" spans="1:16" ht="15.75" customHeight="1">
      <c r="A464" s="158"/>
      <c r="B464" s="642"/>
      <c r="C464" s="640"/>
      <c r="D464" s="658"/>
      <c r="E464" s="140" t="s">
        <v>65</v>
      </c>
      <c r="F464" s="123">
        <v>1904.289</v>
      </c>
      <c r="G464" s="123">
        <v>1897.5182199999999</v>
      </c>
      <c r="H464" s="123">
        <v>1092.27712</v>
      </c>
      <c r="I464" s="123">
        <v>469.53429</v>
      </c>
      <c r="J464" s="123">
        <v>1626.433</v>
      </c>
      <c r="K464" s="123">
        <v>1019.15346</v>
      </c>
      <c r="L464" s="176">
        <v>2495.0490500000001</v>
      </c>
      <c r="M464" s="176">
        <v>2495.0490500000001</v>
      </c>
      <c r="N464" s="177">
        <v>2516.6927999999998</v>
      </c>
      <c r="O464" s="177">
        <v>2516.6927999999998</v>
      </c>
      <c r="P464" s="125"/>
    </row>
    <row r="465" spans="1:16" ht="15.75" customHeight="1">
      <c r="A465" s="158"/>
      <c r="B465" s="642"/>
      <c r="C465" s="640"/>
      <c r="D465" s="658"/>
      <c r="E465" s="140" t="s">
        <v>17</v>
      </c>
      <c r="F465" s="123"/>
      <c r="G465" s="123"/>
      <c r="H465" s="123"/>
      <c r="I465" s="123"/>
      <c r="J465" s="123"/>
      <c r="K465" s="123"/>
      <c r="L465" s="121"/>
      <c r="M465" s="121"/>
      <c r="N465" s="124"/>
      <c r="O465" s="124"/>
      <c r="P465" s="125"/>
    </row>
    <row r="466" spans="1:16" s="39" customFormat="1" ht="15.75" customHeight="1">
      <c r="A466" s="158"/>
      <c r="B466" s="665"/>
      <c r="C466" s="640"/>
      <c r="D466" s="658"/>
      <c r="E466" s="140" t="s">
        <v>14</v>
      </c>
      <c r="F466" s="123">
        <f>F468+F469+F470+F471</f>
        <v>581.31939999999997</v>
      </c>
      <c r="G466" s="123">
        <f>G468+G469+G470+G471</f>
        <v>581.31939999999997</v>
      </c>
      <c r="H466" s="123">
        <f>H468+H469+H470+H471</f>
        <v>329.86523</v>
      </c>
      <c r="I466" s="123">
        <f>I468+I469+I470+I471</f>
        <v>119.46651</v>
      </c>
      <c r="J466" s="123">
        <f t="shared" ref="J466:K466" si="172">J468+J469+J470+J471</f>
        <v>491.18123000000003</v>
      </c>
      <c r="K466" s="123">
        <f t="shared" si="172"/>
        <v>282.62966999999998</v>
      </c>
      <c r="L466" s="121">
        <f>L468+L469+L471</f>
        <v>737.56197999999995</v>
      </c>
      <c r="M466" s="121">
        <f t="shared" ref="M466:O466" si="173">M468+M469+M471</f>
        <v>737.56197999999995</v>
      </c>
      <c r="N466" s="120">
        <f t="shared" si="173"/>
        <v>760.04123000000004</v>
      </c>
      <c r="O466" s="120">
        <f t="shared" si="173"/>
        <v>760.04123000000004</v>
      </c>
      <c r="P466" s="125"/>
    </row>
    <row r="467" spans="1:16" s="39" customFormat="1" ht="15.75" customHeight="1">
      <c r="A467" s="158"/>
      <c r="B467" s="665"/>
      <c r="C467" s="640"/>
      <c r="D467" s="658"/>
      <c r="E467" s="140" t="s">
        <v>15</v>
      </c>
      <c r="F467" s="123"/>
      <c r="G467" s="123"/>
      <c r="H467" s="123"/>
      <c r="I467" s="123"/>
      <c r="J467" s="123"/>
      <c r="K467" s="123"/>
      <c r="L467" s="121"/>
      <c r="M467" s="121"/>
      <c r="N467" s="124"/>
      <c r="O467" s="124"/>
      <c r="P467" s="125"/>
    </row>
    <row r="468" spans="1:16" s="39" customFormat="1" ht="15.75" customHeight="1">
      <c r="A468" s="158"/>
      <c r="B468" s="665"/>
      <c r="C468" s="640"/>
      <c r="D468" s="658"/>
      <c r="E468" s="140" t="s">
        <v>25</v>
      </c>
      <c r="F468" s="123">
        <v>0</v>
      </c>
      <c r="G468" s="123">
        <v>0</v>
      </c>
      <c r="H468" s="123">
        <v>0</v>
      </c>
      <c r="I468" s="123">
        <v>0</v>
      </c>
      <c r="J468" s="123">
        <v>0</v>
      </c>
      <c r="K468" s="123">
        <v>0</v>
      </c>
      <c r="L468" s="121">
        <v>0</v>
      </c>
      <c r="M468" s="121">
        <v>0</v>
      </c>
      <c r="N468" s="124">
        <v>0</v>
      </c>
      <c r="O468" s="124">
        <v>0</v>
      </c>
      <c r="P468" s="125"/>
    </row>
    <row r="469" spans="1:16" s="39" customFormat="1" ht="15.75" customHeight="1">
      <c r="A469" s="158"/>
      <c r="B469" s="665"/>
      <c r="C469" s="640"/>
      <c r="D469" s="658"/>
      <c r="E469" s="140" t="s">
        <v>16</v>
      </c>
      <c r="F469" s="123">
        <v>0</v>
      </c>
      <c r="G469" s="123">
        <v>0</v>
      </c>
      <c r="H469" s="123">
        <v>0</v>
      </c>
      <c r="I469" s="123">
        <v>0</v>
      </c>
      <c r="J469" s="123">
        <v>0</v>
      </c>
      <c r="K469" s="123">
        <v>0</v>
      </c>
      <c r="L469" s="121">
        <v>0</v>
      </c>
      <c r="M469" s="121">
        <v>0</v>
      </c>
      <c r="N469" s="124">
        <v>0</v>
      </c>
      <c r="O469" s="124">
        <v>0</v>
      </c>
      <c r="P469" s="125"/>
    </row>
    <row r="470" spans="1:16" s="39" customFormat="1" ht="12.75" customHeight="1">
      <c r="A470" s="158"/>
      <c r="B470" s="665"/>
      <c r="C470" s="640"/>
      <c r="D470" s="658"/>
      <c r="E470" s="140" t="s">
        <v>30</v>
      </c>
      <c r="F470" s="123"/>
      <c r="G470" s="123"/>
      <c r="H470" s="123"/>
      <c r="I470" s="123"/>
      <c r="J470" s="123"/>
      <c r="K470" s="123"/>
      <c r="L470" s="121"/>
      <c r="M470" s="121"/>
      <c r="N470" s="124"/>
      <c r="O470" s="124"/>
      <c r="P470" s="125"/>
    </row>
    <row r="471" spans="1:16" s="39" customFormat="1" ht="15.75" customHeight="1">
      <c r="A471" s="158"/>
      <c r="B471" s="665"/>
      <c r="C471" s="640"/>
      <c r="D471" s="658"/>
      <c r="E471" s="140" t="s">
        <v>65</v>
      </c>
      <c r="F471" s="123">
        <v>581.31939999999997</v>
      </c>
      <c r="G471" s="123">
        <v>581.31939999999997</v>
      </c>
      <c r="H471" s="123">
        <v>329.86523</v>
      </c>
      <c r="I471" s="123">
        <v>119.46651</v>
      </c>
      <c r="J471" s="123">
        <v>491.18123000000003</v>
      </c>
      <c r="K471" s="123">
        <v>282.62966999999998</v>
      </c>
      <c r="L471" s="176">
        <v>737.56197999999995</v>
      </c>
      <c r="M471" s="176">
        <v>737.56197999999995</v>
      </c>
      <c r="N471" s="177">
        <v>760.04123000000004</v>
      </c>
      <c r="O471" s="177">
        <v>760.04123000000004</v>
      </c>
      <c r="P471" s="125"/>
    </row>
    <row r="472" spans="1:16" s="39" customFormat="1" ht="15.75" customHeight="1">
      <c r="A472" s="158"/>
      <c r="B472" s="665"/>
      <c r="C472" s="640"/>
      <c r="D472" s="658"/>
      <c r="E472" s="140" t="s">
        <v>17</v>
      </c>
      <c r="F472" s="123"/>
      <c r="G472" s="123"/>
      <c r="H472" s="123"/>
      <c r="I472" s="123"/>
      <c r="J472" s="123"/>
      <c r="K472" s="123"/>
      <c r="L472" s="121"/>
      <c r="M472" s="121"/>
      <c r="N472" s="124"/>
      <c r="O472" s="124"/>
      <c r="P472" s="125"/>
    </row>
    <row r="473" spans="1:16" s="39" customFormat="1" ht="15.75" customHeight="1">
      <c r="A473" s="158"/>
      <c r="B473" s="665"/>
      <c r="C473" s="640"/>
      <c r="D473" s="658"/>
      <c r="E473" s="140" t="s">
        <v>14</v>
      </c>
      <c r="F473" s="123">
        <f>F475+F476+F477+F478</f>
        <v>4552.5038000000004</v>
      </c>
      <c r="G473" s="123">
        <f t="shared" ref="G473:O473" si="174">G475+G476+G477+G478</f>
        <v>4552.5036899999996</v>
      </c>
      <c r="H473" s="123">
        <f t="shared" si="174"/>
        <v>2155.1114400000001</v>
      </c>
      <c r="I473" s="123">
        <f t="shared" si="174"/>
        <v>872.50315999999998</v>
      </c>
      <c r="J473" s="123">
        <f t="shared" si="174"/>
        <v>3583.9450200000001</v>
      </c>
      <c r="K473" s="123">
        <f t="shared" si="174"/>
        <v>2561.0941699999998</v>
      </c>
      <c r="L473" s="121">
        <f t="shared" si="174"/>
        <v>5714.6679999999997</v>
      </c>
      <c r="M473" s="121">
        <f t="shared" si="174"/>
        <v>5714.6679999999997</v>
      </c>
      <c r="N473" s="123">
        <f t="shared" si="174"/>
        <v>5715.3343999999997</v>
      </c>
      <c r="O473" s="123">
        <f t="shared" si="174"/>
        <v>5715.3343999999997</v>
      </c>
      <c r="P473" s="125"/>
    </row>
    <row r="474" spans="1:16" s="39" customFormat="1" ht="15.75" customHeight="1">
      <c r="A474" s="158"/>
      <c r="B474" s="665"/>
      <c r="C474" s="640"/>
      <c r="D474" s="658"/>
      <c r="E474" s="140" t="s">
        <v>15</v>
      </c>
      <c r="F474" s="123"/>
      <c r="G474" s="123"/>
      <c r="H474" s="123"/>
      <c r="I474" s="123"/>
      <c r="J474" s="123"/>
      <c r="K474" s="123"/>
      <c r="L474" s="121"/>
      <c r="M474" s="121"/>
      <c r="N474" s="124"/>
      <c r="O474" s="124"/>
      <c r="P474" s="125"/>
    </row>
    <row r="475" spans="1:16" s="39" customFormat="1" ht="15.75" customHeight="1">
      <c r="A475" s="158"/>
      <c r="B475" s="665"/>
      <c r="C475" s="640"/>
      <c r="D475" s="658"/>
      <c r="E475" s="140" t="s">
        <v>25</v>
      </c>
      <c r="F475" s="123">
        <v>0</v>
      </c>
      <c r="G475" s="123">
        <v>0</v>
      </c>
      <c r="H475" s="123">
        <v>0</v>
      </c>
      <c r="I475" s="123">
        <v>0</v>
      </c>
      <c r="J475" s="123">
        <v>0</v>
      </c>
      <c r="K475" s="123">
        <v>0</v>
      </c>
      <c r="L475" s="121">
        <v>0</v>
      </c>
      <c r="M475" s="121">
        <v>0</v>
      </c>
      <c r="N475" s="124">
        <v>0</v>
      </c>
      <c r="O475" s="124">
        <v>0</v>
      </c>
      <c r="P475" s="125"/>
    </row>
    <row r="476" spans="1:16" s="39" customFormat="1" ht="15.75" customHeight="1">
      <c r="A476" s="158"/>
      <c r="B476" s="665"/>
      <c r="C476" s="640"/>
      <c r="D476" s="658"/>
      <c r="E476" s="140" t="s">
        <v>16</v>
      </c>
      <c r="F476" s="123">
        <v>0</v>
      </c>
      <c r="G476" s="123">
        <v>0</v>
      </c>
      <c r="H476" s="123">
        <v>0</v>
      </c>
      <c r="I476" s="123">
        <v>0</v>
      </c>
      <c r="J476" s="123">
        <v>0</v>
      </c>
      <c r="K476" s="123">
        <v>0</v>
      </c>
      <c r="L476" s="121">
        <v>0</v>
      </c>
      <c r="M476" s="121">
        <v>0</v>
      </c>
      <c r="N476" s="124">
        <v>0</v>
      </c>
      <c r="O476" s="124">
        <v>0</v>
      </c>
      <c r="P476" s="125"/>
    </row>
    <row r="477" spans="1:16" s="39" customFormat="1" ht="15.75" customHeight="1">
      <c r="A477" s="158"/>
      <c r="B477" s="665"/>
      <c r="C477" s="640"/>
      <c r="D477" s="658"/>
      <c r="E477" s="140" t="s">
        <v>30</v>
      </c>
      <c r="F477" s="123"/>
      <c r="G477" s="123"/>
      <c r="H477" s="123"/>
      <c r="I477" s="123"/>
      <c r="J477" s="123"/>
      <c r="K477" s="123"/>
      <c r="L477" s="121"/>
      <c r="M477" s="121"/>
      <c r="N477" s="124"/>
      <c r="O477" s="124"/>
      <c r="P477" s="125"/>
    </row>
    <row r="478" spans="1:16" s="39" customFormat="1" ht="15.75" customHeight="1">
      <c r="A478" s="158"/>
      <c r="B478" s="665"/>
      <c r="C478" s="640"/>
      <c r="D478" s="658"/>
      <c r="E478" s="140" t="s">
        <v>65</v>
      </c>
      <c r="F478" s="123">
        <v>4552.5038000000004</v>
      </c>
      <c r="G478" s="123">
        <v>4552.5036899999996</v>
      </c>
      <c r="H478" s="123">
        <v>2155.1114400000001</v>
      </c>
      <c r="I478" s="123">
        <v>872.50315999999998</v>
      </c>
      <c r="J478" s="123">
        <v>3583.9450200000001</v>
      </c>
      <c r="K478" s="123">
        <v>2561.0941699999998</v>
      </c>
      <c r="L478" s="176">
        <v>5714.6679999999997</v>
      </c>
      <c r="M478" s="176">
        <v>5714.6679999999997</v>
      </c>
      <c r="N478" s="177">
        <v>5715.3343999999997</v>
      </c>
      <c r="O478" s="177">
        <v>5715.3343999999997</v>
      </c>
      <c r="P478" s="125"/>
    </row>
    <row r="479" spans="1:16" s="39" customFormat="1" ht="15.75" customHeight="1">
      <c r="A479" s="158"/>
      <c r="B479" s="665"/>
      <c r="C479" s="640"/>
      <c r="D479" s="658"/>
      <c r="E479" s="140" t="s">
        <v>17</v>
      </c>
      <c r="F479" s="123"/>
      <c r="G479" s="123"/>
      <c r="H479" s="123"/>
      <c r="I479" s="123"/>
      <c r="J479" s="123"/>
      <c r="K479" s="123"/>
      <c r="L479" s="121"/>
      <c r="M479" s="121"/>
      <c r="N479" s="124"/>
      <c r="O479" s="124"/>
      <c r="P479" s="125"/>
    </row>
    <row r="480" spans="1:16" s="39" customFormat="1" ht="15.75" customHeight="1">
      <c r="A480" s="158"/>
      <c r="B480" s="665"/>
      <c r="C480" s="640"/>
      <c r="D480" s="658"/>
      <c r="E480" s="140" t="s">
        <v>14</v>
      </c>
      <c r="F480" s="123">
        <f>F482+F483+F485</f>
        <v>466.38389000000001</v>
      </c>
      <c r="G480" s="123">
        <f t="shared" ref="G480:O480" si="175">G482+G483+G485</f>
        <v>464.70722999999998</v>
      </c>
      <c r="H480" s="123">
        <f t="shared" si="175"/>
        <v>216.315</v>
      </c>
      <c r="I480" s="123">
        <f t="shared" si="175"/>
        <v>185.58904999999999</v>
      </c>
      <c r="J480" s="123">
        <f t="shared" si="175"/>
        <v>549.63</v>
      </c>
      <c r="K480" s="123">
        <f t="shared" si="175"/>
        <v>505.27825999999999</v>
      </c>
      <c r="L480" s="121">
        <f t="shared" si="175"/>
        <v>803.95</v>
      </c>
      <c r="M480" s="121">
        <f t="shared" si="175"/>
        <v>803.95</v>
      </c>
      <c r="N480" s="123">
        <f t="shared" si="175"/>
        <v>461.05</v>
      </c>
      <c r="O480" s="123">
        <f t="shared" si="175"/>
        <v>461.05</v>
      </c>
      <c r="P480" s="125"/>
    </row>
    <row r="481" spans="1:16" s="39" customFormat="1" ht="15.75" customHeight="1">
      <c r="A481" s="158"/>
      <c r="B481" s="665"/>
      <c r="C481" s="640"/>
      <c r="D481" s="658"/>
      <c r="E481" s="140" t="s">
        <v>15</v>
      </c>
      <c r="F481" s="123"/>
      <c r="G481" s="123"/>
      <c r="H481" s="123"/>
      <c r="I481" s="123"/>
      <c r="J481" s="123"/>
      <c r="K481" s="123"/>
      <c r="L481" s="121"/>
      <c r="M481" s="121"/>
      <c r="N481" s="124"/>
      <c r="O481" s="124"/>
      <c r="P481" s="125"/>
    </row>
    <row r="482" spans="1:16" s="39" customFormat="1" ht="15.75" customHeight="1">
      <c r="A482" s="158"/>
      <c r="B482" s="665"/>
      <c r="C482" s="640"/>
      <c r="D482" s="658"/>
      <c r="E482" s="140" t="s">
        <v>25</v>
      </c>
      <c r="F482" s="123">
        <v>0</v>
      </c>
      <c r="G482" s="123">
        <v>0</v>
      </c>
      <c r="H482" s="123">
        <v>0</v>
      </c>
      <c r="I482" s="123">
        <v>0</v>
      </c>
      <c r="J482" s="123">
        <v>0</v>
      </c>
      <c r="K482" s="123">
        <v>0</v>
      </c>
      <c r="L482" s="121">
        <v>0</v>
      </c>
      <c r="M482" s="121">
        <v>0</v>
      </c>
      <c r="N482" s="124">
        <v>0</v>
      </c>
      <c r="O482" s="124">
        <v>0</v>
      </c>
      <c r="P482" s="125"/>
    </row>
    <row r="483" spans="1:16" s="39" customFormat="1" ht="15.75" customHeight="1">
      <c r="A483" s="158"/>
      <c r="B483" s="665"/>
      <c r="C483" s="640"/>
      <c r="D483" s="658"/>
      <c r="E483" s="140" t="s">
        <v>16</v>
      </c>
      <c r="F483" s="123">
        <v>0</v>
      </c>
      <c r="G483" s="123">
        <v>0</v>
      </c>
      <c r="H483" s="123">
        <v>0</v>
      </c>
      <c r="I483" s="123">
        <v>0</v>
      </c>
      <c r="J483" s="123">
        <v>0</v>
      </c>
      <c r="K483" s="123">
        <v>0</v>
      </c>
      <c r="L483" s="121">
        <v>0</v>
      </c>
      <c r="M483" s="121">
        <v>0</v>
      </c>
      <c r="N483" s="124">
        <v>0</v>
      </c>
      <c r="O483" s="124">
        <v>0</v>
      </c>
      <c r="P483" s="125"/>
    </row>
    <row r="484" spans="1:16" s="39" customFormat="1" ht="15.75" customHeight="1">
      <c r="A484" s="158"/>
      <c r="B484" s="665"/>
      <c r="C484" s="640"/>
      <c r="D484" s="658"/>
      <c r="E484" s="140" t="s">
        <v>30</v>
      </c>
      <c r="F484" s="123"/>
      <c r="G484" s="123"/>
      <c r="H484" s="123"/>
      <c r="I484" s="123"/>
      <c r="J484" s="123"/>
      <c r="K484" s="123"/>
      <c r="L484" s="121"/>
      <c r="M484" s="121"/>
      <c r="N484" s="124"/>
      <c r="O484" s="124"/>
      <c r="P484" s="125"/>
    </row>
    <row r="485" spans="1:16" s="39" customFormat="1" ht="15.75" customHeight="1">
      <c r="A485" s="158"/>
      <c r="B485" s="665"/>
      <c r="C485" s="640"/>
      <c r="D485" s="658"/>
      <c r="E485" s="140" t="s">
        <v>65</v>
      </c>
      <c r="F485" s="123">
        <v>466.38389000000001</v>
      </c>
      <c r="G485" s="123">
        <v>464.70722999999998</v>
      </c>
      <c r="H485" s="123">
        <v>216.315</v>
      </c>
      <c r="I485" s="123">
        <v>185.58904999999999</v>
      </c>
      <c r="J485" s="123">
        <v>549.63</v>
      </c>
      <c r="K485" s="123">
        <v>505.27825999999999</v>
      </c>
      <c r="L485" s="176">
        <v>803.95</v>
      </c>
      <c r="M485" s="176">
        <v>803.95</v>
      </c>
      <c r="N485" s="175">
        <v>461.05</v>
      </c>
      <c r="O485" s="175">
        <v>461.05</v>
      </c>
      <c r="P485" s="125"/>
    </row>
    <row r="486" spans="1:16" s="39" customFormat="1" ht="15.75" customHeight="1">
      <c r="A486" s="158"/>
      <c r="B486" s="665"/>
      <c r="C486" s="640"/>
      <c r="D486" s="658"/>
      <c r="E486" s="140" t="s">
        <v>17</v>
      </c>
      <c r="F486" s="123"/>
      <c r="G486" s="123"/>
      <c r="H486" s="123"/>
      <c r="I486" s="123"/>
      <c r="J486" s="123"/>
      <c r="K486" s="123"/>
      <c r="L486" s="121"/>
      <c r="M486" s="121"/>
      <c r="N486" s="124"/>
      <c r="O486" s="124"/>
      <c r="P486" s="125"/>
    </row>
    <row r="487" spans="1:16" s="39" customFormat="1" ht="15.75" customHeight="1">
      <c r="A487" s="158"/>
      <c r="B487" s="665"/>
      <c r="C487" s="640"/>
      <c r="D487" s="658"/>
      <c r="E487" s="140" t="s">
        <v>14</v>
      </c>
      <c r="F487" s="123">
        <f>F489+F490+F491+F492</f>
        <v>1.74</v>
      </c>
      <c r="G487" s="123">
        <f t="shared" ref="G487:O487" si="176">G489+G490+G491+G492</f>
        <v>1.74</v>
      </c>
      <c r="H487" s="123">
        <f t="shared" si="176"/>
        <v>0.72</v>
      </c>
      <c r="I487" s="123">
        <f t="shared" si="176"/>
        <v>0.12</v>
      </c>
      <c r="J487" s="123">
        <f t="shared" si="176"/>
        <v>0.72</v>
      </c>
      <c r="K487" s="123">
        <f t="shared" si="176"/>
        <v>0.3</v>
      </c>
      <c r="L487" s="121">
        <f t="shared" si="176"/>
        <v>0.72</v>
      </c>
      <c r="M487" s="121">
        <f t="shared" si="176"/>
        <v>0.72</v>
      </c>
      <c r="N487" s="123">
        <f t="shared" si="176"/>
        <v>0.72</v>
      </c>
      <c r="O487" s="123">
        <f t="shared" si="176"/>
        <v>0.72</v>
      </c>
      <c r="P487" s="125"/>
    </row>
    <row r="488" spans="1:16" s="39" customFormat="1" ht="15.75" customHeight="1">
      <c r="A488" s="158"/>
      <c r="B488" s="665"/>
      <c r="C488" s="640"/>
      <c r="D488" s="658"/>
      <c r="E488" s="140" t="s">
        <v>15</v>
      </c>
      <c r="F488" s="123"/>
      <c r="G488" s="123"/>
      <c r="H488" s="123"/>
      <c r="I488" s="123"/>
      <c r="J488" s="123"/>
      <c r="K488" s="123"/>
      <c r="L488" s="121"/>
      <c r="M488" s="121"/>
      <c r="N488" s="124"/>
      <c r="O488" s="124"/>
      <c r="P488" s="125"/>
    </row>
    <row r="489" spans="1:16" s="39" customFormat="1" ht="15.75" customHeight="1">
      <c r="A489" s="158"/>
      <c r="B489" s="665"/>
      <c r="C489" s="640"/>
      <c r="D489" s="658"/>
      <c r="E489" s="140" t="s">
        <v>25</v>
      </c>
      <c r="F489" s="123">
        <v>0</v>
      </c>
      <c r="G489" s="123">
        <v>0</v>
      </c>
      <c r="H489" s="123">
        <v>0</v>
      </c>
      <c r="I489" s="123">
        <v>0</v>
      </c>
      <c r="J489" s="123">
        <v>0</v>
      </c>
      <c r="K489" s="123">
        <v>0</v>
      </c>
      <c r="L489" s="121">
        <v>0</v>
      </c>
      <c r="M489" s="121">
        <v>0</v>
      </c>
      <c r="N489" s="124">
        <v>0</v>
      </c>
      <c r="O489" s="124">
        <v>0</v>
      </c>
      <c r="P489" s="125"/>
    </row>
    <row r="490" spans="1:16" s="39" customFormat="1" ht="15.75" customHeight="1">
      <c r="A490" s="158"/>
      <c r="B490" s="665"/>
      <c r="C490" s="640"/>
      <c r="D490" s="658"/>
      <c r="E490" s="140" t="s">
        <v>16</v>
      </c>
      <c r="F490" s="123">
        <v>0</v>
      </c>
      <c r="G490" s="123">
        <v>0</v>
      </c>
      <c r="H490" s="123">
        <v>0</v>
      </c>
      <c r="I490" s="123">
        <v>0</v>
      </c>
      <c r="J490" s="123">
        <v>0</v>
      </c>
      <c r="K490" s="123">
        <v>0</v>
      </c>
      <c r="L490" s="121">
        <v>0</v>
      </c>
      <c r="M490" s="121">
        <v>0</v>
      </c>
      <c r="N490" s="124">
        <v>0</v>
      </c>
      <c r="O490" s="124">
        <v>0</v>
      </c>
      <c r="P490" s="125"/>
    </row>
    <row r="491" spans="1:16" s="39" customFormat="1" ht="15.75" customHeight="1">
      <c r="A491" s="158"/>
      <c r="B491" s="665"/>
      <c r="C491" s="640"/>
      <c r="D491" s="658"/>
      <c r="E491" s="140" t="s">
        <v>30</v>
      </c>
      <c r="F491" s="123"/>
      <c r="G491" s="123"/>
      <c r="H491" s="123"/>
      <c r="I491" s="123"/>
      <c r="J491" s="123"/>
      <c r="K491" s="123"/>
      <c r="L491" s="121"/>
      <c r="M491" s="121"/>
      <c r="N491" s="124"/>
      <c r="O491" s="124"/>
      <c r="P491" s="125"/>
    </row>
    <row r="492" spans="1:16" s="39" customFormat="1" ht="15.75" customHeight="1">
      <c r="A492" s="158"/>
      <c r="B492" s="665"/>
      <c r="C492" s="640"/>
      <c r="D492" s="658"/>
      <c r="E492" s="140" t="s">
        <v>65</v>
      </c>
      <c r="F492" s="123">
        <v>1.74</v>
      </c>
      <c r="G492" s="123">
        <v>1.74</v>
      </c>
      <c r="H492" s="123">
        <v>0.72</v>
      </c>
      <c r="I492" s="123">
        <v>0.12</v>
      </c>
      <c r="J492" s="123">
        <v>0.72</v>
      </c>
      <c r="K492" s="123">
        <v>0.3</v>
      </c>
      <c r="L492" s="176">
        <v>0.72</v>
      </c>
      <c r="M492" s="176">
        <v>0.72</v>
      </c>
      <c r="N492" s="175">
        <v>0.72</v>
      </c>
      <c r="O492" s="175">
        <v>0.72</v>
      </c>
      <c r="P492" s="125"/>
    </row>
    <row r="493" spans="1:16" s="39" customFormat="1" ht="15.75" customHeight="1">
      <c r="A493" s="158"/>
      <c r="B493" s="665"/>
      <c r="C493" s="640"/>
      <c r="D493" s="658"/>
      <c r="E493" s="140" t="s">
        <v>17</v>
      </c>
      <c r="F493" s="123"/>
      <c r="G493" s="123"/>
      <c r="H493" s="123"/>
      <c r="I493" s="123"/>
      <c r="J493" s="123"/>
      <c r="K493" s="123"/>
      <c r="L493" s="121"/>
      <c r="M493" s="121"/>
      <c r="N493" s="124"/>
      <c r="O493" s="124"/>
      <c r="P493" s="125"/>
    </row>
    <row r="494" spans="1:16" s="39" customFormat="1" ht="15.75" customHeight="1">
      <c r="A494" s="158"/>
      <c r="B494" s="665"/>
      <c r="C494" s="640"/>
      <c r="D494" s="658"/>
      <c r="E494" s="140" t="s">
        <v>14</v>
      </c>
      <c r="F494" s="123">
        <f>F496+F497+F498+F499</f>
        <v>1445.87014</v>
      </c>
      <c r="G494" s="123">
        <f>G496+G497+G498+G499</f>
        <v>1444.4577999999999</v>
      </c>
      <c r="H494" s="123">
        <f t="shared" ref="H494:O494" si="177">H496+H497+H498+H499</f>
        <v>575.34400000000005</v>
      </c>
      <c r="I494" s="123">
        <f t="shared" si="177"/>
        <v>209.83955</v>
      </c>
      <c r="J494" s="123">
        <f t="shared" si="177"/>
        <v>1006.852</v>
      </c>
      <c r="K494" s="123">
        <f t="shared" si="177"/>
        <v>633.10477000000003</v>
      </c>
      <c r="L494" s="121">
        <f t="shared" si="177"/>
        <v>1656.0690999999999</v>
      </c>
      <c r="M494" s="121">
        <f t="shared" si="177"/>
        <v>1656.0690999999999</v>
      </c>
      <c r="N494" s="123">
        <f t="shared" si="177"/>
        <v>1726.0309999999999</v>
      </c>
      <c r="O494" s="123">
        <f t="shared" si="177"/>
        <v>1726.0309999999999</v>
      </c>
      <c r="P494" s="125"/>
    </row>
    <row r="495" spans="1:16" s="39" customFormat="1" ht="15.75" customHeight="1">
      <c r="A495" s="158"/>
      <c r="B495" s="665"/>
      <c r="C495" s="640"/>
      <c r="D495" s="658"/>
      <c r="E495" s="140" t="s">
        <v>15</v>
      </c>
      <c r="F495" s="123"/>
      <c r="G495" s="123"/>
      <c r="H495" s="123"/>
      <c r="I495" s="123"/>
      <c r="J495" s="123"/>
      <c r="K495" s="123"/>
      <c r="L495" s="121"/>
      <c r="M495" s="121"/>
      <c r="N495" s="124"/>
      <c r="O495" s="124"/>
      <c r="P495" s="125"/>
    </row>
    <row r="496" spans="1:16" s="39" customFormat="1" ht="15.75" customHeight="1">
      <c r="A496" s="158"/>
      <c r="B496" s="665"/>
      <c r="C496" s="640"/>
      <c r="D496" s="658"/>
      <c r="E496" s="140" t="s">
        <v>25</v>
      </c>
      <c r="F496" s="123">
        <v>0</v>
      </c>
      <c r="G496" s="123">
        <v>0</v>
      </c>
      <c r="H496" s="123">
        <v>0</v>
      </c>
      <c r="I496" s="123">
        <v>0</v>
      </c>
      <c r="J496" s="123">
        <v>0</v>
      </c>
      <c r="K496" s="123">
        <v>0</v>
      </c>
      <c r="L496" s="121">
        <v>0</v>
      </c>
      <c r="M496" s="121">
        <v>0</v>
      </c>
      <c r="N496" s="124">
        <v>0</v>
      </c>
      <c r="O496" s="124">
        <v>0</v>
      </c>
      <c r="P496" s="125"/>
    </row>
    <row r="497" spans="1:16" s="39" customFormat="1" ht="15.75" customHeight="1">
      <c r="A497" s="158"/>
      <c r="B497" s="665"/>
      <c r="C497" s="640"/>
      <c r="D497" s="658"/>
      <c r="E497" s="140" t="s">
        <v>16</v>
      </c>
      <c r="F497" s="123">
        <v>0</v>
      </c>
      <c r="G497" s="123">
        <v>0</v>
      </c>
      <c r="H497" s="123">
        <v>0</v>
      </c>
      <c r="I497" s="123">
        <v>0</v>
      </c>
      <c r="J497" s="123">
        <v>0</v>
      </c>
      <c r="K497" s="123">
        <v>0</v>
      </c>
      <c r="L497" s="121">
        <v>0</v>
      </c>
      <c r="M497" s="121">
        <v>0</v>
      </c>
      <c r="N497" s="124">
        <v>0</v>
      </c>
      <c r="O497" s="124">
        <v>0</v>
      </c>
      <c r="P497" s="125"/>
    </row>
    <row r="498" spans="1:16" s="39" customFormat="1" ht="15.75" customHeight="1">
      <c r="A498" s="158"/>
      <c r="B498" s="665"/>
      <c r="C498" s="640"/>
      <c r="D498" s="658"/>
      <c r="E498" s="140" t="s">
        <v>30</v>
      </c>
      <c r="F498" s="123"/>
      <c r="G498" s="123"/>
      <c r="H498" s="123"/>
      <c r="I498" s="123"/>
      <c r="J498" s="123"/>
      <c r="K498" s="123"/>
      <c r="L498" s="121"/>
      <c r="M498" s="121"/>
      <c r="N498" s="124"/>
      <c r="O498" s="124"/>
      <c r="P498" s="125"/>
    </row>
    <row r="499" spans="1:16" s="39" customFormat="1" ht="15.75" customHeight="1">
      <c r="A499" s="158"/>
      <c r="B499" s="665"/>
      <c r="C499" s="640"/>
      <c r="D499" s="658"/>
      <c r="E499" s="140" t="s">
        <v>65</v>
      </c>
      <c r="F499" s="123">
        <v>1445.87014</v>
      </c>
      <c r="G499" s="123">
        <v>1444.4577999999999</v>
      </c>
      <c r="H499" s="123">
        <v>575.34400000000005</v>
      </c>
      <c r="I499" s="123">
        <v>209.83955</v>
      </c>
      <c r="J499" s="123">
        <v>1006.852</v>
      </c>
      <c r="K499" s="123">
        <v>633.10477000000003</v>
      </c>
      <c r="L499" s="176">
        <v>1656.0690999999999</v>
      </c>
      <c r="M499" s="176">
        <v>1656.0690999999999</v>
      </c>
      <c r="N499" s="177">
        <v>1726.0309999999999</v>
      </c>
      <c r="O499" s="177">
        <v>1726.0309999999999</v>
      </c>
      <c r="P499" s="125"/>
    </row>
    <row r="500" spans="1:16" s="39" customFormat="1" ht="15.75" customHeight="1">
      <c r="A500" s="158"/>
      <c r="B500" s="665"/>
      <c r="C500" s="640"/>
      <c r="D500" s="658"/>
      <c r="E500" s="140" t="s">
        <v>17</v>
      </c>
      <c r="F500" s="123"/>
      <c r="G500" s="123"/>
      <c r="H500" s="123"/>
      <c r="I500" s="123"/>
      <c r="J500" s="123"/>
      <c r="K500" s="123"/>
      <c r="L500" s="121"/>
      <c r="M500" s="121"/>
      <c r="N500" s="124"/>
      <c r="O500" s="124"/>
      <c r="P500" s="125"/>
    </row>
    <row r="501" spans="1:16" s="44" customFormat="1" ht="15.75" customHeight="1">
      <c r="A501" s="158"/>
      <c r="B501" s="665"/>
      <c r="C501" s="640"/>
      <c r="D501" s="658"/>
      <c r="E501" s="140" t="s">
        <v>14</v>
      </c>
      <c r="F501" s="123">
        <f>F503+F504+F505+F506</f>
        <v>3.87025</v>
      </c>
      <c r="G501" s="123">
        <f>G503+G504+G505+G506</f>
        <v>3.87025</v>
      </c>
      <c r="H501" s="123">
        <f t="shared" ref="H501:O501" si="178">H503+H504+H505+H506</f>
        <v>40</v>
      </c>
      <c r="I501" s="123">
        <f t="shared" si="178"/>
        <v>2.48E-3</v>
      </c>
      <c r="J501" s="123">
        <f t="shared" si="178"/>
        <v>40</v>
      </c>
      <c r="K501" s="123">
        <f t="shared" si="178"/>
        <v>1.2521500000000001</v>
      </c>
      <c r="L501" s="121">
        <f t="shared" si="178"/>
        <v>1.6890799999999999</v>
      </c>
      <c r="M501" s="121">
        <f t="shared" si="178"/>
        <v>1.6890799999999999</v>
      </c>
      <c r="N501" s="123">
        <f t="shared" si="178"/>
        <v>40</v>
      </c>
      <c r="O501" s="123">
        <f t="shared" si="178"/>
        <v>40</v>
      </c>
      <c r="P501" s="125"/>
    </row>
    <row r="502" spans="1:16" s="44" customFormat="1" ht="15.75" customHeight="1">
      <c r="A502" s="158"/>
      <c r="B502" s="665"/>
      <c r="C502" s="640"/>
      <c r="D502" s="658"/>
      <c r="E502" s="140" t="s">
        <v>15</v>
      </c>
      <c r="F502" s="123"/>
      <c r="G502" s="123"/>
      <c r="H502" s="123"/>
      <c r="I502" s="123"/>
      <c r="J502" s="123"/>
      <c r="K502" s="123"/>
      <c r="L502" s="121"/>
      <c r="M502" s="121"/>
      <c r="N502" s="124"/>
      <c r="O502" s="124"/>
      <c r="P502" s="125"/>
    </row>
    <row r="503" spans="1:16" s="44" customFormat="1" ht="15.75" customHeight="1">
      <c r="A503" s="158"/>
      <c r="B503" s="665"/>
      <c r="C503" s="640"/>
      <c r="D503" s="658"/>
      <c r="E503" s="140" t="s">
        <v>25</v>
      </c>
      <c r="F503" s="123">
        <v>0</v>
      </c>
      <c r="G503" s="123">
        <v>0</v>
      </c>
      <c r="H503" s="123">
        <v>0</v>
      </c>
      <c r="I503" s="123">
        <v>0</v>
      </c>
      <c r="J503" s="123">
        <v>0</v>
      </c>
      <c r="K503" s="123">
        <v>0</v>
      </c>
      <c r="L503" s="121">
        <v>0</v>
      </c>
      <c r="M503" s="121">
        <v>0</v>
      </c>
      <c r="N503" s="124">
        <v>0</v>
      </c>
      <c r="O503" s="124">
        <v>0</v>
      </c>
      <c r="P503" s="125"/>
    </row>
    <row r="504" spans="1:16" s="44" customFormat="1" ht="15.75" customHeight="1">
      <c r="A504" s="158"/>
      <c r="B504" s="665"/>
      <c r="C504" s="640"/>
      <c r="D504" s="658"/>
      <c r="E504" s="140" t="s">
        <v>16</v>
      </c>
      <c r="F504" s="123">
        <v>0</v>
      </c>
      <c r="G504" s="123">
        <v>0</v>
      </c>
      <c r="H504" s="123">
        <v>0</v>
      </c>
      <c r="I504" s="123">
        <v>0</v>
      </c>
      <c r="J504" s="123">
        <v>0</v>
      </c>
      <c r="K504" s="123">
        <v>0</v>
      </c>
      <c r="L504" s="121">
        <v>0</v>
      </c>
      <c r="M504" s="121">
        <v>0</v>
      </c>
      <c r="N504" s="124">
        <v>0</v>
      </c>
      <c r="O504" s="124">
        <v>0</v>
      </c>
      <c r="P504" s="125"/>
    </row>
    <row r="505" spans="1:16" s="44" customFormat="1" ht="15.75" customHeight="1">
      <c r="A505" s="158"/>
      <c r="B505" s="665"/>
      <c r="C505" s="640"/>
      <c r="D505" s="658"/>
      <c r="E505" s="140" t="s">
        <v>30</v>
      </c>
      <c r="F505" s="123"/>
      <c r="G505" s="123"/>
      <c r="H505" s="123"/>
      <c r="I505" s="123"/>
      <c r="J505" s="123"/>
      <c r="K505" s="123"/>
      <c r="L505" s="121"/>
      <c r="M505" s="121"/>
      <c r="N505" s="124"/>
      <c r="O505" s="124"/>
      <c r="P505" s="125"/>
    </row>
    <row r="506" spans="1:16" s="44" customFormat="1" ht="15.75" customHeight="1">
      <c r="A506" s="158"/>
      <c r="B506" s="665"/>
      <c r="C506" s="640"/>
      <c r="D506" s="658"/>
      <c r="E506" s="140" t="s">
        <v>65</v>
      </c>
      <c r="F506" s="123">
        <v>3.87025</v>
      </c>
      <c r="G506" s="123">
        <v>3.87025</v>
      </c>
      <c r="H506" s="123">
        <v>40</v>
      </c>
      <c r="I506" s="301">
        <v>2.48E-3</v>
      </c>
      <c r="J506" s="123">
        <v>40</v>
      </c>
      <c r="K506" s="123">
        <v>1.2521500000000001</v>
      </c>
      <c r="L506" s="176">
        <v>1.6890799999999999</v>
      </c>
      <c r="M506" s="176">
        <v>1.6890799999999999</v>
      </c>
      <c r="N506" s="175">
        <v>40</v>
      </c>
      <c r="O506" s="175">
        <v>40</v>
      </c>
      <c r="P506" s="125"/>
    </row>
    <row r="507" spans="1:16" s="44" customFormat="1" ht="15.75" customHeight="1">
      <c r="A507" s="158"/>
      <c r="B507" s="665"/>
      <c r="C507" s="640"/>
      <c r="D507" s="658"/>
      <c r="E507" s="140" t="s">
        <v>17</v>
      </c>
      <c r="F507" s="123"/>
      <c r="G507" s="123"/>
      <c r="H507" s="123"/>
      <c r="I507" s="123"/>
      <c r="J507" s="123"/>
      <c r="K507" s="123"/>
      <c r="L507" s="121"/>
      <c r="M507" s="121"/>
      <c r="N507" s="124"/>
      <c r="O507" s="124"/>
      <c r="P507" s="125"/>
    </row>
    <row r="508" spans="1:16" s="46" customFormat="1" ht="15.75" customHeight="1">
      <c r="A508" s="158"/>
      <c r="B508" s="665"/>
      <c r="C508" s="640"/>
      <c r="D508" s="658"/>
      <c r="E508" s="140" t="s">
        <v>14</v>
      </c>
      <c r="F508" s="123">
        <f>F510+F511+F512+F513</f>
        <v>0</v>
      </c>
      <c r="G508" s="123">
        <f t="shared" ref="G508:O508" si="179">G510+G511+G512+G513</f>
        <v>0</v>
      </c>
      <c r="H508" s="123">
        <f t="shared" si="179"/>
        <v>40</v>
      </c>
      <c r="I508" s="123">
        <f t="shared" si="179"/>
        <v>0</v>
      </c>
      <c r="J508" s="123">
        <f t="shared" si="179"/>
        <v>40</v>
      </c>
      <c r="K508" s="123">
        <f t="shared" si="179"/>
        <v>0</v>
      </c>
      <c r="L508" s="121">
        <f t="shared" si="179"/>
        <v>38.983429999999998</v>
      </c>
      <c r="M508" s="121">
        <f t="shared" si="179"/>
        <v>38.983429999999998</v>
      </c>
      <c r="N508" s="123">
        <f t="shared" si="179"/>
        <v>40</v>
      </c>
      <c r="O508" s="123">
        <f t="shared" si="179"/>
        <v>40</v>
      </c>
      <c r="P508" s="125"/>
    </row>
    <row r="509" spans="1:16" s="46" customFormat="1" ht="15.75" customHeight="1">
      <c r="A509" s="158"/>
      <c r="B509" s="665"/>
      <c r="C509" s="640"/>
      <c r="D509" s="658"/>
      <c r="E509" s="140" t="s">
        <v>15</v>
      </c>
      <c r="F509" s="123"/>
      <c r="G509" s="123"/>
      <c r="H509" s="123"/>
      <c r="I509" s="123"/>
      <c r="J509" s="123"/>
      <c r="K509" s="123"/>
      <c r="L509" s="121"/>
      <c r="M509" s="121"/>
      <c r="N509" s="124"/>
      <c r="O509" s="124"/>
      <c r="P509" s="125"/>
    </row>
    <row r="510" spans="1:16" s="46" customFormat="1" ht="15.75" customHeight="1">
      <c r="A510" s="158"/>
      <c r="B510" s="665"/>
      <c r="C510" s="640"/>
      <c r="D510" s="658"/>
      <c r="E510" s="140" t="s">
        <v>25</v>
      </c>
      <c r="F510" s="123">
        <v>0</v>
      </c>
      <c r="G510" s="123">
        <v>0</v>
      </c>
      <c r="H510" s="123">
        <v>0</v>
      </c>
      <c r="I510" s="123">
        <v>0</v>
      </c>
      <c r="J510" s="123">
        <v>0</v>
      </c>
      <c r="K510" s="123">
        <v>0</v>
      </c>
      <c r="L510" s="121">
        <v>0</v>
      </c>
      <c r="M510" s="121">
        <v>0</v>
      </c>
      <c r="N510" s="124">
        <v>0</v>
      </c>
      <c r="O510" s="124">
        <v>0</v>
      </c>
      <c r="P510" s="125"/>
    </row>
    <row r="511" spans="1:16" s="46" customFormat="1" ht="15.75" customHeight="1">
      <c r="A511" s="158"/>
      <c r="B511" s="665"/>
      <c r="C511" s="640"/>
      <c r="D511" s="658"/>
      <c r="E511" s="140" t="s">
        <v>16</v>
      </c>
      <c r="F511" s="123">
        <v>0</v>
      </c>
      <c r="G511" s="123">
        <v>0</v>
      </c>
      <c r="H511" s="123">
        <v>0</v>
      </c>
      <c r="I511" s="123">
        <v>0</v>
      </c>
      <c r="J511" s="123">
        <v>0</v>
      </c>
      <c r="K511" s="123">
        <v>0</v>
      </c>
      <c r="L511" s="121">
        <v>0</v>
      </c>
      <c r="M511" s="121">
        <v>0</v>
      </c>
      <c r="N511" s="124">
        <v>0</v>
      </c>
      <c r="O511" s="124">
        <v>0</v>
      </c>
      <c r="P511" s="125"/>
    </row>
    <row r="512" spans="1:16" s="46" customFormat="1" ht="15.75" customHeight="1">
      <c r="A512" s="158"/>
      <c r="B512" s="665"/>
      <c r="C512" s="640"/>
      <c r="D512" s="658"/>
      <c r="E512" s="140" t="s">
        <v>30</v>
      </c>
      <c r="F512" s="123"/>
      <c r="G512" s="123"/>
      <c r="H512" s="123"/>
      <c r="I512" s="123"/>
      <c r="J512" s="123"/>
      <c r="K512" s="123"/>
      <c r="L512" s="121"/>
      <c r="M512" s="121"/>
      <c r="N512" s="124"/>
      <c r="O512" s="124"/>
      <c r="P512" s="125"/>
    </row>
    <row r="513" spans="1:16" s="46" customFormat="1" ht="15.75" customHeight="1">
      <c r="A513" s="158"/>
      <c r="B513" s="665"/>
      <c r="C513" s="640"/>
      <c r="D513" s="658"/>
      <c r="E513" s="140" t="s">
        <v>65</v>
      </c>
      <c r="F513" s="123">
        <v>0</v>
      </c>
      <c r="G513" s="123">
        <v>0</v>
      </c>
      <c r="H513" s="123">
        <v>40</v>
      </c>
      <c r="I513" s="123">
        <v>0</v>
      </c>
      <c r="J513" s="123">
        <v>40</v>
      </c>
      <c r="K513" s="123">
        <v>0</v>
      </c>
      <c r="L513" s="176">
        <v>38.983429999999998</v>
      </c>
      <c r="M513" s="176">
        <v>38.983429999999998</v>
      </c>
      <c r="N513" s="175">
        <v>40</v>
      </c>
      <c r="O513" s="175">
        <v>40</v>
      </c>
      <c r="P513" s="125"/>
    </row>
    <row r="514" spans="1:16" s="46" customFormat="1" ht="15.75" customHeight="1">
      <c r="A514" s="158"/>
      <c r="B514" s="665"/>
      <c r="C514" s="640"/>
      <c r="D514" s="658"/>
      <c r="E514" s="140" t="s">
        <v>17</v>
      </c>
      <c r="F514" s="123"/>
      <c r="G514" s="123"/>
      <c r="H514" s="123"/>
      <c r="I514" s="123"/>
      <c r="J514" s="123"/>
      <c r="K514" s="123"/>
      <c r="L514" s="121"/>
      <c r="M514" s="121"/>
      <c r="N514" s="124"/>
      <c r="O514" s="124"/>
      <c r="P514" s="125"/>
    </row>
    <row r="515" spans="1:16" s="44" customFormat="1" ht="13.5" customHeight="1">
      <c r="A515" s="158"/>
      <c r="B515" s="642"/>
      <c r="C515" s="640" t="s">
        <v>121</v>
      </c>
      <c r="D515" s="658" t="s">
        <v>302</v>
      </c>
      <c r="E515" s="140" t="s">
        <v>14</v>
      </c>
      <c r="F515" s="123">
        <f>F517+F518+F519+F520</f>
        <v>49.808340000000001</v>
      </c>
      <c r="G515" s="123">
        <f>G517+G518+G519+G520</f>
        <v>49.808340000000001</v>
      </c>
      <c r="H515" s="123">
        <f>H517+H518+H519+H520</f>
        <v>12.458320000000001</v>
      </c>
      <c r="I515" s="123">
        <f>I517+I518+I519+I520</f>
        <v>0</v>
      </c>
      <c r="J515" s="123">
        <f t="shared" ref="J515:O515" si="180">J517+J518+J519+J520</f>
        <v>24.90832</v>
      </c>
      <c r="K515" s="123">
        <f t="shared" si="180"/>
        <v>0</v>
      </c>
      <c r="L515" s="121">
        <f t="shared" si="180"/>
        <v>49.808320000000002</v>
      </c>
      <c r="M515" s="121">
        <f t="shared" si="180"/>
        <v>49.808320000000002</v>
      </c>
      <c r="N515" s="128">
        <f t="shared" si="180"/>
        <v>0</v>
      </c>
      <c r="O515" s="128">
        <f t="shared" si="180"/>
        <v>0</v>
      </c>
      <c r="P515" s="125"/>
    </row>
    <row r="516" spans="1:16" s="44" customFormat="1" ht="13.5" customHeight="1">
      <c r="A516" s="158"/>
      <c r="B516" s="642"/>
      <c r="C516" s="640"/>
      <c r="D516" s="658"/>
      <c r="E516" s="140" t="s">
        <v>15</v>
      </c>
      <c r="F516" s="123"/>
      <c r="G516" s="123"/>
      <c r="H516" s="123"/>
      <c r="I516" s="123"/>
      <c r="J516" s="123"/>
      <c r="K516" s="123"/>
      <c r="L516" s="121"/>
      <c r="M516" s="121"/>
      <c r="N516" s="124"/>
      <c r="O516" s="124"/>
      <c r="P516" s="125"/>
    </row>
    <row r="517" spans="1:16" s="44" customFormat="1" ht="13.5" customHeight="1">
      <c r="A517" s="158"/>
      <c r="B517" s="642"/>
      <c r="C517" s="640"/>
      <c r="D517" s="658"/>
      <c r="E517" s="140" t="s">
        <v>25</v>
      </c>
      <c r="F517" s="123">
        <v>0</v>
      </c>
      <c r="G517" s="123">
        <v>0</v>
      </c>
      <c r="H517" s="123">
        <v>0</v>
      </c>
      <c r="I517" s="123">
        <v>0</v>
      </c>
      <c r="J517" s="123">
        <v>0</v>
      </c>
      <c r="K517" s="123">
        <v>0</v>
      </c>
      <c r="L517" s="121">
        <v>0</v>
      </c>
      <c r="M517" s="121">
        <v>0</v>
      </c>
      <c r="N517" s="124">
        <v>0</v>
      </c>
      <c r="O517" s="124">
        <v>0</v>
      </c>
      <c r="P517" s="125"/>
    </row>
    <row r="518" spans="1:16" s="44" customFormat="1" ht="13.5" customHeight="1">
      <c r="A518" s="158"/>
      <c r="B518" s="642"/>
      <c r="C518" s="640"/>
      <c r="D518" s="658"/>
      <c r="E518" s="140" t="s">
        <v>16</v>
      </c>
      <c r="F518" s="123">
        <v>0</v>
      </c>
      <c r="G518" s="123">
        <v>0</v>
      </c>
      <c r="H518" s="123">
        <v>0</v>
      </c>
      <c r="I518" s="123">
        <v>0</v>
      </c>
      <c r="J518" s="123">
        <v>0</v>
      </c>
      <c r="K518" s="123">
        <v>0</v>
      </c>
      <c r="L518" s="121">
        <v>0</v>
      </c>
      <c r="M518" s="121">
        <v>0</v>
      </c>
      <c r="N518" s="124">
        <v>0</v>
      </c>
      <c r="O518" s="124">
        <v>0</v>
      </c>
      <c r="P518" s="125"/>
    </row>
    <row r="519" spans="1:16" s="44" customFormat="1" ht="13.5" customHeight="1">
      <c r="A519" s="158"/>
      <c r="B519" s="642"/>
      <c r="C519" s="640"/>
      <c r="D519" s="658"/>
      <c r="E519" s="140" t="s">
        <v>30</v>
      </c>
      <c r="F519" s="123"/>
      <c r="G519" s="123"/>
      <c r="H519" s="123"/>
      <c r="I519" s="123"/>
      <c r="J519" s="123"/>
      <c r="K519" s="123"/>
      <c r="L519" s="121"/>
      <c r="M519" s="121"/>
      <c r="N519" s="124"/>
      <c r="O519" s="124"/>
      <c r="P519" s="125"/>
    </row>
    <row r="520" spans="1:16" s="44" customFormat="1" ht="13.5" customHeight="1">
      <c r="A520" s="158"/>
      <c r="B520" s="642"/>
      <c r="C520" s="640"/>
      <c r="D520" s="658"/>
      <c r="E520" s="140" t="s">
        <v>65</v>
      </c>
      <c r="F520" s="123">
        <v>49.808340000000001</v>
      </c>
      <c r="G520" s="123">
        <v>49.808340000000001</v>
      </c>
      <c r="H520" s="123">
        <v>12.458320000000001</v>
      </c>
      <c r="I520" s="123">
        <v>0</v>
      </c>
      <c r="J520" s="123">
        <v>24.90832</v>
      </c>
      <c r="K520" s="123">
        <v>0</v>
      </c>
      <c r="L520" s="176">
        <v>49.808320000000002</v>
      </c>
      <c r="M520" s="176">
        <v>49.808320000000002</v>
      </c>
      <c r="N520" s="175">
        <v>0</v>
      </c>
      <c r="O520" s="175">
        <v>0</v>
      </c>
      <c r="P520" s="125"/>
    </row>
    <row r="521" spans="1:16" s="44" customFormat="1" ht="13.5" customHeight="1">
      <c r="A521" s="158"/>
      <c r="B521" s="642"/>
      <c r="C521" s="640"/>
      <c r="D521" s="658"/>
      <c r="E521" s="140" t="s">
        <v>17</v>
      </c>
      <c r="F521" s="123"/>
      <c r="G521" s="123"/>
      <c r="H521" s="123"/>
      <c r="I521" s="123"/>
      <c r="J521" s="123"/>
      <c r="K521" s="123"/>
      <c r="L521" s="121"/>
      <c r="M521" s="121"/>
      <c r="N521" s="124"/>
      <c r="O521" s="124"/>
      <c r="P521" s="125"/>
    </row>
    <row r="522" spans="1:16" s="44" customFormat="1" ht="13.5" customHeight="1">
      <c r="A522" s="158"/>
      <c r="B522" s="665"/>
      <c r="C522" s="657"/>
      <c r="D522" s="657"/>
      <c r="E522" s="140" t="s">
        <v>14</v>
      </c>
      <c r="F522" s="123">
        <f>F524+F525+F526+F527</f>
        <v>15.04209</v>
      </c>
      <c r="G522" s="123">
        <f>G524+G525+G526+G527</f>
        <v>15.04209</v>
      </c>
      <c r="H522" s="123">
        <f>-H524+H525+H527</f>
        <v>3.7606099999999998</v>
      </c>
      <c r="I522" s="123">
        <f t="shared" ref="I522:K522" si="181">-I524+I525+I527</f>
        <v>0</v>
      </c>
      <c r="J522" s="123">
        <f t="shared" si="181"/>
        <v>7.5211100000000002</v>
      </c>
      <c r="K522" s="123">
        <f t="shared" si="181"/>
        <v>0</v>
      </c>
      <c r="L522" s="121">
        <f>L524+L525+L527</f>
        <v>15.042109999999999</v>
      </c>
      <c r="M522" s="121">
        <f t="shared" ref="M522:O522" si="182">M524+M525+M527</f>
        <v>15.042109999999999</v>
      </c>
      <c r="N522" s="120">
        <f t="shared" si="182"/>
        <v>0</v>
      </c>
      <c r="O522" s="120">
        <f t="shared" si="182"/>
        <v>0</v>
      </c>
      <c r="P522" s="125"/>
    </row>
    <row r="523" spans="1:16" s="44" customFormat="1" ht="13.5" customHeight="1">
      <c r="A523" s="158"/>
      <c r="B523" s="665"/>
      <c r="C523" s="657"/>
      <c r="D523" s="657"/>
      <c r="E523" s="140" t="s">
        <v>15</v>
      </c>
      <c r="F523" s="123"/>
      <c r="G523" s="123"/>
      <c r="H523" s="123"/>
      <c r="I523" s="123"/>
      <c r="J523" s="123"/>
      <c r="K523" s="123"/>
      <c r="L523" s="121"/>
      <c r="M523" s="121"/>
      <c r="N523" s="124"/>
      <c r="O523" s="124"/>
      <c r="P523" s="125"/>
    </row>
    <row r="524" spans="1:16" s="44" customFormat="1" ht="13.5" customHeight="1">
      <c r="A524" s="158"/>
      <c r="B524" s="665"/>
      <c r="C524" s="657"/>
      <c r="D524" s="657"/>
      <c r="E524" s="140" t="s">
        <v>25</v>
      </c>
      <c r="F524" s="123">
        <v>0</v>
      </c>
      <c r="G524" s="123">
        <v>0</v>
      </c>
      <c r="H524" s="123">
        <v>0</v>
      </c>
      <c r="I524" s="123">
        <v>0</v>
      </c>
      <c r="J524" s="123">
        <v>0</v>
      </c>
      <c r="K524" s="123">
        <v>0</v>
      </c>
      <c r="L524" s="121">
        <v>0</v>
      </c>
      <c r="M524" s="121">
        <v>0</v>
      </c>
      <c r="N524" s="124">
        <v>0</v>
      </c>
      <c r="O524" s="124">
        <v>0</v>
      </c>
      <c r="P524" s="125"/>
    </row>
    <row r="525" spans="1:16" s="44" customFormat="1" ht="13.5" customHeight="1">
      <c r="A525" s="158"/>
      <c r="B525" s="665"/>
      <c r="C525" s="657"/>
      <c r="D525" s="657"/>
      <c r="E525" s="140" t="s">
        <v>16</v>
      </c>
      <c r="F525" s="123">
        <v>0</v>
      </c>
      <c r="G525" s="123">
        <v>0</v>
      </c>
      <c r="H525" s="123">
        <v>0</v>
      </c>
      <c r="I525" s="123">
        <v>0</v>
      </c>
      <c r="J525" s="123">
        <v>0</v>
      </c>
      <c r="K525" s="123">
        <v>0</v>
      </c>
      <c r="L525" s="121">
        <v>0</v>
      </c>
      <c r="M525" s="121">
        <v>0</v>
      </c>
      <c r="N525" s="124">
        <v>0</v>
      </c>
      <c r="O525" s="124">
        <v>0</v>
      </c>
      <c r="P525" s="125"/>
    </row>
    <row r="526" spans="1:16" s="44" customFormat="1" ht="13.5" customHeight="1">
      <c r="A526" s="158"/>
      <c r="B526" s="665"/>
      <c r="C526" s="657"/>
      <c r="D526" s="657"/>
      <c r="E526" s="140" t="s">
        <v>30</v>
      </c>
      <c r="F526" s="123"/>
      <c r="G526" s="123"/>
      <c r="H526" s="123"/>
      <c r="I526" s="123"/>
      <c r="J526" s="123"/>
      <c r="K526" s="123"/>
      <c r="L526" s="121"/>
      <c r="M526" s="121"/>
      <c r="N526" s="124"/>
      <c r="O526" s="124"/>
      <c r="P526" s="125"/>
    </row>
    <row r="527" spans="1:16" s="44" customFormat="1" ht="13.5" customHeight="1">
      <c r="A527" s="158"/>
      <c r="B527" s="665"/>
      <c r="C527" s="657"/>
      <c r="D527" s="657"/>
      <c r="E527" s="140" t="s">
        <v>65</v>
      </c>
      <c r="F527" s="123">
        <v>15.04209</v>
      </c>
      <c r="G527" s="123">
        <v>15.04209</v>
      </c>
      <c r="H527" s="123">
        <v>3.7606099999999998</v>
      </c>
      <c r="I527" s="123">
        <v>0</v>
      </c>
      <c r="J527" s="123">
        <v>7.5211100000000002</v>
      </c>
      <c r="K527" s="123">
        <v>0</v>
      </c>
      <c r="L527" s="176">
        <v>15.042109999999999</v>
      </c>
      <c r="M527" s="176">
        <v>15.042109999999999</v>
      </c>
      <c r="N527" s="175">
        <v>0</v>
      </c>
      <c r="O527" s="175">
        <v>0</v>
      </c>
      <c r="P527" s="125"/>
    </row>
    <row r="528" spans="1:16" s="44" customFormat="1" ht="13.5" customHeight="1">
      <c r="A528" s="158"/>
      <c r="B528" s="665"/>
      <c r="C528" s="657"/>
      <c r="D528" s="657"/>
      <c r="E528" s="140" t="s">
        <v>17</v>
      </c>
      <c r="F528" s="123"/>
      <c r="G528" s="123"/>
      <c r="H528" s="123"/>
      <c r="I528" s="123"/>
      <c r="J528" s="123"/>
      <c r="K528" s="123"/>
      <c r="L528" s="121"/>
      <c r="M528" s="121"/>
      <c r="N528" s="124"/>
      <c r="O528" s="124"/>
      <c r="P528" s="125"/>
    </row>
    <row r="529" spans="1:16" s="39" customFormat="1" ht="12.75" customHeight="1">
      <c r="A529" s="158"/>
      <c r="B529" s="642"/>
      <c r="C529" s="640" t="s">
        <v>122</v>
      </c>
      <c r="D529" s="658" t="s">
        <v>143</v>
      </c>
      <c r="E529" s="140" t="s">
        <v>14</v>
      </c>
      <c r="F529" s="123">
        <f>F531+F532+F533+F534</f>
        <v>250.78111000000001</v>
      </c>
      <c r="G529" s="123">
        <f>G531+G532+G533+G534</f>
        <v>250.78111000000001</v>
      </c>
      <c r="H529" s="123">
        <f t="shared" ref="H529:O529" si="183">H531+H532+H533+H534</f>
        <v>62.698999999999998</v>
      </c>
      <c r="I529" s="123">
        <f t="shared" si="183"/>
        <v>19.154319999999998</v>
      </c>
      <c r="J529" s="123">
        <f t="shared" si="183"/>
        <v>125.393</v>
      </c>
      <c r="K529" s="123">
        <f t="shared" si="183"/>
        <v>125.393</v>
      </c>
      <c r="L529" s="121">
        <f t="shared" si="183"/>
        <v>250.78100000000001</v>
      </c>
      <c r="M529" s="121">
        <f t="shared" si="183"/>
        <v>250.78100000000001</v>
      </c>
      <c r="N529" s="123">
        <f t="shared" si="183"/>
        <v>0</v>
      </c>
      <c r="O529" s="123">
        <f t="shared" si="183"/>
        <v>0</v>
      </c>
      <c r="P529" s="125"/>
    </row>
    <row r="530" spans="1:16" s="39" customFormat="1" ht="12.75" customHeight="1">
      <c r="A530" s="158"/>
      <c r="B530" s="642"/>
      <c r="C530" s="640"/>
      <c r="D530" s="658"/>
      <c r="E530" s="140" t="s">
        <v>15</v>
      </c>
      <c r="F530" s="123"/>
      <c r="G530" s="123"/>
      <c r="H530" s="123"/>
      <c r="I530" s="123"/>
      <c r="J530" s="123"/>
      <c r="K530" s="123"/>
      <c r="L530" s="121"/>
      <c r="M530" s="121"/>
      <c r="N530" s="124"/>
      <c r="O530" s="124"/>
      <c r="P530" s="125"/>
    </row>
    <row r="531" spans="1:16" s="39" customFormat="1" ht="12.75" customHeight="1">
      <c r="A531" s="158"/>
      <c r="B531" s="642"/>
      <c r="C531" s="640"/>
      <c r="D531" s="658"/>
      <c r="E531" s="140" t="s">
        <v>25</v>
      </c>
      <c r="F531" s="123">
        <v>0</v>
      </c>
      <c r="G531" s="123">
        <v>0</v>
      </c>
      <c r="H531" s="123">
        <v>0</v>
      </c>
      <c r="I531" s="123">
        <v>0</v>
      </c>
      <c r="J531" s="123">
        <v>0</v>
      </c>
      <c r="K531" s="123">
        <v>0</v>
      </c>
      <c r="L531" s="121">
        <v>0</v>
      </c>
      <c r="M531" s="121">
        <v>0</v>
      </c>
      <c r="N531" s="124">
        <v>0</v>
      </c>
      <c r="O531" s="124">
        <v>0</v>
      </c>
      <c r="P531" s="125"/>
    </row>
    <row r="532" spans="1:16" s="39" customFormat="1" ht="12.75" customHeight="1">
      <c r="A532" s="158"/>
      <c r="B532" s="642"/>
      <c r="C532" s="640"/>
      <c r="D532" s="658"/>
      <c r="E532" s="140" t="s">
        <v>16</v>
      </c>
      <c r="F532" s="123">
        <v>0</v>
      </c>
      <c r="G532" s="123">
        <v>0</v>
      </c>
      <c r="H532" s="123">
        <v>0</v>
      </c>
      <c r="I532" s="123">
        <v>0</v>
      </c>
      <c r="J532" s="123">
        <v>0</v>
      </c>
      <c r="K532" s="123">
        <v>0</v>
      </c>
      <c r="L532" s="121">
        <v>0</v>
      </c>
      <c r="M532" s="121">
        <v>0</v>
      </c>
      <c r="N532" s="124">
        <v>0</v>
      </c>
      <c r="O532" s="124">
        <v>0</v>
      </c>
      <c r="P532" s="125"/>
    </row>
    <row r="533" spans="1:16" s="39" customFormat="1" ht="12.75" customHeight="1">
      <c r="A533" s="158"/>
      <c r="B533" s="642"/>
      <c r="C533" s="640"/>
      <c r="D533" s="658"/>
      <c r="E533" s="140" t="s">
        <v>30</v>
      </c>
      <c r="F533" s="123"/>
      <c r="G533" s="123"/>
      <c r="H533" s="123"/>
      <c r="I533" s="123"/>
      <c r="J533" s="123"/>
      <c r="K533" s="123"/>
      <c r="L533" s="121"/>
      <c r="M533" s="121"/>
      <c r="N533" s="124"/>
      <c r="O533" s="124"/>
      <c r="P533" s="125"/>
    </row>
    <row r="534" spans="1:16" s="39" customFormat="1" ht="12.75" customHeight="1">
      <c r="A534" s="158"/>
      <c r="B534" s="642"/>
      <c r="C534" s="640"/>
      <c r="D534" s="658"/>
      <c r="E534" s="140" t="s">
        <v>65</v>
      </c>
      <c r="F534" s="123">
        <v>250.78111000000001</v>
      </c>
      <c r="G534" s="123">
        <v>250.78111000000001</v>
      </c>
      <c r="H534" s="123">
        <v>62.698999999999998</v>
      </c>
      <c r="I534" s="123">
        <v>19.154319999999998</v>
      </c>
      <c r="J534" s="123">
        <v>125.393</v>
      </c>
      <c r="K534" s="123">
        <v>125.393</v>
      </c>
      <c r="L534" s="176">
        <v>250.78100000000001</v>
      </c>
      <c r="M534" s="176">
        <v>250.78100000000001</v>
      </c>
      <c r="N534" s="175">
        <v>0</v>
      </c>
      <c r="O534" s="175">
        <v>0</v>
      </c>
      <c r="P534" s="125"/>
    </row>
    <row r="535" spans="1:16" s="39" customFormat="1" ht="12.75" customHeight="1">
      <c r="A535" s="158"/>
      <c r="B535" s="642"/>
      <c r="C535" s="640"/>
      <c r="D535" s="658"/>
      <c r="E535" s="140" t="s">
        <v>17</v>
      </c>
      <c r="F535" s="123"/>
      <c r="G535" s="123"/>
      <c r="H535" s="123"/>
      <c r="I535" s="123"/>
      <c r="J535" s="123"/>
      <c r="K535" s="123"/>
      <c r="L535" s="121"/>
      <c r="M535" s="121"/>
      <c r="N535" s="124"/>
      <c r="O535" s="124"/>
      <c r="P535" s="125"/>
    </row>
    <row r="536" spans="1:16" ht="12.75" customHeight="1">
      <c r="A536" s="158"/>
      <c r="B536" s="665"/>
      <c r="C536" s="657"/>
      <c r="D536" s="657"/>
      <c r="E536" s="140" t="s">
        <v>14</v>
      </c>
      <c r="F536" s="123">
        <f>F538+F539+F540+F541</f>
        <v>75.735889999999998</v>
      </c>
      <c r="G536" s="123">
        <f>G538+G539+G540+G541</f>
        <v>75.735889999999998</v>
      </c>
      <c r="H536" s="123">
        <f>H538+H539+H541</f>
        <v>18.937000000000001</v>
      </c>
      <c r="I536" s="123">
        <f t="shared" ref="I536:K536" si="184">I538+I539+I541</f>
        <v>0</v>
      </c>
      <c r="J536" s="123">
        <f t="shared" si="184"/>
        <v>37.869999999999997</v>
      </c>
      <c r="K536" s="123">
        <f t="shared" si="184"/>
        <v>24.349250000000001</v>
      </c>
      <c r="L536" s="121">
        <f>L538+L539+L541</f>
        <v>75.736000000000004</v>
      </c>
      <c r="M536" s="121">
        <f t="shared" ref="M536:O536" si="185">M538+M539+M541</f>
        <v>75.736000000000004</v>
      </c>
      <c r="N536" s="120">
        <f t="shared" si="185"/>
        <v>0</v>
      </c>
      <c r="O536" s="120">
        <f t="shared" si="185"/>
        <v>0</v>
      </c>
      <c r="P536" s="125"/>
    </row>
    <row r="537" spans="1:16" ht="12.75" customHeight="1">
      <c r="A537" s="158"/>
      <c r="B537" s="665"/>
      <c r="C537" s="657"/>
      <c r="D537" s="657"/>
      <c r="E537" s="140" t="s">
        <v>15</v>
      </c>
      <c r="F537" s="123"/>
      <c r="G537" s="123"/>
      <c r="H537" s="123"/>
      <c r="I537" s="123"/>
      <c r="J537" s="123"/>
      <c r="K537" s="123"/>
      <c r="L537" s="121"/>
      <c r="M537" s="121"/>
      <c r="N537" s="124"/>
      <c r="O537" s="124"/>
      <c r="P537" s="125"/>
    </row>
    <row r="538" spans="1:16" ht="12" customHeight="1">
      <c r="A538" s="158"/>
      <c r="B538" s="665"/>
      <c r="C538" s="657"/>
      <c r="D538" s="657"/>
      <c r="E538" s="140" t="s">
        <v>25</v>
      </c>
      <c r="F538" s="123">
        <v>0</v>
      </c>
      <c r="G538" s="123">
        <v>0</v>
      </c>
      <c r="H538" s="123">
        <v>0</v>
      </c>
      <c r="I538" s="123">
        <v>0</v>
      </c>
      <c r="J538" s="123">
        <v>0</v>
      </c>
      <c r="K538" s="123">
        <v>0</v>
      </c>
      <c r="L538" s="121">
        <v>0</v>
      </c>
      <c r="M538" s="121">
        <v>0</v>
      </c>
      <c r="N538" s="124">
        <v>0</v>
      </c>
      <c r="O538" s="124">
        <v>0</v>
      </c>
      <c r="P538" s="125"/>
    </row>
    <row r="539" spans="1:16" ht="12" customHeight="1">
      <c r="A539" s="158"/>
      <c r="B539" s="665"/>
      <c r="C539" s="657"/>
      <c r="D539" s="657"/>
      <c r="E539" s="140" t="s">
        <v>16</v>
      </c>
      <c r="F539" s="123">
        <v>0</v>
      </c>
      <c r="G539" s="123">
        <v>0</v>
      </c>
      <c r="H539" s="123">
        <v>0</v>
      </c>
      <c r="I539" s="123">
        <v>0</v>
      </c>
      <c r="J539" s="123">
        <v>0</v>
      </c>
      <c r="K539" s="123">
        <v>0</v>
      </c>
      <c r="L539" s="121">
        <v>0</v>
      </c>
      <c r="M539" s="121">
        <v>0</v>
      </c>
      <c r="N539" s="124">
        <v>0</v>
      </c>
      <c r="O539" s="124">
        <v>0</v>
      </c>
      <c r="P539" s="125"/>
    </row>
    <row r="540" spans="1:16" ht="12" customHeight="1">
      <c r="A540" s="158"/>
      <c r="B540" s="665"/>
      <c r="C540" s="657"/>
      <c r="D540" s="657"/>
      <c r="E540" s="140" t="s">
        <v>30</v>
      </c>
      <c r="F540" s="123"/>
      <c r="G540" s="123"/>
      <c r="H540" s="123"/>
      <c r="I540" s="123"/>
      <c r="J540" s="123"/>
      <c r="K540" s="123"/>
      <c r="L540" s="121"/>
      <c r="M540" s="121"/>
      <c r="N540" s="124"/>
      <c r="O540" s="124"/>
      <c r="P540" s="125"/>
    </row>
    <row r="541" spans="1:16" ht="12" customHeight="1">
      <c r="A541" s="158"/>
      <c r="B541" s="665"/>
      <c r="C541" s="657"/>
      <c r="D541" s="657"/>
      <c r="E541" s="140" t="s">
        <v>65</v>
      </c>
      <c r="F541" s="123">
        <v>75.735889999999998</v>
      </c>
      <c r="G541" s="123">
        <v>75.735889999999998</v>
      </c>
      <c r="H541" s="123">
        <v>18.937000000000001</v>
      </c>
      <c r="I541" s="123">
        <v>0</v>
      </c>
      <c r="J541" s="123">
        <v>37.869999999999997</v>
      </c>
      <c r="K541" s="123">
        <v>24.349250000000001</v>
      </c>
      <c r="L541" s="176">
        <v>75.736000000000004</v>
      </c>
      <c r="M541" s="176">
        <v>75.736000000000004</v>
      </c>
      <c r="N541" s="175">
        <v>0</v>
      </c>
      <c r="O541" s="175">
        <v>0</v>
      </c>
      <c r="P541" s="125"/>
    </row>
    <row r="542" spans="1:16" ht="12" customHeight="1">
      <c r="A542" s="158"/>
      <c r="B542" s="665"/>
      <c r="C542" s="657"/>
      <c r="D542" s="657"/>
      <c r="E542" s="140" t="s">
        <v>17</v>
      </c>
      <c r="F542" s="123"/>
      <c r="G542" s="123"/>
      <c r="H542" s="123"/>
      <c r="I542" s="123"/>
      <c r="J542" s="123"/>
      <c r="K542" s="123"/>
      <c r="L542" s="121"/>
      <c r="M542" s="121"/>
      <c r="N542" s="124"/>
      <c r="O542" s="124"/>
      <c r="P542" s="125"/>
    </row>
    <row r="543" spans="1:16" ht="15.75" customHeight="1">
      <c r="A543" s="158"/>
      <c r="B543" s="653">
        <v>6</v>
      </c>
      <c r="C543" s="655" t="s">
        <v>67</v>
      </c>
      <c r="D543" s="655" t="s">
        <v>152</v>
      </c>
      <c r="E543" s="138" t="s">
        <v>14</v>
      </c>
      <c r="F543" s="118">
        <f>F545+F546+F547+F548+F549</f>
        <v>18.5</v>
      </c>
      <c r="G543" s="118">
        <f t="shared" ref="G543:O543" si="186">G545+G546+G547+G548+G549</f>
        <v>18.5</v>
      </c>
      <c r="H543" s="118">
        <f t="shared" si="186"/>
        <v>0</v>
      </c>
      <c r="I543" s="118">
        <f t="shared" si="186"/>
        <v>0</v>
      </c>
      <c r="J543" s="118">
        <f t="shared" si="186"/>
        <v>30</v>
      </c>
      <c r="K543" s="118">
        <f t="shared" si="186"/>
        <v>30</v>
      </c>
      <c r="L543" s="118">
        <f t="shared" si="186"/>
        <v>30</v>
      </c>
      <c r="M543" s="118">
        <f t="shared" si="186"/>
        <v>30</v>
      </c>
      <c r="N543" s="118">
        <f t="shared" si="186"/>
        <v>170</v>
      </c>
      <c r="O543" s="118">
        <f t="shared" si="186"/>
        <v>170</v>
      </c>
      <c r="P543" s="653"/>
    </row>
    <row r="544" spans="1:16" ht="15.75" customHeight="1">
      <c r="A544" s="158"/>
      <c r="B544" s="653"/>
      <c r="C544" s="655"/>
      <c r="D544" s="655"/>
      <c r="E544" s="138" t="s">
        <v>15</v>
      </c>
      <c r="F544" s="118"/>
      <c r="G544" s="118"/>
      <c r="H544" s="118"/>
      <c r="I544" s="118"/>
      <c r="J544" s="118"/>
      <c r="K544" s="118"/>
      <c r="L544" s="118"/>
      <c r="M544" s="118"/>
      <c r="N544" s="118"/>
      <c r="O544" s="118"/>
      <c r="P544" s="653"/>
    </row>
    <row r="545" spans="1:16" ht="15.75" customHeight="1">
      <c r="A545" s="158"/>
      <c r="B545" s="653"/>
      <c r="C545" s="655"/>
      <c r="D545" s="655"/>
      <c r="E545" s="138" t="s">
        <v>25</v>
      </c>
      <c r="F545" s="118">
        <f>F553+F561</f>
        <v>0</v>
      </c>
      <c r="G545" s="118">
        <f t="shared" ref="G545:O545" si="187">G553+G561</f>
        <v>0</v>
      </c>
      <c r="H545" s="118">
        <f t="shared" si="187"/>
        <v>0</v>
      </c>
      <c r="I545" s="118">
        <f t="shared" si="187"/>
        <v>0</v>
      </c>
      <c r="J545" s="118">
        <f t="shared" si="187"/>
        <v>0</v>
      </c>
      <c r="K545" s="118">
        <f t="shared" si="187"/>
        <v>0</v>
      </c>
      <c r="L545" s="118">
        <f t="shared" si="187"/>
        <v>0</v>
      </c>
      <c r="M545" s="118">
        <f t="shared" si="187"/>
        <v>0</v>
      </c>
      <c r="N545" s="118">
        <f t="shared" si="187"/>
        <v>0</v>
      </c>
      <c r="O545" s="118">
        <f t="shared" si="187"/>
        <v>0</v>
      </c>
      <c r="P545" s="653"/>
    </row>
    <row r="546" spans="1:16" ht="15.75" customHeight="1">
      <c r="A546" s="158"/>
      <c r="B546" s="653"/>
      <c r="C546" s="655"/>
      <c r="D546" s="655"/>
      <c r="E546" s="138" t="s">
        <v>16</v>
      </c>
      <c r="F546" s="118">
        <f t="shared" ref="F546:O549" si="188">F554+F562</f>
        <v>0</v>
      </c>
      <c r="G546" s="118">
        <f t="shared" si="188"/>
        <v>0</v>
      </c>
      <c r="H546" s="118">
        <f t="shared" si="188"/>
        <v>0</v>
      </c>
      <c r="I546" s="118">
        <f t="shared" si="188"/>
        <v>0</v>
      </c>
      <c r="J546" s="118">
        <f t="shared" si="188"/>
        <v>0</v>
      </c>
      <c r="K546" s="118">
        <f t="shared" si="188"/>
        <v>0</v>
      </c>
      <c r="L546" s="118">
        <f t="shared" si="188"/>
        <v>0</v>
      </c>
      <c r="M546" s="118">
        <f t="shared" si="188"/>
        <v>0</v>
      </c>
      <c r="N546" s="118">
        <f t="shared" si="188"/>
        <v>0</v>
      </c>
      <c r="O546" s="118">
        <f t="shared" si="188"/>
        <v>0</v>
      </c>
      <c r="P546" s="653"/>
    </row>
    <row r="547" spans="1:16" ht="15.75" customHeight="1">
      <c r="A547" s="158"/>
      <c r="B547" s="653"/>
      <c r="C547" s="655"/>
      <c r="D547" s="655"/>
      <c r="E547" s="138" t="s">
        <v>30</v>
      </c>
      <c r="F547" s="118">
        <f t="shared" si="188"/>
        <v>0</v>
      </c>
      <c r="G547" s="118">
        <f t="shared" si="188"/>
        <v>0</v>
      </c>
      <c r="H547" s="118">
        <f t="shared" si="188"/>
        <v>0</v>
      </c>
      <c r="I547" s="118">
        <f t="shared" si="188"/>
        <v>0</v>
      </c>
      <c r="J547" s="118">
        <f t="shared" si="188"/>
        <v>0</v>
      </c>
      <c r="K547" s="118">
        <f t="shared" si="188"/>
        <v>0</v>
      </c>
      <c r="L547" s="118">
        <f t="shared" si="188"/>
        <v>0</v>
      </c>
      <c r="M547" s="118">
        <f t="shared" si="188"/>
        <v>0</v>
      </c>
      <c r="N547" s="118">
        <f t="shared" si="188"/>
        <v>0</v>
      </c>
      <c r="O547" s="118">
        <f t="shared" si="188"/>
        <v>0</v>
      </c>
      <c r="P547" s="653"/>
    </row>
    <row r="548" spans="1:16" ht="15.75" customHeight="1">
      <c r="A548" s="158"/>
      <c r="B548" s="653"/>
      <c r="C548" s="655"/>
      <c r="D548" s="655"/>
      <c r="E548" s="138" t="s">
        <v>65</v>
      </c>
      <c r="F548" s="118">
        <f t="shared" si="188"/>
        <v>18.5</v>
      </c>
      <c r="G548" s="118">
        <f t="shared" si="188"/>
        <v>18.5</v>
      </c>
      <c r="H548" s="118">
        <f t="shared" si="188"/>
        <v>0</v>
      </c>
      <c r="I548" s="118">
        <f t="shared" si="188"/>
        <v>0</v>
      </c>
      <c r="J548" s="118">
        <f t="shared" si="188"/>
        <v>30</v>
      </c>
      <c r="K548" s="118">
        <f t="shared" si="188"/>
        <v>30</v>
      </c>
      <c r="L548" s="118">
        <f t="shared" si="188"/>
        <v>30</v>
      </c>
      <c r="M548" s="118">
        <f t="shared" si="188"/>
        <v>30</v>
      </c>
      <c r="N548" s="118">
        <f t="shared" si="188"/>
        <v>170</v>
      </c>
      <c r="O548" s="118">
        <f t="shared" si="188"/>
        <v>170</v>
      </c>
      <c r="P548" s="653"/>
    </row>
    <row r="549" spans="1:16" ht="15.75" customHeight="1">
      <c r="A549" s="158"/>
      <c r="B549" s="653"/>
      <c r="C549" s="655"/>
      <c r="D549" s="655"/>
      <c r="E549" s="138" t="s">
        <v>17</v>
      </c>
      <c r="F549" s="118">
        <f t="shared" si="188"/>
        <v>0</v>
      </c>
      <c r="G549" s="118">
        <f t="shared" si="188"/>
        <v>0</v>
      </c>
      <c r="H549" s="118">
        <f t="shared" si="188"/>
        <v>0</v>
      </c>
      <c r="I549" s="118">
        <f t="shared" si="188"/>
        <v>0</v>
      </c>
      <c r="J549" s="118">
        <f t="shared" si="188"/>
        <v>0</v>
      </c>
      <c r="K549" s="118">
        <f t="shared" si="188"/>
        <v>0</v>
      </c>
      <c r="L549" s="118">
        <f t="shared" si="188"/>
        <v>0</v>
      </c>
      <c r="M549" s="118">
        <f t="shared" si="188"/>
        <v>0</v>
      </c>
      <c r="N549" s="118">
        <f t="shared" si="188"/>
        <v>0</v>
      </c>
      <c r="O549" s="118">
        <f t="shared" si="188"/>
        <v>0</v>
      </c>
      <c r="P549" s="653"/>
    </row>
    <row r="550" spans="1:16" s="53" customFormat="1" ht="44.25" customHeight="1">
      <c r="A550" s="158"/>
      <c r="B550" s="145"/>
      <c r="C550" s="146" t="s">
        <v>85</v>
      </c>
      <c r="D550" s="146" t="s">
        <v>411</v>
      </c>
      <c r="E550" s="146" t="s">
        <v>412</v>
      </c>
      <c r="F550" s="147">
        <f>F551</f>
        <v>18.5</v>
      </c>
      <c r="G550" s="147">
        <f t="shared" ref="G550:O550" si="189">G551</f>
        <v>18.5</v>
      </c>
      <c r="H550" s="147">
        <f t="shared" si="189"/>
        <v>0</v>
      </c>
      <c r="I550" s="147">
        <f t="shared" si="189"/>
        <v>0</v>
      </c>
      <c r="J550" s="147">
        <f t="shared" si="189"/>
        <v>30</v>
      </c>
      <c r="K550" s="147">
        <f t="shared" si="189"/>
        <v>30</v>
      </c>
      <c r="L550" s="147">
        <f t="shared" si="189"/>
        <v>30</v>
      </c>
      <c r="M550" s="147">
        <f t="shared" si="189"/>
        <v>30</v>
      </c>
      <c r="N550" s="147">
        <f t="shared" si="189"/>
        <v>30</v>
      </c>
      <c r="O550" s="147">
        <f t="shared" si="189"/>
        <v>30</v>
      </c>
      <c r="P550" s="145"/>
    </row>
    <row r="551" spans="1:16" ht="21" customHeight="1">
      <c r="A551" s="158"/>
      <c r="B551" s="667"/>
      <c r="C551" s="697">
        <v>1</v>
      </c>
      <c r="D551" s="641" t="s">
        <v>151</v>
      </c>
      <c r="E551" s="140" t="s">
        <v>14</v>
      </c>
      <c r="F551" s="120">
        <f>F553+F554+F556</f>
        <v>18.5</v>
      </c>
      <c r="G551" s="120">
        <f t="shared" ref="G551:O551" si="190">G553+G554+G556</f>
        <v>18.5</v>
      </c>
      <c r="H551" s="123">
        <f t="shared" si="190"/>
        <v>0</v>
      </c>
      <c r="I551" s="123">
        <f t="shared" si="190"/>
        <v>0</v>
      </c>
      <c r="J551" s="120">
        <f t="shared" si="190"/>
        <v>30</v>
      </c>
      <c r="K551" s="120">
        <f t="shared" si="190"/>
        <v>30</v>
      </c>
      <c r="L551" s="121">
        <f t="shared" si="190"/>
        <v>30</v>
      </c>
      <c r="M551" s="121">
        <f t="shared" si="190"/>
        <v>30</v>
      </c>
      <c r="N551" s="120">
        <f t="shared" si="190"/>
        <v>30</v>
      </c>
      <c r="O551" s="120">
        <f t="shared" si="190"/>
        <v>30</v>
      </c>
      <c r="P551" s="125"/>
    </row>
    <row r="552" spans="1:16" ht="21" customHeight="1">
      <c r="A552" s="158"/>
      <c r="B552" s="667"/>
      <c r="C552" s="697"/>
      <c r="D552" s="641"/>
      <c r="E552" s="140" t="s">
        <v>15</v>
      </c>
      <c r="F552" s="120"/>
      <c r="G552" s="120"/>
      <c r="H552" s="143"/>
      <c r="I552" s="123"/>
      <c r="J552" s="120"/>
      <c r="K552" s="120"/>
      <c r="L552" s="121"/>
      <c r="M552" s="121"/>
      <c r="N552" s="124"/>
      <c r="O552" s="124"/>
      <c r="P552" s="125"/>
    </row>
    <row r="553" spans="1:16" ht="21" customHeight="1">
      <c r="A553" s="158"/>
      <c r="B553" s="667"/>
      <c r="C553" s="697"/>
      <c r="D553" s="641"/>
      <c r="E553" s="140" t="s">
        <v>25</v>
      </c>
      <c r="F553" s="120">
        <v>0</v>
      </c>
      <c r="G553" s="120">
        <v>0</v>
      </c>
      <c r="H553" s="123">
        <v>0</v>
      </c>
      <c r="I553" s="123">
        <v>0</v>
      </c>
      <c r="J553" s="120">
        <v>0</v>
      </c>
      <c r="K553" s="120">
        <v>0</v>
      </c>
      <c r="L553" s="121">
        <v>0</v>
      </c>
      <c r="M553" s="121">
        <v>0</v>
      </c>
      <c r="N553" s="124">
        <v>0</v>
      </c>
      <c r="O553" s="124">
        <v>0</v>
      </c>
      <c r="P553" s="125"/>
    </row>
    <row r="554" spans="1:16" ht="21" customHeight="1">
      <c r="A554" s="158"/>
      <c r="B554" s="667"/>
      <c r="C554" s="697"/>
      <c r="D554" s="641"/>
      <c r="E554" s="140" t="s">
        <v>16</v>
      </c>
      <c r="F554" s="120">
        <v>0</v>
      </c>
      <c r="G554" s="120">
        <v>0</v>
      </c>
      <c r="H554" s="123">
        <v>0</v>
      </c>
      <c r="I554" s="123">
        <v>0</v>
      </c>
      <c r="J554" s="120">
        <v>0</v>
      </c>
      <c r="K554" s="120">
        <v>0</v>
      </c>
      <c r="L554" s="121">
        <v>0</v>
      </c>
      <c r="M554" s="121">
        <v>0</v>
      </c>
      <c r="N554" s="124">
        <v>0</v>
      </c>
      <c r="O554" s="124">
        <v>0</v>
      </c>
      <c r="P554" s="125"/>
    </row>
    <row r="555" spans="1:16" ht="21" customHeight="1">
      <c r="A555" s="158"/>
      <c r="B555" s="667"/>
      <c r="C555" s="697"/>
      <c r="D555" s="641"/>
      <c r="E555" s="140" t="s">
        <v>30</v>
      </c>
      <c r="F555" s="120"/>
      <c r="G555" s="120"/>
      <c r="H555" s="123"/>
      <c r="I555" s="123"/>
      <c r="J555" s="120"/>
      <c r="K555" s="120"/>
      <c r="L555" s="121"/>
      <c r="M555" s="121"/>
      <c r="N555" s="124"/>
      <c r="O555" s="124"/>
      <c r="P555" s="125"/>
    </row>
    <row r="556" spans="1:16" ht="21" customHeight="1">
      <c r="A556" s="158"/>
      <c r="B556" s="667"/>
      <c r="C556" s="697"/>
      <c r="D556" s="641"/>
      <c r="E556" s="140" t="s">
        <v>65</v>
      </c>
      <c r="F556" s="120">
        <v>18.5</v>
      </c>
      <c r="G556" s="120">
        <v>18.5</v>
      </c>
      <c r="H556" s="292">
        <v>0</v>
      </c>
      <c r="I556" s="292">
        <v>0</v>
      </c>
      <c r="J556" s="120">
        <v>30</v>
      </c>
      <c r="K556" s="120">
        <v>30</v>
      </c>
      <c r="L556" s="121">
        <v>30</v>
      </c>
      <c r="M556" s="121">
        <v>30</v>
      </c>
      <c r="N556" s="124">
        <v>30</v>
      </c>
      <c r="O556" s="124">
        <v>30</v>
      </c>
      <c r="P556" s="125"/>
    </row>
    <row r="557" spans="1:16" ht="21" customHeight="1">
      <c r="A557" s="158"/>
      <c r="B557" s="667"/>
      <c r="C557" s="697"/>
      <c r="D557" s="641"/>
      <c r="E557" s="140" t="s">
        <v>17</v>
      </c>
      <c r="F557" s="120"/>
      <c r="G557" s="120"/>
      <c r="H557" s="123"/>
      <c r="I557" s="123"/>
      <c r="J557" s="120"/>
      <c r="K557" s="120"/>
      <c r="L557" s="121"/>
      <c r="M557" s="121"/>
      <c r="N557" s="124"/>
      <c r="O557" s="124"/>
      <c r="P557" s="125"/>
    </row>
    <row r="558" spans="1:16" s="53" customFormat="1" ht="15.75" customHeight="1">
      <c r="A558" s="158"/>
      <c r="B558" s="148"/>
      <c r="C558" s="146" t="s">
        <v>410</v>
      </c>
      <c r="D558" s="149"/>
      <c r="E558" s="149"/>
      <c r="F558" s="150"/>
      <c r="G558" s="150"/>
      <c r="H558" s="150"/>
      <c r="I558" s="150"/>
      <c r="J558" s="150"/>
      <c r="K558" s="150"/>
      <c r="L558" s="150"/>
      <c r="M558" s="150"/>
      <c r="N558" s="150"/>
      <c r="O558" s="150"/>
      <c r="P558" s="148"/>
    </row>
    <row r="559" spans="1:16" s="50" customFormat="1" ht="15.75" customHeight="1">
      <c r="A559" s="158"/>
      <c r="B559" s="642"/>
      <c r="C559" s="697">
        <v>1</v>
      </c>
      <c r="D559" s="646" t="s">
        <v>498</v>
      </c>
      <c r="E559" s="140" t="s">
        <v>14</v>
      </c>
      <c r="F559" s="120">
        <f>F561+F562+F563+F564</f>
        <v>0</v>
      </c>
      <c r="G559" s="120">
        <f>G561+G562+G563+G564</f>
        <v>0</v>
      </c>
      <c r="H559" s="123">
        <f t="shared" ref="H559:O559" si="191">H561+H562+H563+H564</f>
        <v>0</v>
      </c>
      <c r="I559" s="123">
        <f t="shared" si="191"/>
        <v>0</v>
      </c>
      <c r="J559" s="120">
        <f t="shared" si="191"/>
        <v>0</v>
      </c>
      <c r="K559" s="120">
        <f t="shared" si="191"/>
        <v>0</v>
      </c>
      <c r="L559" s="121">
        <f t="shared" si="191"/>
        <v>0</v>
      </c>
      <c r="M559" s="121">
        <f t="shared" si="191"/>
        <v>0</v>
      </c>
      <c r="N559" s="120">
        <f t="shared" si="191"/>
        <v>140</v>
      </c>
      <c r="O559" s="120">
        <f t="shared" si="191"/>
        <v>140</v>
      </c>
      <c r="P559" s="125"/>
    </row>
    <row r="560" spans="1:16" s="50" customFormat="1" ht="15.75" customHeight="1">
      <c r="A560" s="158"/>
      <c r="B560" s="642"/>
      <c r="C560" s="698"/>
      <c r="D560" s="646"/>
      <c r="E560" s="140" t="s">
        <v>15</v>
      </c>
      <c r="F560" s="120"/>
      <c r="G560" s="120"/>
      <c r="H560" s="123"/>
      <c r="I560" s="123"/>
      <c r="J560" s="120"/>
      <c r="K560" s="120"/>
      <c r="L560" s="121"/>
      <c r="M560" s="121"/>
      <c r="N560" s="124"/>
      <c r="O560" s="124"/>
      <c r="P560" s="125"/>
    </row>
    <row r="561" spans="1:16" s="50" customFormat="1" ht="15.75" customHeight="1">
      <c r="A561" s="158"/>
      <c r="B561" s="642"/>
      <c r="C561" s="698"/>
      <c r="D561" s="646"/>
      <c r="E561" s="140" t="s">
        <v>25</v>
      </c>
      <c r="F561" s="120">
        <v>0</v>
      </c>
      <c r="G561" s="120">
        <v>0</v>
      </c>
      <c r="H561" s="123">
        <v>0</v>
      </c>
      <c r="I561" s="123">
        <v>0</v>
      </c>
      <c r="J561" s="120">
        <v>0</v>
      </c>
      <c r="K561" s="120">
        <v>0</v>
      </c>
      <c r="L561" s="121">
        <v>0</v>
      </c>
      <c r="M561" s="121">
        <v>0</v>
      </c>
      <c r="N561" s="124">
        <v>0</v>
      </c>
      <c r="O561" s="124">
        <v>0</v>
      </c>
      <c r="P561" s="125"/>
    </row>
    <row r="562" spans="1:16" s="50" customFormat="1" ht="15.75" customHeight="1">
      <c r="A562" s="158"/>
      <c r="B562" s="642"/>
      <c r="C562" s="698"/>
      <c r="D562" s="646"/>
      <c r="E562" s="140" t="s">
        <v>16</v>
      </c>
      <c r="F562" s="120">
        <v>0</v>
      </c>
      <c r="G562" s="120">
        <v>0</v>
      </c>
      <c r="H562" s="123">
        <v>0</v>
      </c>
      <c r="I562" s="123">
        <v>0</v>
      </c>
      <c r="J562" s="120">
        <v>0</v>
      </c>
      <c r="K562" s="120">
        <v>0</v>
      </c>
      <c r="L562" s="121">
        <v>0</v>
      </c>
      <c r="M562" s="121">
        <v>0</v>
      </c>
      <c r="N562" s="124">
        <v>0</v>
      </c>
      <c r="O562" s="124">
        <v>0</v>
      </c>
      <c r="P562" s="125"/>
    </row>
    <row r="563" spans="1:16" s="50" customFormat="1" ht="15.75" customHeight="1">
      <c r="A563" s="158"/>
      <c r="B563" s="642"/>
      <c r="C563" s="698"/>
      <c r="D563" s="646"/>
      <c r="E563" s="140" t="s">
        <v>30</v>
      </c>
      <c r="F563" s="120"/>
      <c r="G563" s="120"/>
      <c r="H563" s="123"/>
      <c r="I563" s="123"/>
      <c r="J563" s="120"/>
      <c r="K563" s="120"/>
      <c r="L563" s="121"/>
      <c r="M563" s="121"/>
      <c r="N563" s="124"/>
      <c r="O563" s="124"/>
      <c r="P563" s="125"/>
    </row>
    <row r="564" spans="1:16" s="50" customFormat="1" ht="15.75" customHeight="1">
      <c r="A564" s="158"/>
      <c r="B564" s="642"/>
      <c r="C564" s="698"/>
      <c r="D564" s="646"/>
      <c r="E564" s="140" t="s">
        <v>65</v>
      </c>
      <c r="F564" s="120">
        <v>0</v>
      </c>
      <c r="G564" s="120">
        <v>0</v>
      </c>
      <c r="H564" s="123">
        <v>0</v>
      </c>
      <c r="I564" s="123">
        <v>0</v>
      </c>
      <c r="J564" s="120">
        <v>0</v>
      </c>
      <c r="K564" s="120">
        <v>0</v>
      </c>
      <c r="L564" s="121">
        <v>0</v>
      </c>
      <c r="M564" s="121">
        <v>0</v>
      </c>
      <c r="N564" s="124">
        <v>140</v>
      </c>
      <c r="O564" s="124">
        <v>140</v>
      </c>
      <c r="P564" s="125"/>
    </row>
    <row r="565" spans="1:16" s="50" customFormat="1" ht="15.75" customHeight="1">
      <c r="A565" s="158"/>
      <c r="B565" s="642"/>
      <c r="C565" s="698"/>
      <c r="D565" s="646"/>
      <c r="E565" s="140" t="s">
        <v>17</v>
      </c>
      <c r="F565" s="120"/>
      <c r="G565" s="120"/>
      <c r="H565" s="123"/>
      <c r="I565" s="123"/>
      <c r="J565" s="120"/>
      <c r="K565" s="120"/>
      <c r="L565" s="121"/>
      <c r="M565" s="121"/>
      <c r="N565" s="124"/>
      <c r="O565" s="124"/>
      <c r="P565" s="125"/>
    </row>
    <row r="566" spans="1:16" ht="15.75" customHeight="1">
      <c r="A566" s="158"/>
      <c r="B566" s="653">
        <v>7</v>
      </c>
      <c r="C566" s="655" t="s">
        <v>67</v>
      </c>
      <c r="D566" s="655" t="s">
        <v>232</v>
      </c>
      <c r="E566" s="138" t="s">
        <v>14</v>
      </c>
      <c r="F566" s="118">
        <f t="shared" ref="F566:O566" si="192">F568+F569+F571</f>
        <v>640694.78078000003</v>
      </c>
      <c r="G566" s="118">
        <f t="shared" si="192"/>
        <v>625989.36193000013</v>
      </c>
      <c r="H566" s="118">
        <f t="shared" si="192"/>
        <v>196957.52789000003</v>
      </c>
      <c r="I566" s="118">
        <f t="shared" si="192"/>
        <v>140025.58072</v>
      </c>
      <c r="J566" s="118">
        <f t="shared" si="192"/>
        <v>491246.70819000003</v>
      </c>
      <c r="K566" s="118">
        <f t="shared" si="192"/>
        <v>392772.67543999996</v>
      </c>
      <c r="L566" s="118">
        <f t="shared" si="192"/>
        <v>806363.11697999993</v>
      </c>
      <c r="M566" s="118">
        <f t="shared" si="192"/>
        <v>796311.99851999991</v>
      </c>
      <c r="N566" s="118">
        <f t="shared" si="192"/>
        <v>752994.06840999995</v>
      </c>
      <c r="O566" s="118">
        <f t="shared" si="192"/>
        <v>744280.62666000007</v>
      </c>
      <c r="P566" s="653"/>
    </row>
    <row r="567" spans="1:16" ht="15.75" customHeight="1">
      <c r="A567" s="158"/>
      <c r="B567" s="653"/>
      <c r="C567" s="655"/>
      <c r="D567" s="655"/>
      <c r="E567" s="138" t="s">
        <v>15</v>
      </c>
      <c r="F567" s="118"/>
      <c r="G567" s="118"/>
      <c r="H567" s="118"/>
      <c r="I567" s="118"/>
      <c r="J567" s="118"/>
      <c r="K567" s="118"/>
      <c r="L567" s="118"/>
      <c r="M567" s="118"/>
      <c r="N567" s="118"/>
      <c r="O567" s="118"/>
      <c r="P567" s="653"/>
    </row>
    <row r="568" spans="1:16" ht="15.75" customHeight="1">
      <c r="A568" s="158"/>
      <c r="B568" s="653"/>
      <c r="C568" s="655"/>
      <c r="D568" s="655"/>
      <c r="E568" s="138" t="s">
        <v>25</v>
      </c>
      <c r="F568" s="118">
        <f t="shared" ref="F568:O568" si="193">F575+F708</f>
        <v>22846.261299999998</v>
      </c>
      <c r="G568" s="118">
        <f t="shared" si="193"/>
        <v>20490.60369</v>
      </c>
      <c r="H568" s="118">
        <f t="shared" si="193"/>
        <v>15954.56474</v>
      </c>
      <c r="I568" s="118">
        <f t="shared" si="193"/>
        <v>12306.409169999999</v>
      </c>
      <c r="J568" s="118">
        <f t="shared" si="193"/>
        <v>29143.114139999998</v>
      </c>
      <c r="K568" s="118">
        <f t="shared" si="193"/>
        <v>22889.196329999999</v>
      </c>
      <c r="L568" s="118">
        <f t="shared" si="193"/>
        <v>46258.422409999992</v>
      </c>
      <c r="M568" s="118">
        <f t="shared" si="193"/>
        <v>46156.439200000001</v>
      </c>
      <c r="N568" s="118">
        <f t="shared" si="193"/>
        <v>50827.591939999998</v>
      </c>
      <c r="O568" s="118">
        <f t="shared" si="193"/>
        <v>57153.986849999994</v>
      </c>
      <c r="P568" s="653"/>
    </row>
    <row r="569" spans="1:16" ht="15.75" customHeight="1">
      <c r="A569" s="158"/>
      <c r="B569" s="653"/>
      <c r="C569" s="655"/>
      <c r="D569" s="655"/>
      <c r="E569" s="138" t="s">
        <v>16</v>
      </c>
      <c r="F569" s="118">
        <f t="shared" ref="F569:O569" si="194">F576+F709</f>
        <v>417622.39853000001</v>
      </c>
      <c r="G569" s="118">
        <f t="shared" si="194"/>
        <v>414468.21411000006</v>
      </c>
      <c r="H569" s="118">
        <f t="shared" si="194"/>
        <v>114319.53886000002</v>
      </c>
      <c r="I569" s="118">
        <f t="shared" si="194"/>
        <v>78422.633090000003</v>
      </c>
      <c r="J569" s="118">
        <f t="shared" si="194"/>
        <v>333374.21938999998</v>
      </c>
      <c r="K569" s="118">
        <f t="shared" si="194"/>
        <v>258880.16191999995</v>
      </c>
      <c r="L569" s="118">
        <f t="shared" si="194"/>
        <v>519640.79552999989</v>
      </c>
      <c r="M569" s="118">
        <f t="shared" si="194"/>
        <v>510415.03128999996</v>
      </c>
      <c r="N569" s="118">
        <f t="shared" si="194"/>
        <v>475806.25543000002</v>
      </c>
      <c r="O569" s="118">
        <f t="shared" si="194"/>
        <v>460724.51877000002</v>
      </c>
      <c r="P569" s="653"/>
    </row>
    <row r="570" spans="1:16" ht="15.75" customHeight="1">
      <c r="A570" s="158"/>
      <c r="B570" s="653"/>
      <c r="C570" s="655"/>
      <c r="D570" s="655"/>
      <c r="E570" s="138" t="s">
        <v>30</v>
      </c>
      <c r="F570" s="118">
        <f t="shared" ref="F570:O570" si="195">F577+F710</f>
        <v>0</v>
      </c>
      <c r="G570" s="118">
        <f t="shared" si="195"/>
        <v>0</v>
      </c>
      <c r="H570" s="118">
        <f t="shared" si="195"/>
        <v>0</v>
      </c>
      <c r="I570" s="118">
        <f t="shared" si="195"/>
        <v>0</v>
      </c>
      <c r="J570" s="118">
        <f t="shared" si="195"/>
        <v>0</v>
      </c>
      <c r="K570" s="118">
        <f t="shared" si="195"/>
        <v>0</v>
      </c>
      <c r="L570" s="118">
        <f t="shared" si="195"/>
        <v>0</v>
      </c>
      <c r="M570" s="118">
        <f t="shared" si="195"/>
        <v>0</v>
      </c>
      <c r="N570" s="118">
        <f t="shared" si="195"/>
        <v>0</v>
      </c>
      <c r="O570" s="118">
        <f t="shared" si="195"/>
        <v>0</v>
      </c>
      <c r="P570" s="653"/>
    </row>
    <row r="571" spans="1:16" ht="15.75" customHeight="1">
      <c r="A571" s="158"/>
      <c r="B571" s="653"/>
      <c r="C571" s="655"/>
      <c r="D571" s="655"/>
      <c r="E571" s="138" t="s">
        <v>65</v>
      </c>
      <c r="F571" s="118">
        <f t="shared" ref="F571:O571" si="196">F578+F711</f>
        <v>200226.12095000004</v>
      </c>
      <c r="G571" s="118">
        <f t="shared" si="196"/>
        <v>191030.54412999999</v>
      </c>
      <c r="H571" s="118">
        <f t="shared" si="196"/>
        <v>66683.424289999995</v>
      </c>
      <c r="I571" s="118">
        <f t="shared" si="196"/>
        <v>49296.538460000003</v>
      </c>
      <c r="J571" s="118">
        <f t="shared" si="196"/>
        <v>128729.37466</v>
      </c>
      <c r="K571" s="118">
        <f t="shared" si="196"/>
        <v>111003.31719000002</v>
      </c>
      <c r="L571" s="118">
        <f t="shared" si="196"/>
        <v>240463.89904000002</v>
      </c>
      <c r="M571" s="118">
        <f t="shared" si="196"/>
        <v>239740.52802999999</v>
      </c>
      <c r="N571" s="118">
        <f t="shared" si="196"/>
        <v>226360.22103999997</v>
      </c>
      <c r="O571" s="118">
        <f t="shared" si="196"/>
        <v>226402.12104</v>
      </c>
      <c r="P571" s="653"/>
    </row>
    <row r="572" spans="1:16" ht="15.75" customHeight="1">
      <c r="A572" s="158"/>
      <c r="B572" s="653"/>
      <c r="C572" s="655"/>
      <c r="D572" s="655"/>
      <c r="E572" s="138" t="s">
        <v>17</v>
      </c>
      <c r="F572" s="118"/>
      <c r="G572" s="118"/>
      <c r="H572" s="118"/>
      <c r="I572" s="118"/>
      <c r="J572" s="118"/>
      <c r="K572" s="118"/>
      <c r="L572" s="118"/>
      <c r="M572" s="118"/>
      <c r="N572" s="118"/>
      <c r="O572" s="118"/>
      <c r="P572" s="653"/>
    </row>
    <row r="573" spans="1:16" ht="15.75" customHeight="1">
      <c r="A573" s="158"/>
      <c r="B573" s="670" t="s">
        <v>436</v>
      </c>
      <c r="C573" s="656" t="s">
        <v>93</v>
      </c>
      <c r="D573" s="656" t="s">
        <v>520</v>
      </c>
      <c r="E573" s="139" t="s">
        <v>14</v>
      </c>
      <c r="F573" s="119">
        <f>F575+F576+F577+F578</f>
        <v>18085.189689999999</v>
      </c>
      <c r="G573" s="119">
        <f t="shared" ref="G573:O573" si="197">G575+G576+G577+G578</f>
        <v>15174.68865</v>
      </c>
      <c r="H573" s="119">
        <f t="shared" si="197"/>
        <v>6995.8037500000009</v>
      </c>
      <c r="I573" s="119">
        <f t="shared" si="197"/>
        <v>2663.2163100000002</v>
      </c>
      <c r="J573" s="119">
        <f t="shared" si="197"/>
        <v>21801.602780000001</v>
      </c>
      <c r="K573" s="119">
        <f t="shared" si="197"/>
        <v>9066.6230599999999</v>
      </c>
      <c r="L573" s="119">
        <f t="shared" si="197"/>
        <v>26337.278009999995</v>
      </c>
      <c r="M573" s="119">
        <f t="shared" si="197"/>
        <v>20018.994329999998</v>
      </c>
      <c r="N573" s="119">
        <f t="shared" si="197"/>
        <v>35285.413659999998</v>
      </c>
      <c r="O573" s="119">
        <f t="shared" si="197"/>
        <v>17724.013660000001</v>
      </c>
      <c r="P573" s="638"/>
    </row>
    <row r="574" spans="1:16" ht="15.75" customHeight="1">
      <c r="A574" s="158"/>
      <c r="B574" s="638"/>
      <c r="C574" s="656"/>
      <c r="D574" s="656"/>
      <c r="E574" s="139" t="s">
        <v>15</v>
      </c>
      <c r="F574" s="119"/>
      <c r="G574" s="119"/>
      <c r="H574" s="119"/>
      <c r="I574" s="119"/>
      <c r="J574" s="119"/>
      <c r="K574" s="119"/>
      <c r="L574" s="119"/>
      <c r="M574" s="119"/>
      <c r="N574" s="119"/>
      <c r="O574" s="119"/>
      <c r="P574" s="639"/>
    </row>
    <row r="575" spans="1:16" ht="15.75" customHeight="1">
      <c r="A575" s="158"/>
      <c r="B575" s="638"/>
      <c r="C575" s="656"/>
      <c r="D575" s="656"/>
      <c r="E575" s="139" t="s">
        <v>25</v>
      </c>
      <c r="F575" s="119">
        <f t="shared" ref="F575:I579" si="198">F582+F589+F596+F603+F631+F638+F645+F652+F659+F666+F673+F680+F687</f>
        <v>0</v>
      </c>
      <c r="G575" s="119">
        <f t="shared" si="198"/>
        <v>0</v>
      </c>
      <c r="H575" s="119">
        <f t="shared" si="198"/>
        <v>0</v>
      </c>
      <c r="I575" s="119">
        <f t="shared" si="198"/>
        <v>0</v>
      </c>
      <c r="J575" s="119">
        <f t="shared" ref="J575:K579" si="199">J582+J589+J596+J603+J631+J638+J645+J652+J659+J666+J673+J680+J687+J694+J701</f>
        <v>0</v>
      </c>
      <c r="K575" s="119">
        <f t="shared" si="199"/>
        <v>0</v>
      </c>
      <c r="L575" s="119">
        <f>L582+L589+L596+L603+L610+L617+L624+L631+L638+L645+L652+L659+L666+L673+L680+L687+L694+L701</f>
        <v>0</v>
      </c>
      <c r="M575" s="119">
        <f t="shared" ref="M575:O575" si="200">M582+M589+M596+M603+M631+M638+M645+M652+M659+M666+M673+M680+M687+M694+M701+M610+M617+M624</f>
        <v>0</v>
      </c>
      <c r="N575" s="119">
        <f t="shared" si="200"/>
        <v>0</v>
      </c>
      <c r="O575" s="119">
        <f t="shared" si="200"/>
        <v>0</v>
      </c>
      <c r="P575" s="639"/>
    </row>
    <row r="576" spans="1:16" ht="15.75" customHeight="1">
      <c r="A576" s="158"/>
      <c r="B576" s="638"/>
      <c r="C576" s="656"/>
      <c r="D576" s="656"/>
      <c r="E576" s="139" t="s">
        <v>16</v>
      </c>
      <c r="F576" s="119">
        <f t="shared" si="198"/>
        <v>9580.0344600000008</v>
      </c>
      <c r="G576" s="119">
        <f t="shared" si="198"/>
        <v>7114.9672499999997</v>
      </c>
      <c r="H576" s="119">
        <f t="shared" si="198"/>
        <v>4502.7950000000001</v>
      </c>
      <c r="I576" s="119">
        <f t="shared" si="198"/>
        <v>826.63160000000005</v>
      </c>
      <c r="J576" s="119">
        <f t="shared" si="199"/>
        <v>16001.89638</v>
      </c>
      <c r="K576" s="119">
        <f t="shared" si="199"/>
        <v>4289.9994700000007</v>
      </c>
      <c r="L576" s="119">
        <f t="shared" ref="L576:L579" si="201">L583+L590+L597+L604+L611+L618+L625+L632+L639+L646+L653+L660+L667+L674+L681+L688+L695+L702</f>
        <v>16981.825129999994</v>
      </c>
      <c r="M576" s="119">
        <f t="shared" ref="M576:O579" si="202">M583+M590+M597+M604+M632+M639+M646+M653+M660+M667+M674+M681+M688+M695+M702+M611+M618+M625</f>
        <v>11069.119999999999</v>
      </c>
      <c r="N576" s="119">
        <f t="shared" si="202"/>
        <v>27150.1</v>
      </c>
      <c r="O576" s="119">
        <f t="shared" si="202"/>
        <v>9588.7000000000007</v>
      </c>
      <c r="P576" s="639"/>
    </row>
    <row r="577" spans="1:16" ht="15.75" customHeight="1">
      <c r="A577" s="158"/>
      <c r="B577" s="638"/>
      <c r="C577" s="656"/>
      <c r="D577" s="656"/>
      <c r="E577" s="139" t="s">
        <v>30</v>
      </c>
      <c r="F577" s="119">
        <f t="shared" si="198"/>
        <v>0</v>
      </c>
      <c r="G577" s="119">
        <f t="shared" si="198"/>
        <v>0</v>
      </c>
      <c r="H577" s="119">
        <f t="shared" si="198"/>
        <v>0</v>
      </c>
      <c r="I577" s="119">
        <f t="shared" si="198"/>
        <v>0</v>
      </c>
      <c r="J577" s="119">
        <f t="shared" si="199"/>
        <v>0</v>
      </c>
      <c r="K577" s="119">
        <f t="shared" si="199"/>
        <v>0</v>
      </c>
      <c r="L577" s="119">
        <f t="shared" si="201"/>
        <v>0</v>
      </c>
      <c r="M577" s="119">
        <f t="shared" si="202"/>
        <v>0</v>
      </c>
      <c r="N577" s="119">
        <f t="shared" si="202"/>
        <v>0</v>
      </c>
      <c r="O577" s="119">
        <f t="shared" si="202"/>
        <v>0</v>
      </c>
      <c r="P577" s="639"/>
    </row>
    <row r="578" spans="1:16" ht="15.75" customHeight="1">
      <c r="A578" s="158"/>
      <c r="B578" s="638"/>
      <c r="C578" s="656"/>
      <c r="D578" s="656"/>
      <c r="E578" s="139" t="s">
        <v>65</v>
      </c>
      <c r="F578" s="119">
        <f t="shared" si="198"/>
        <v>8505.1552300000003</v>
      </c>
      <c r="G578" s="119">
        <f t="shared" si="198"/>
        <v>8059.7213999999994</v>
      </c>
      <c r="H578" s="119">
        <f t="shared" si="198"/>
        <v>2493.0087500000004</v>
      </c>
      <c r="I578" s="119">
        <f t="shared" si="198"/>
        <v>1836.5847100000001</v>
      </c>
      <c r="J578" s="119">
        <f t="shared" si="199"/>
        <v>5799.7064</v>
      </c>
      <c r="K578" s="119">
        <f t="shared" si="199"/>
        <v>4776.6235899999992</v>
      </c>
      <c r="L578" s="119">
        <f t="shared" si="201"/>
        <v>9355.4528799999989</v>
      </c>
      <c r="M578" s="119">
        <f t="shared" si="202"/>
        <v>8949.8743299999987</v>
      </c>
      <c r="N578" s="119">
        <f t="shared" si="202"/>
        <v>8135.3136599999998</v>
      </c>
      <c r="O578" s="119">
        <f t="shared" si="202"/>
        <v>8135.3136599999998</v>
      </c>
      <c r="P578" s="639"/>
    </row>
    <row r="579" spans="1:16" ht="15.75" customHeight="1">
      <c r="A579" s="158"/>
      <c r="B579" s="638"/>
      <c r="C579" s="656"/>
      <c r="D579" s="656"/>
      <c r="E579" s="139" t="s">
        <v>17</v>
      </c>
      <c r="F579" s="119">
        <f t="shared" si="198"/>
        <v>0</v>
      </c>
      <c r="G579" s="119">
        <f t="shared" si="198"/>
        <v>0</v>
      </c>
      <c r="H579" s="119">
        <f t="shared" si="198"/>
        <v>0</v>
      </c>
      <c r="I579" s="119">
        <f t="shared" si="198"/>
        <v>0</v>
      </c>
      <c r="J579" s="119">
        <f t="shared" si="199"/>
        <v>0</v>
      </c>
      <c r="K579" s="119">
        <f t="shared" si="199"/>
        <v>0</v>
      </c>
      <c r="L579" s="119">
        <f t="shared" si="201"/>
        <v>0</v>
      </c>
      <c r="M579" s="119">
        <f t="shared" si="202"/>
        <v>0</v>
      </c>
      <c r="N579" s="119">
        <f t="shared" si="202"/>
        <v>0</v>
      </c>
      <c r="O579" s="119">
        <f t="shared" si="202"/>
        <v>0</v>
      </c>
      <c r="P579" s="639"/>
    </row>
    <row r="580" spans="1:16" s="44" customFormat="1" ht="13.5" customHeight="1">
      <c r="A580" s="158"/>
      <c r="B580" s="642"/>
      <c r="C580" s="640" t="s">
        <v>125</v>
      </c>
      <c r="D580" s="640" t="s">
        <v>512</v>
      </c>
      <c r="E580" s="140" t="s">
        <v>14</v>
      </c>
      <c r="F580" s="120">
        <f>F582+F583+F584+F585+F586</f>
        <v>2875.6847600000001</v>
      </c>
      <c r="G580" s="120">
        <f t="shared" ref="G580:O580" si="203">G582+G583+G584+G585+G586</f>
        <v>2875.6847600000001</v>
      </c>
      <c r="H580" s="123">
        <f t="shared" si="203"/>
        <v>710</v>
      </c>
      <c r="I580" s="123">
        <f t="shared" si="203"/>
        <v>566.47778000000005</v>
      </c>
      <c r="J580" s="123">
        <f t="shared" si="203"/>
        <v>1674</v>
      </c>
      <c r="K580" s="123">
        <f t="shared" si="203"/>
        <v>1508.3173200000001</v>
      </c>
      <c r="L580" s="121">
        <f t="shared" si="203"/>
        <v>3176.94506</v>
      </c>
      <c r="M580" s="121">
        <f t="shared" si="203"/>
        <v>3176.94506</v>
      </c>
      <c r="N580" s="123">
        <f t="shared" si="203"/>
        <v>3183.4270000000001</v>
      </c>
      <c r="O580" s="123">
        <f t="shared" si="203"/>
        <v>3183.4270000000001</v>
      </c>
      <c r="P580" s="122"/>
    </row>
    <row r="581" spans="1:16" s="44" customFormat="1" ht="15.75" customHeight="1">
      <c r="A581" s="158"/>
      <c r="B581" s="642"/>
      <c r="C581" s="640"/>
      <c r="D581" s="640"/>
      <c r="E581" s="140" t="s">
        <v>15</v>
      </c>
      <c r="F581" s="120"/>
      <c r="G581" s="120"/>
      <c r="H581" s="123"/>
      <c r="I581" s="123"/>
      <c r="J581" s="123"/>
      <c r="K581" s="123"/>
      <c r="L581" s="121"/>
      <c r="M581" s="121"/>
      <c r="N581" s="123"/>
      <c r="O581" s="123"/>
      <c r="P581" s="122"/>
    </row>
    <row r="582" spans="1:16" s="44" customFormat="1" ht="15.75" customHeight="1">
      <c r="A582" s="158"/>
      <c r="B582" s="642"/>
      <c r="C582" s="640"/>
      <c r="D582" s="640"/>
      <c r="E582" s="140" t="s">
        <v>25</v>
      </c>
      <c r="F582" s="120">
        <v>0</v>
      </c>
      <c r="G582" s="120">
        <v>0</v>
      </c>
      <c r="H582" s="123">
        <v>0</v>
      </c>
      <c r="I582" s="123">
        <v>0</v>
      </c>
      <c r="J582" s="123">
        <v>0</v>
      </c>
      <c r="K582" s="123">
        <v>0</v>
      </c>
      <c r="L582" s="121">
        <v>0</v>
      </c>
      <c r="M582" s="131">
        <v>0</v>
      </c>
      <c r="N582" s="123">
        <v>0</v>
      </c>
      <c r="O582" s="123">
        <v>0</v>
      </c>
      <c r="P582" s="122"/>
    </row>
    <row r="583" spans="1:16" s="44" customFormat="1" ht="15.75" customHeight="1">
      <c r="A583" s="158"/>
      <c r="B583" s="642"/>
      <c r="C583" s="640"/>
      <c r="D583" s="640"/>
      <c r="E583" s="140" t="s">
        <v>16</v>
      </c>
      <c r="F583" s="130">
        <v>2875.6847600000001</v>
      </c>
      <c r="G583" s="130">
        <v>2875.6847600000001</v>
      </c>
      <c r="H583" s="313">
        <v>710</v>
      </c>
      <c r="I583" s="130">
        <v>566.47778000000005</v>
      </c>
      <c r="J583" s="213">
        <v>1674</v>
      </c>
      <c r="K583" s="213">
        <v>1508.3173200000001</v>
      </c>
      <c r="L583" s="214">
        <v>3176.94506</v>
      </c>
      <c r="M583" s="214">
        <v>3176.94506</v>
      </c>
      <c r="N583" s="213">
        <v>3183.4270000000001</v>
      </c>
      <c r="O583" s="213">
        <v>3183.4270000000001</v>
      </c>
      <c r="P583" s="122"/>
    </row>
    <row r="584" spans="1:16" s="44" customFormat="1" ht="15.75" customHeight="1">
      <c r="A584" s="158"/>
      <c r="B584" s="642"/>
      <c r="C584" s="640"/>
      <c r="D584" s="640"/>
      <c r="E584" s="140" t="s">
        <v>30</v>
      </c>
      <c r="F584" s="120"/>
      <c r="G584" s="120"/>
      <c r="H584" s="123"/>
      <c r="I584" s="123"/>
      <c r="J584" s="123"/>
      <c r="K584" s="123"/>
      <c r="L584" s="121"/>
      <c r="M584" s="121"/>
      <c r="N584" s="123"/>
      <c r="O584" s="123"/>
      <c r="P584" s="122"/>
    </row>
    <row r="585" spans="1:16" s="44" customFormat="1" ht="15.75" customHeight="1">
      <c r="A585" s="158"/>
      <c r="B585" s="642"/>
      <c r="C585" s="640"/>
      <c r="D585" s="640"/>
      <c r="E585" s="140" t="s">
        <v>65</v>
      </c>
      <c r="F585" s="130">
        <v>0</v>
      </c>
      <c r="G585" s="130">
        <v>0</v>
      </c>
      <c r="H585" s="313">
        <v>0</v>
      </c>
      <c r="I585" s="130">
        <v>0</v>
      </c>
      <c r="J585" s="130">
        <v>0</v>
      </c>
      <c r="K585" s="130">
        <v>0</v>
      </c>
      <c r="L585" s="131">
        <v>0</v>
      </c>
      <c r="M585" s="131">
        <v>0</v>
      </c>
      <c r="N585" s="130">
        <v>0</v>
      </c>
      <c r="O585" s="130">
        <v>0</v>
      </c>
      <c r="P585" s="122"/>
    </row>
    <row r="586" spans="1:16" s="44" customFormat="1" ht="15.75" customHeight="1">
      <c r="A586" s="158"/>
      <c r="B586" s="642"/>
      <c r="C586" s="640"/>
      <c r="D586" s="640"/>
      <c r="E586" s="140" t="s">
        <v>17</v>
      </c>
      <c r="F586" s="120"/>
      <c r="G586" s="120"/>
      <c r="H586" s="123"/>
      <c r="I586" s="123"/>
      <c r="J586" s="123"/>
      <c r="K586" s="123"/>
      <c r="L586" s="121"/>
      <c r="M586" s="121"/>
      <c r="N586" s="123"/>
      <c r="O586" s="123"/>
      <c r="P586" s="122"/>
    </row>
    <row r="587" spans="1:16" s="44" customFormat="1" ht="15.75" customHeight="1">
      <c r="A587" s="158"/>
      <c r="B587" s="642"/>
      <c r="C587" s="640"/>
      <c r="D587" s="640"/>
      <c r="E587" s="140" t="s">
        <v>14</v>
      </c>
      <c r="F587" s="120">
        <f>F589+F590+F591+F592+F593</f>
        <v>898.96523999999999</v>
      </c>
      <c r="G587" s="120">
        <f t="shared" ref="G587:O587" si="204">G589+G590+G591+G592+G593</f>
        <v>898.96523999999999</v>
      </c>
      <c r="H587" s="123">
        <f t="shared" si="204"/>
        <v>214.42</v>
      </c>
      <c r="I587" s="123">
        <f t="shared" si="204"/>
        <v>143.12613999999999</v>
      </c>
      <c r="J587" s="123">
        <f t="shared" si="204"/>
        <v>505.548</v>
      </c>
      <c r="K587" s="123">
        <f t="shared" si="204"/>
        <v>406.68946</v>
      </c>
      <c r="L587" s="121">
        <f t="shared" si="204"/>
        <v>967.87693999999999</v>
      </c>
      <c r="M587" s="121">
        <f t="shared" si="204"/>
        <v>967.87693999999999</v>
      </c>
      <c r="N587" s="123">
        <f t="shared" si="204"/>
        <v>961.39499999999998</v>
      </c>
      <c r="O587" s="123">
        <f t="shared" si="204"/>
        <v>961.39499999999998</v>
      </c>
      <c r="P587" s="122"/>
    </row>
    <row r="588" spans="1:16" s="44" customFormat="1" ht="15.75" customHeight="1">
      <c r="A588" s="158"/>
      <c r="B588" s="642"/>
      <c r="C588" s="640"/>
      <c r="D588" s="640"/>
      <c r="E588" s="140" t="s">
        <v>15</v>
      </c>
      <c r="F588" s="120"/>
      <c r="G588" s="120"/>
      <c r="H588" s="123"/>
      <c r="I588" s="123"/>
      <c r="J588" s="123"/>
      <c r="K588" s="123"/>
      <c r="L588" s="121"/>
      <c r="M588" s="121"/>
      <c r="N588" s="123"/>
      <c r="O588" s="123"/>
      <c r="P588" s="122"/>
    </row>
    <row r="589" spans="1:16" s="44" customFormat="1" ht="15.75" customHeight="1">
      <c r="A589" s="158"/>
      <c r="B589" s="642"/>
      <c r="C589" s="640"/>
      <c r="D589" s="640"/>
      <c r="E589" s="140" t="s">
        <v>25</v>
      </c>
      <c r="F589" s="120">
        <v>0</v>
      </c>
      <c r="G589" s="120">
        <v>0</v>
      </c>
      <c r="H589" s="123">
        <v>0</v>
      </c>
      <c r="I589" s="123">
        <v>0</v>
      </c>
      <c r="J589" s="123">
        <v>0</v>
      </c>
      <c r="K589" s="123">
        <v>0</v>
      </c>
      <c r="L589" s="121">
        <v>0</v>
      </c>
      <c r="M589" s="131">
        <v>0</v>
      </c>
      <c r="N589" s="123">
        <v>0</v>
      </c>
      <c r="O589" s="123">
        <v>0</v>
      </c>
      <c r="P589" s="122"/>
    </row>
    <row r="590" spans="1:16" s="44" customFormat="1" ht="15.75" customHeight="1">
      <c r="A590" s="158"/>
      <c r="B590" s="642"/>
      <c r="C590" s="640"/>
      <c r="D590" s="640"/>
      <c r="E590" s="140" t="s">
        <v>16</v>
      </c>
      <c r="F590" s="130">
        <v>898.96523999999999</v>
      </c>
      <c r="G590" s="130">
        <v>898.96523999999999</v>
      </c>
      <c r="H590" s="130">
        <v>214.42</v>
      </c>
      <c r="I590" s="130">
        <v>143.12613999999999</v>
      </c>
      <c r="J590" s="213">
        <v>505.548</v>
      </c>
      <c r="K590" s="213">
        <v>406.68946</v>
      </c>
      <c r="L590" s="214">
        <v>967.87693999999999</v>
      </c>
      <c r="M590" s="214">
        <v>967.87693999999999</v>
      </c>
      <c r="N590" s="213">
        <v>961.39499999999998</v>
      </c>
      <c r="O590" s="213">
        <v>961.39499999999998</v>
      </c>
      <c r="P590" s="122"/>
    </row>
    <row r="591" spans="1:16" s="44" customFormat="1" ht="15.75" customHeight="1">
      <c r="A591" s="158"/>
      <c r="B591" s="642"/>
      <c r="C591" s="640"/>
      <c r="D591" s="640"/>
      <c r="E591" s="140" t="s">
        <v>30</v>
      </c>
      <c r="F591" s="120"/>
      <c r="G591" s="120"/>
      <c r="H591" s="123"/>
      <c r="I591" s="123"/>
      <c r="J591" s="123"/>
      <c r="K591" s="123"/>
      <c r="L591" s="121"/>
      <c r="M591" s="121"/>
      <c r="N591" s="123"/>
      <c r="O591" s="123"/>
      <c r="P591" s="122"/>
    </row>
    <row r="592" spans="1:16" s="44" customFormat="1" ht="15.75" customHeight="1">
      <c r="A592" s="158"/>
      <c r="B592" s="642"/>
      <c r="C592" s="640"/>
      <c r="D592" s="640"/>
      <c r="E592" s="140" t="s">
        <v>65</v>
      </c>
      <c r="F592" s="130">
        <v>0</v>
      </c>
      <c r="G592" s="130">
        <v>0</v>
      </c>
      <c r="H592" s="130">
        <v>0</v>
      </c>
      <c r="I592" s="130">
        <v>0</v>
      </c>
      <c r="J592" s="130">
        <v>0</v>
      </c>
      <c r="K592" s="130">
        <v>0</v>
      </c>
      <c r="L592" s="131">
        <v>0</v>
      </c>
      <c r="M592" s="131">
        <v>0</v>
      </c>
      <c r="N592" s="130">
        <v>0</v>
      </c>
      <c r="O592" s="130">
        <v>0</v>
      </c>
      <c r="P592" s="122"/>
    </row>
    <row r="593" spans="1:16" s="44" customFormat="1" ht="15.75" customHeight="1">
      <c r="A593" s="158"/>
      <c r="B593" s="642"/>
      <c r="C593" s="640"/>
      <c r="D593" s="640"/>
      <c r="E593" s="140" t="s">
        <v>17</v>
      </c>
      <c r="F593" s="120"/>
      <c r="G593" s="120"/>
      <c r="H593" s="123"/>
      <c r="I593" s="123"/>
      <c r="J593" s="123"/>
      <c r="K593" s="123"/>
      <c r="L593" s="121"/>
      <c r="M593" s="121"/>
      <c r="N593" s="123"/>
      <c r="O593" s="123"/>
      <c r="P593" s="122"/>
    </row>
    <row r="594" spans="1:16" ht="15.75" customHeight="1">
      <c r="A594" s="158"/>
      <c r="B594" s="642"/>
      <c r="C594" s="640"/>
      <c r="D594" s="640"/>
      <c r="E594" s="140" t="s">
        <v>14</v>
      </c>
      <c r="F594" s="120">
        <f t="shared" ref="F594:O594" si="205">F596+F597+F598+F599+F600</f>
        <v>834.45</v>
      </c>
      <c r="G594" s="120">
        <f t="shared" si="205"/>
        <v>834.45</v>
      </c>
      <c r="H594" s="123">
        <f t="shared" si="205"/>
        <v>292</v>
      </c>
      <c r="I594" s="123">
        <f t="shared" si="205"/>
        <v>117.02768</v>
      </c>
      <c r="J594" s="123">
        <f t="shared" si="205"/>
        <v>594.27800000000002</v>
      </c>
      <c r="K594" s="123">
        <f t="shared" si="205"/>
        <v>439.99268999999998</v>
      </c>
      <c r="L594" s="121">
        <f t="shared" si="205"/>
        <v>864.27800000000002</v>
      </c>
      <c r="M594" s="121">
        <f t="shared" si="205"/>
        <v>864.27800000000002</v>
      </c>
      <c r="N594" s="123">
        <f t="shared" si="205"/>
        <v>864.27800000000002</v>
      </c>
      <c r="O594" s="123">
        <f t="shared" si="205"/>
        <v>864.27800000000002</v>
      </c>
      <c r="P594" s="125"/>
    </row>
    <row r="595" spans="1:16" ht="15.75" customHeight="1">
      <c r="A595" s="158"/>
      <c r="B595" s="642"/>
      <c r="C595" s="640"/>
      <c r="D595" s="640"/>
      <c r="E595" s="140" t="s">
        <v>15</v>
      </c>
      <c r="F595" s="120"/>
      <c r="G595" s="120"/>
      <c r="H595" s="123"/>
      <c r="I595" s="123"/>
      <c r="J595" s="123"/>
      <c r="K595" s="123"/>
      <c r="L595" s="121"/>
      <c r="M595" s="121"/>
      <c r="N595" s="123"/>
      <c r="O595" s="123"/>
      <c r="P595" s="125"/>
    </row>
    <row r="596" spans="1:16" ht="15.75" customHeight="1">
      <c r="A596" s="158"/>
      <c r="B596" s="642"/>
      <c r="C596" s="640"/>
      <c r="D596" s="640"/>
      <c r="E596" s="140" t="s">
        <v>25</v>
      </c>
      <c r="F596" s="120"/>
      <c r="G596" s="120"/>
      <c r="H596" s="123">
        <v>0</v>
      </c>
      <c r="I596" s="123">
        <v>0</v>
      </c>
      <c r="J596" s="123"/>
      <c r="K596" s="123"/>
      <c r="L596" s="121">
        <v>0</v>
      </c>
      <c r="M596" s="121"/>
      <c r="N596" s="123">
        <v>0</v>
      </c>
      <c r="O596" s="123">
        <v>0</v>
      </c>
      <c r="P596" s="125"/>
    </row>
    <row r="597" spans="1:16" ht="15.75" customHeight="1">
      <c r="A597" s="158"/>
      <c r="B597" s="642"/>
      <c r="C597" s="640"/>
      <c r="D597" s="640"/>
      <c r="E597" s="140" t="s">
        <v>16</v>
      </c>
      <c r="F597" s="130">
        <v>834.45</v>
      </c>
      <c r="G597" s="130">
        <v>834.45</v>
      </c>
      <c r="H597" s="313">
        <v>292</v>
      </c>
      <c r="I597" s="313">
        <v>117.02768</v>
      </c>
      <c r="J597" s="213">
        <v>594.27800000000002</v>
      </c>
      <c r="K597" s="213">
        <v>439.99268999999998</v>
      </c>
      <c r="L597" s="214">
        <v>864.27800000000002</v>
      </c>
      <c r="M597" s="214">
        <v>864.27800000000002</v>
      </c>
      <c r="N597" s="213">
        <v>864.27800000000002</v>
      </c>
      <c r="O597" s="213">
        <v>864.27800000000002</v>
      </c>
      <c r="P597" s="125"/>
    </row>
    <row r="598" spans="1:16" ht="15.75" customHeight="1">
      <c r="A598" s="158"/>
      <c r="B598" s="642"/>
      <c r="C598" s="640"/>
      <c r="D598" s="640"/>
      <c r="E598" s="140" t="s">
        <v>30</v>
      </c>
      <c r="F598" s="120"/>
      <c r="G598" s="120"/>
      <c r="H598" s="123"/>
      <c r="I598" s="123"/>
      <c r="J598" s="123"/>
      <c r="K598" s="123"/>
      <c r="L598" s="121"/>
      <c r="M598" s="121"/>
      <c r="N598" s="123"/>
      <c r="O598" s="123"/>
      <c r="P598" s="125"/>
    </row>
    <row r="599" spans="1:16" ht="15.75" customHeight="1">
      <c r="A599" s="158"/>
      <c r="B599" s="642"/>
      <c r="C599" s="640"/>
      <c r="D599" s="640"/>
      <c r="E599" s="140" t="s">
        <v>65</v>
      </c>
      <c r="F599" s="123">
        <v>0</v>
      </c>
      <c r="G599" s="123">
        <v>0</v>
      </c>
      <c r="H599" s="123">
        <v>0</v>
      </c>
      <c r="I599" s="123">
        <v>0</v>
      </c>
      <c r="J599" s="123">
        <v>0</v>
      </c>
      <c r="K599" s="123">
        <v>0</v>
      </c>
      <c r="L599" s="121">
        <v>0</v>
      </c>
      <c r="M599" s="131">
        <v>0</v>
      </c>
      <c r="N599" s="123">
        <v>0</v>
      </c>
      <c r="O599" s="123">
        <v>0</v>
      </c>
      <c r="P599" s="125"/>
    </row>
    <row r="600" spans="1:16" ht="15.75" customHeight="1">
      <c r="A600" s="158"/>
      <c r="B600" s="642"/>
      <c r="C600" s="640"/>
      <c r="D600" s="640"/>
      <c r="E600" s="140" t="s">
        <v>17</v>
      </c>
      <c r="F600" s="120"/>
      <c r="G600" s="120"/>
      <c r="H600" s="123"/>
      <c r="I600" s="123"/>
      <c r="J600" s="123"/>
      <c r="K600" s="123"/>
      <c r="L600" s="121"/>
      <c r="M600" s="121"/>
      <c r="N600" s="123"/>
      <c r="O600" s="123"/>
      <c r="P600" s="125"/>
    </row>
    <row r="601" spans="1:16" ht="22.5" customHeight="1">
      <c r="A601" s="158"/>
      <c r="B601" s="665"/>
      <c r="C601" s="646" t="s">
        <v>665</v>
      </c>
      <c r="D601" s="646" t="s">
        <v>514</v>
      </c>
      <c r="E601" s="140" t="s">
        <v>14</v>
      </c>
      <c r="F601" s="120">
        <f>F603+F604+F605+F606+F607</f>
        <v>4970.9344600000004</v>
      </c>
      <c r="G601" s="120">
        <f t="shared" ref="G601:O601" si="206">G603+G604+G605+G606+G607</f>
        <v>2505.8672499999998</v>
      </c>
      <c r="H601" s="123">
        <f t="shared" si="206"/>
        <v>3286.375</v>
      </c>
      <c r="I601" s="123">
        <f t="shared" si="206"/>
        <v>0</v>
      </c>
      <c r="J601" s="123">
        <f t="shared" si="206"/>
        <v>13145.45038</v>
      </c>
      <c r="K601" s="123">
        <f t="shared" si="206"/>
        <v>1935</v>
      </c>
      <c r="L601" s="121">
        <f t="shared" si="206"/>
        <v>11825.905129999999</v>
      </c>
      <c r="M601" s="121">
        <f t="shared" si="206"/>
        <v>5913.2</v>
      </c>
      <c r="N601" s="123">
        <f t="shared" si="206"/>
        <v>22141</v>
      </c>
      <c r="O601" s="123">
        <f t="shared" si="206"/>
        <v>4579.6000000000004</v>
      </c>
      <c r="P601" s="125"/>
    </row>
    <row r="602" spans="1:16" ht="21.75" customHeight="1">
      <c r="A602" s="158"/>
      <c r="B602" s="665"/>
      <c r="C602" s="646"/>
      <c r="D602" s="646"/>
      <c r="E602" s="140" t="s">
        <v>15</v>
      </c>
      <c r="F602" s="120"/>
      <c r="G602" s="120"/>
      <c r="H602" s="123"/>
      <c r="I602" s="123"/>
      <c r="J602" s="123"/>
      <c r="K602" s="123"/>
      <c r="L602" s="121"/>
      <c r="M602" s="121"/>
      <c r="N602" s="123"/>
      <c r="O602" s="123"/>
      <c r="P602" s="125"/>
    </row>
    <row r="603" spans="1:16" ht="28.5" customHeight="1">
      <c r="A603" s="158"/>
      <c r="B603" s="665"/>
      <c r="C603" s="646"/>
      <c r="D603" s="646"/>
      <c r="E603" s="140" t="s">
        <v>25</v>
      </c>
      <c r="F603" s="123">
        <v>0</v>
      </c>
      <c r="G603" s="123">
        <v>0</v>
      </c>
      <c r="H603" s="123">
        <v>0</v>
      </c>
      <c r="I603" s="123">
        <v>0</v>
      </c>
      <c r="J603" s="123">
        <v>0</v>
      </c>
      <c r="K603" s="123">
        <v>0</v>
      </c>
      <c r="L603" s="121">
        <v>0</v>
      </c>
      <c r="M603" s="121">
        <v>0</v>
      </c>
      <c r="N603" s="123">
        <v>0</v>
      </c>
      <c r="O603" s="123">
        <v>0</v>
      </c>
      <c r="P603" s="125"/>
    </row>
    <row r="604" spans="1:16" ht="25.5" customHeight="1">
      <c r="A604" s="158"/>
      <c r="B604" s="665"/>
      <c r="C604" s="646"/>
      <c r="D604" s="646"/>
      <c r="E604" s="140" t="s">
        <v>16</v>
      </c>
      <c r="F604" s="130">
        <v>4970.9344600000004</v>
      </c>
      <c r="G604" s="130">
        <v>2505.8672499999998</v>
      </c>
      <c r="H604" s="130">
        <v>3286.375</v>
      </c>
      <c r="I604" s="130">
        <v>0</v>
      </c>
      <c r="J604" s="213">
        <v>13145.45038</v>
      </c>
      <c r="K604" s="213">
        <v>1935</v>
      </c>
      <c r="L604" s="214">
        <v>11825.905129999999</v>
      </c>
      <c r="M604" s="214">
        <v>5913.2</v>
      </c>
      <c r="N604" s="213">
        <v>22141</v>
      </c>
      <c r="O604" s="213">
        <v>4579.6000000000004</v>
      </c>
      <c r="P604" s="125"/>
    </row>
    <row r="605" spans="1:16" ht="24.75" customHeight="1">
      <c r="A605" s="158"/>
      <c r="B605" s="665"/>
      <c r="C605" s="646"/>
      <c r="D605" s="646"/>
      <c r="E605" s="140" t="s">
        <v>30</v>
      </c>
      <c r="F605" s="120"/>
      <c r="G605" s="120"/>
      <c r="H605" s="123"/>
      <c r="I605" s="123"/>
      <c r="J605" s="123"/>
      <c r="K605" s="123"/>
      <c r="L605" s="121"/>
      <c r="M605" s="121"/>
      <c r="N605" s="123"/>
      <c r="O605" s="123"/>
      <c r="P605" s="125"/>
    </row>
    <row r="606" spans="1:16" ht="22.5" customHeight="1">
      <c r="A606" s="158"/>
      <c r="B606" s="665"/>
      <c r="C606" s="646"/>
      <c r="D606" s="646"/>
      <c r="E606" s="140" t="s">
        <v>65</v>
      </c>
      <c r="F606" s="123">
        <v>0</v>
      </c>
      <c r="G606" s="123">
        <v>0</v>
      </c>
      <c r="H606" s="123">
        <v>0</v>
      </c>
      <c r="I606" s="123">
        <v>0</v>
      </c>
      <c r="J606" s="123">
        <v>0</v>
      </c>
      <c r="K606" s="123">
        <v>0</v>
      </c>
      <c r="L606" s="121">
        <v>0</v>
      </c>
      <c r="M606" s="131">
        <v>0</v>
      </c>
      <c r="N606" s="123">
        <v>0</v>
      </c>
      <c r="O606" s="123">
        <v>0</v>
      </c>
      <c r="P606" s="125"/>
    </row>
    <row r="607" spans="1:16" ht="18.75" customHeight="1">
      <c r="A607" s="158"/>
      <c r="B607" s="665"/>
      <c r="C607" s="646"/>
      <c r="D607" s="646"/>
      <c r="E607" s="140" t="s">
        <v>17</v>
      </c>
      <c r="F607" s="120"/>
      <c r="G607" s="120"/>
      <c r="H607" s="123"/>
      <c r="I607" s="123"/>
      <c r="J607" s="123"/>
      <c r="K607" s="123"/>
      <c r="L607" s="121"/>
      <c r="M607" s="121"/>
      <c r="N607" s="123"/>
      <c r="O607" s="123"/>
      <c r="P607" s="125"/>
    </row>
    <row r="608" spans="1:16" s="250" customFormat="1" ht="13.5" customHeight="1">
      <c r="A608" s="370"/>
      <c r="B608" s="642"/>
      <c r="C608" s="640" t="s">
        <v>122</v>
      </c>
      <c r="D608" s="640"/>
      <c r="E608" s="368" t="s">
        <v>14</v>
      </c>
      <c r="F608" s="120">
        <f>F610+F611+F612+F613+F614</f>
        <v>0</v>
      </c>
      <c r="G608" s="120">
        <f t="shared" ref="G608:O608" si="207">G610+G611+G612+G613+G614</f>
        <v>0</v>
      </c>
      <c r="H608" s="123">
        <f t="shared" si="207"/>
        <v>0</v>
      </c>
      <c r="I608" s="123">
        <f t="shared" si="207"/>
        <v>0</v>
      </c>
      <c r="J608" s="123">
        <f t="shared" si="207"/>
        <v>0</v>
      </c>
      <c r="K608" s="123">
        <f t="shared" si="207"/>
        <v>0</v>
      </c>
      <c r="L608" s="121">
        <f t="shared" si="207"/>
        <v>47.747</v>
      </c>
      <c r="M608" s="121">
        <f t="shared" si="207"/>
        <v>47.747</v>
      </c>
      <c r="N608" s="123">
        <f t="shared" si="207"/>
        <v>0</v>
      </c>
      <c r="O608" s="123">
        <f t="shared" si="207"/>
        <v>0</v>
      </c>
      <c r="P608" s="122"/>
    </row>
    <row r="609" spans="1:16" s="250" customFormat="1" ht="15.75" customHeight="1">
      <c r="A609" s="370"/>
      <c r="B609" s="642"/>
      <c r="C609" s="640"/>
      <c r="D609" s="640"/>
      <c r="E609" s="368" t="s">
        <v>15</v>
      </c>
      <c r="F609" s="120"/>
      <c r="G609" s="120"/>
      <c r="H609" s="123"/>
      <c r="I609" s="123"/>
      <c r="J609" s="123"/>
      <c r="K609" s="123"/>
      <c r="L609" s="121"/>
      <c r="M609" s="121"/>
      <c r="N609" s="123"/>
      <c r="O609" s="123"/>
      <c r="P609" s="122"/>
    </row>
    <row r="610" spans="1:16" s="250" customFormat="1" ht="15.75" customHeight="1">
      <c r="A610" s="370"/>
      <c r="B610" s="642"/>
      <c r="C610" s="640"/>
      <c r="D610" s="640"/>
      <c r="E610" s="368" t="s">
        <v>25</v>
      </c>
      <c r="F610" s="120">
        <v>0</v>
      </c>
      <c r="G610" s="120">
        <v>0</v>
      </c>
      <c r="H610" s="123">
        <v>0</v>
      </c>
      <c r="I610" s="123">
        <v>0</v>
      </c>
      <c r="J610" s="123">
        <v>0</v>
      </c>
      <c r="K610" s="123">
        <v>0</v>
      </c>
      <c r="L610" s="121">
        <v>0</v>
      </c>
      <c r="M610" s="131">
        <v>0</v>
      </c>
      <c r="N610" s="123">
        <v>0</v>
      </c>
      <c r="O610" s="123">
        <v>0</v>
      </c>
      <c r="P610" s="122"/>
    </row>
    <row r="611" spans="1:16" s="250" customFormat="1" ht="15.75" customHeight="1">
      <c r="A611" s="370"/>
      <c r="B611" s="642"/>
      <c r="C611" s="640"/>
      <c r="D611" s="640"/>
      <c r="E611" s="368" t="s">
        <v>16</v>
      </c>
      <c r="F611" s="120">
        <v>0</v>
      </c>
      <c r="G611" s="120">
        <v>0</v>
      </c>
      <c r="H611" s="123">
        <v>0</v>
      </c>
      <c r="I611" s="123">
        <v>0</v>
      </c>
      <c r="J611" s="123">
        <v>0</v>
      </c>
      <c r="K611" s="123">
        <v>0</v>
      </c>
      <c r="L611" s="214">
        <v>47.747</v>
      </c>
      <c r="M611" s="214">
        <v>47.747</v>
      </c>
      <c r="N611" s="213">
        <v>0</v>
      </c>
      <c r="O611" s="213">
        <v>0</v>
      </c>
      <c r="P611" s="122"/>
    </row>
    <row r="612" spans="1:16" s="250" customFormat="1" ht="15.75" customHeight="1">
      <c r="A612" s="370"/>
      <c r="B612" s="642"/>
      <c r="C612" s="640"/>
      <c r="D612" s="640"/>
      <c r="E612" s="368" t="s">
        <v>30</v>
      </c>
      <c r="F612" s="120"/>
      <c r="G612" s="120"/>
      <c r="H612" s="123"/>
      <c r="I612" s="123"/>
      <c r="J612" s="123"/>
      <c r="K612" s="123"/>
      <c r="L612" s="121"/>
      <c r="M612" s="121"/>
      <c r="N612" s="123"/>
      <c r="O612" s="123"/>
      <c r="P612" s="122"/>
    </row>
    <row r="613" spans="1:16" s="250" customFormat="1" ht="15.75" customHeight="1">
      <c r="A613" s="370"/>
      <c r="B613" s="642"/>
      <c r="C613" s="640"/>
      <c r="D613" s="640"/>
      <c r="E613" s="368" t="s">
        <v>65</v>
      </c>
      <c r="F613" s="130">
        <v>0</v>
      </c>
      <c r="G613" s="130">
        <v>0</v>
      </c>
      <c r="H613" s="313">
        <v>0</v>
      </c>
      <c r="I613" s="130">
        <v>0</v>
      </c>
      <c r="J613" s="130">
        <v>0</v>
      </c>
      <c r="K613" s="130">
        <v>0</v>
      </c>
      <c r="L613" s="131">
        <v>0</v>
      </c>
      <c r="M613" s="131">
        <v>0</v>
      </c>
      <c r="N613" s="130">
        <v>0</v>
      </c>
      <c r="O613" s="130">
        <v>0</v>
      </c>
      <c r="P613" s="122"/>
    </row>
    <row r="614" spans="1:16" s="250" customFormat="1" ht="15.75" customHeight="1">
      <c r="A614" s="370"/>
      <c r="B614" s="642"/>
      <c r="C614" s="640"/>
      <c r="D614" s="640"/>
      <c r="E614" s="368" t="s">
        <v>17</v>
      </c>
      <c r="F614" s="120"/>
      <c r="G614" s="120"/>
      <c r="H614" s="123"/>
      <c r="I614" s="123"/>
      <c r="J614" s="123"/>
      <c r="K614" s="123"/>
      <c r="L614" s="121"/>
      <c r="M614" s="121"/>
      <c r="N614" s="123"/>
      <c r="O614" s="123"/>
      <c r="P614" s="122"/>
    </row>
    <row r="615" spans="1:16" s="250" customFormat="1" ht="15.75" customHeight="1">
      <c r="A615" s="370"/>
      <c r="B615" s="642"/>
      <c r="C615" s="640"/>
      <c r="D615" s="640"/>
      <c r="E615" s="368" t="s">
        <v>14</v>
      </c>
      <c r="F615" s="120">
        <f>F617+F618+F619+F620+F621</f>
        <v>0</v>
      </c>
      <c r="G615" s="120">
        <f t="shared" ref="G615:O615" si="208">G617+G618+G619+G620+G621</f>
        <v>0</v>
      </c>
      <c r="H615" s="123">
        <f t="shared" si="208"/>
        <v>0</v>
      </c>
      <c r="I615" s="123">
        <f t="shared" si="208"/>
        <v>0</v>
      </c>
      <c r="J615" s="123">
        <f t="shared" si="208"/>
        <v>0</v>
      </c>
      <c r="K615" s="123">
        <f t="shared" si="208"/>
        <v>0</v>
      </c>
      <c r="L615" s="121">
        <f t="shared" si="208"/>
        <v>14.42</v>
      </c>
      <c r="M615" s="121">
        <f t="shared" si="208"/>
        <v>14.42</v>
      </c>
      <c r="N615" s="123">
        <f t="shared" si="208"/>
        <v>0</v>
      </c>
      <c r="O615" s="123">
        <f t="shared" si="208"/>
        <v>0</v>
      </c>
      <c r="P615" s="122"/>
    </row>
    <row r="616" spans="1:16" s="250" customFormat="1" ht="15.75" customHeight="1">
      <c r="A616" s="370"/>
      <c r="B616" s="642"/>
      <c r="C616" s="640"/>
      <c r="D616" s="640"/>
      <c r="E616" s="368" t="s">
        <v>15</v>
      </c>
      <c r="F616" s="120"/>
      <c r="G616" s="120"/>
      <c r="H616" s="123"/>
      <c r="I616" s="123"/>
      <c r="J616" s="123"/>
      <c r="K616" s="123"/>
      <c r="L616" s="121"/>
      <c r="M616" s="121"/>
      <c r="N616" s="123"/>
      <c r="O616" s="123"/>
      <c r="P616" s="122"/>
    </row>
    <row r="617" spans="1:16" s="250" customFormat="1" ht="15.75" customHeight="1">
      <c r="A617" s="370"/>
      <c r="B617" s="642"/>
      <c r="C617" s="640"/>
      <c r="D617" s="640"/>
      <c r="E617" s="368" t="s">
        <v>25</v>
      </c>
      <c r="F617" s="120">
        <v>0</v>
      </c>
      <c r="G617" s="120">
        <v>0</v>
      </c>
      <c r="H617" s="123">
        <v>0</v>
      </c>
      <c r="I617" s="123">
        <v>0</v>
      </c>
      <c r="J617" s="123">
        <v>0</v>
      </c>
      <c r="K617" s="123">
        <v>0</v>
      </c>
      <c r="L617" s="121">
        <v>0</v>
      </c>
      <c r="M617" s="131">
        <v>0</v>
      </c>
      <c r="N617" s="123">
        <v>0</v>
      </c>
      <c r="O617" s="123">
        <v>0</v>
      </c>
      <c r="P617" s="122"/>
    </row>
    <row r="618" spans="1:16" s="250" customFormat="1" ht="15.75" customHeight="1">
      <c r="A618" s="370"/>
      <c r="B618" s="642"/>
      <c r="C618" s="640"/>
      <c r="D618" s="640"/>
      <c r="E618" s="368" t="s">
        <v>16</v>
      </c>
      <c r="F618" s="120">
        <v>0</v>
      </c>
      <c r="G618" s="120">
        <v>0</v>
      </c>
      <c r="H618" s="123">
        <v>0</v>
      </c>
      <c r="I618" s="123">
        <v>0</v>
      </c>
      <c r="J618" s="123">
        <v>0</v>
      </c>
      <c r="K618" s="123">
        <v>0</v>
      </c>
      <c r="L618" s="214">
        <v>14.42</v>
      </c>
      <c r="M618" s="214">
        <v>14.42</v>
      </c>
      <c r="N618" s="213">
        <v>0</v>
      </c>
      <c r="O618" s="213">
        <v>0</v>
      </c>
      <c r="P618" s="122"/>
    </row>
    <row r="619" spans="1:16" s="250" customFormat="1" ht="15.75" customHeight="1">
      <c r="A619" s="370"/>
      <c r="B619" s="642"/>
      <c r="C619" s="640"/>
      <c r="D619" s="640"/>
      <c r="E619" s="368" t="s">
        <v>30</v>
      </c>
      <c r="F619" s="120"/>
      <c r="G619" s="120"/>
      <c r="H619" s="123"/>
      <c r="I619" s="123"/>
      <c r="J619" s="123"/>
      <c r="K619" s="123"/>
      <c r="L619" s="121"/>
      <c r="M619" s="121"/>
      <c r="N619" s="123"/>
      <c r="O619" s="123"/>
      <c r="P619" s="122"/>
    </row>
    <row r="620" spans="1:16" s="250" customFormat="1" ht="15.75" customHeight="1">
      <c r="A620" s="370"/>
      <c r="B620" s="642"/>
      <c r="C620" s="640"/>
      <c r="D620" s="640"/>
      <c r="E620" s="368" t="s">
        <v>65</v>
      </c>
      <c r="F620" s="130">
        <v>0</v>
      </c>
      <c r="G620" s="130">
        <v>0</v>
      </c>
      <c r="H620" s="130">
        <v>0</v>
      </c>
      <c r="I620" s="130">
        <v>0</v>
      </c>
      <c r="J620" s="130">
        <v>0</v>
      </c>
      <c r="K620" s="130">
        <v>0</v>
      </c>
      <c r="L620" s="131">
        <v>0</v>
      </c>
      <c r="M620" s="131">
        <v>0</v>
      </c>
      <c r="N620" s="130">
        <v>0</v>
      </c>
      <c r="O620" s="130">
        <v>0</v>
      </c>
      <c r="P620" s="122"/>
    </row>
    <row r="621" spans="1:16" s="250" customFormat="1" ht="15.75" customHeight="1">
      <c r="A621" s="370"/>
      <c r="B621" s="642"/>
      <c r="C621" s="640"/>
      <c r="D621" s="640"/>
      <c r="E621" s="368" t="s">
        <v>17</v>
      </c>
      <c r="F621" s="120"/>
      <c r="G621" s="120"/>
      <c r="H621" s="123"/>
      <c r="I621" s="123"/>
      <c r="J621" s="123"/>
      <c r="K621" s="123"/>
      <c r="L621" s="121"/>
      <c r="M621" s="121"/>
      <c r="N621" s="123"/>
      <c r="O621" s="123"/>
      <c r="P621" s="122"/>
    </row>
    <row r="622" spans="1:16" s="250" customFormat="1" ht="15.75" customHeight="1">
      <c r="A622" s="370"/>
      <c r="B622" s="642"/>
      <c r="C622" s="640"/>
      <c r="D622" s="640"/>
      <c r="E622" s="368" t="s">
        <v>14</v>
      </c>
      <c r="F622" s="120">
        <f t="shared" ref="F622:O622" si="209">F624+F625+F626+F627+F628</f>
        <v>0</v>
      </c>
      <c r="G622" s="120">
        <f t="shared" si="209"/>
        <v>0</v>
      </c>
      <c r="H622" s="123">
        <f t="shared" si="209"/>
        <v>0</v>
      </c>
      <c r="I622" s="123">
        <f t="shared" si="209"/>
        <v>0</v>
      </c>
      <c r="J622" s="123">
        <f t="shared" si="209"/>
        <v>0</v>
      </c>
      <c r="K622" s="123">
        <f t="shared" si="209"/>
        <v>0</v>
      </c>
      <c r="L622" s="121">
        <f t="shared" si="209"/>
        <v>2.0329999999999999</v>
      </c>
      <c r="M622" s="121">
        <f t="shared" si="209"/>
        <v>2.0329999999999999</v>
      </c>
      <c r="N622" s="123">
        <f t="shared" si="209"/>
        <v>0</v>
      </c>
      <c r="O622" s="123">
        <f t="shared" si="209"/>
        <v>0</v>
      </c>
      <c r="P622" s="369"/>
    </row>
    <row r="623" spans="1:16" s="250" customFormat="1" ht="15.75" customHeight="1">
      <c r="A623" s="370"/>
      <c r="B623" s="642"/>
      <c r="C623" s="640"/>
      <c r="D623" s="640"/>
      <c r="E623" s="368" t="s">
        <v>15</v>
      </c>
      <c r="F623" s="120"/>
      <c r="G623" s="120"/>
      <c r="H623" s="123"/>
      <c r="I623" s="123"/>
      <c r="J623" s="123"/>
      <c r="K623" s="123"/>
      <c r="L623" s="121"/>
      <c r="M623" s="121"/>
      <c r="N623" s="123"/>
      <c r="O623" s="123"/>
      <c r="P623" s="369"/>
    </row>
    <row r="624" spans="1:16" s="250" customFormat="1" ht="15.75" customHeight="1">
      <c r="A624" s="370"/>
      <c r="B624" s="642"/>
      <c r="C624" s="640"/>
      <c r="D624" s="640"/>
      <c r="E624" s="368" t="s">
        <v>25</v>
      </c>
      <c r="F624" s="120">
        <v>0</v>
      </c>
      <c r="G624" s="120">
        <v>0</v>
      </c>
      <c r="H624" s="123">
        <v>0</v>
      </c>
      <c r="I624" s="123">
        <v>0</v>
      </c>
      <c r="J624" s="123">
        <v>0</v>
      </c>
      <c r="K624" s="123">
        <v>0</v>
      </c>
      <c r="L624" s="121">
        <v>0</v>
      </c>
      <c r="M624" s="121"/>
      <c r="N624" s="123">
        <v>0</v>
      </c>
      <c r="O624" s="123">
        <v>0</v>
      </c>
      <c r="P624" s="369"/>
    </row>
    <row r="625" spans="1:16" s="250" customFormat="1" ht="15.75" customHeight="1">
      <c r="A625" s="370"/>
      <c r="B625" s="642"/>
      <c r="C625" s="640"/>
      <c r="D625" s="640"/>
      <c r="E625" s="368" t="s">
        <v>16</v>
      </c>
      <c r="F625" s="120">
        <v>0</v>
      </c>
      <c r="G625" s="120">
        <v>0</v>
      </c>
      <c r="H625" s="123">
        <v>0</v>
      </c>
      <c r="I625" s="123">
        <v>0</v>
      </c>
      <c r="J625" s="123">
        <v>0</v>
      </c>
      <c r="K625" s="123">
        <v>0</v>
      </c>
      <c r="L625" s="214">
        <v>2.0329999999999999</v>
      </c>
      <c r="M625" s="214">
        <v>2.0329999999999999</v>
      </c>
      <c r="N625" s="213">
        <v>0</v>
      </c>
      <c r="O625" s="213">
        <v>0</v>
      </c>
      <c r="P625" s="369"/>
    </row>
    <row r="626" spans="1:16" s="250" customFormat="1" ht="15.75" customHeight="1">
      <c r="A626" s="370"/>
      <c r="B626" s="642"/>
      <c r="C626" s="640"/>
      <c r="D626" s="640"/>
      <c r="E626" s="368" t="s">
        <v>30</v>
      </c>
      <c r="F626" s="120"/>
      <c r="G626" s="120"/>
      <c r="H626" s="123"/>
      <c r="I626" s="123"/>
      <c r="J626" s="123"/>
      <c r="K626" s="123"/>
      <c r="L626" s="121"/>
      <c r="M626" s="121"/>
      <c r="N626" s="123"/>
      <c r="O626" s="123"/>
      <c r="P626" s="369"/>
    </row>
    <row r="627" spans="1:16" s="250" customFormat="1" ht="15.75" customHeight="1">
      <c r="A627" s="370"/>
      <c r="B627" s="642"/>
      <c r="C627" s="640"/>
      <c r="D627" s="640"/>
      <c r="E627" s="368" t="s">
        <v>65</v>
      </c>
      <c r="F627" s="123">
        <v>0</v>
      </c>
      <c r="G627" s="123">
        <v>0</v>
      </c>
      <c r="H627" s="123">
        <v>0</v>
      </c>
      <c r="I627" s="123">
        <v>0</v>
      </c>
      <c r="J627" s="123">
        <v>0</v>
      </c>
      <c r="K627" s="123">
        <v>0</v>
      </c>
      <c r="L627" s="121">
        <v>0</v>
      </c>
      <c r="M627" s="131">
        <v>0</v>
      </c>
      <c r="N627" s="123">
        <v>0</v>
      </c>
      <c r="O627" s="123">
        <v>0</v>
      </c>
      <c r="P627" s="369"/>
    </row>
    <row r="628" spans="1:16" s="250" customFormat="1" ht="15.75" customHeight="1">
      <c r="A628" s="370"/>
      <c r="B628" s="642"/>
      <c r="C628" s="640"/>
      <c r="D628" s="640"/>
      <c r="E628" s="368" t="s">
        <v>17</v>
      </c>
      <c r="F628" s="120"/>
      <c r="G628" s="120"/>
      <c r="H628" s="123"/>
      <c r="I628" s="123"/>
      <c r="J628" s="123"/>
      <c r="K628" s="123"/>
      <c r="L628" s="121"/>
      <c r="M628" s="121"/>
      <c r="N628" s="123"/>
      <c r="O628" s="123"/>
      <c r="P628" s="369"/>
    </row>
    <row r="629" spans="1:16" ht="15.75" customHeight="1">
      <c r="A629" s="160"/>
      <c r="B629" s="699"/>
      <c r="C629" s="687"/>
      <c r="D629" s="641" t="s">
        <v>516</v>
      </c>
      <c r="E629" s="140" t="s">
        <v>14</v>
      </c>
      <c r="F629" s="120">
        <f>F631+F632+F633+F634+F635</f>
        <v>2306.9969999999998</v>
      </c>
      <c r="G629" s="120">
        <f t="shared" ref="G629:O629" si="210">G631+G632+G633+G634+G635</f>
        <v>2288.65742</v>
      </c>
      <c r="H629" s="123">
        <f t="shared" si="210"/>
        <v>714.69299999999998</v>
      </c>
      <c r="I629" s="123">
        <f t="shared" si="210"/>
        <v>548.96190999999999</v>
      </c>
      <c r="J629" s="123">
        <f t="shared" si="210"/>
        <v>1667.6153999999999</v>
      </c>
      <c r="K629" s="123">
        <f t="shared" si="210"/>
        <v>1375.94002</v>
      </c>
      <c r="L629" s="121">
        <f t="shared" si="210"/>
        <v>2860.05366</v>
      </c>
      <c r="M629" s="121">
        <f t="shared" si="210"/>
        <v>2860.05366</v>
      </c>
      <c r="N629" s="120">
        <f t="shared" si="210"/>
        <v>2858.7703999999999</v>
      </c>
      <c r="O629" s="120">
        <f t="shared" si="210"/>
        <v>2858.7703999999999</v>
      </c>
      <c r="P629" s="125"/>
    </row>
    <row r="630" spans="1:16" ht="15.75" customHeight="1">
      <c r="A630" s="160"/>
      <c r="B630" s="699"/>
      <c r="C630" s="688"/>
      <c r="D630" s="641"/>
      <c r="E630" s="140" t="s">
        <v>15</v>
      </c>
      <c r="F630" s="120"/>
      <c r="G630" s="120"/>
      <c r="H630" s="123"/>
      <c r="I630" s="123"/>
      <c r="J630" s="123"/>
      <c r="K630" s="123"/>
      <c r="L630" s="121"/>
      <c r="M630" s="121"/>
      <c r="N630" s="124"/>
      <c r="O630" s="124"/>
      <c r="P630" s="125"/>
    </row>
    <row r="631" spans="1:16" ht="15.75" customHeight="1">
      <c r="A631" s="160"/>
      <c r="B631" s="699"/>
      <c r="C631" s="688"/>
      <c r="D631" s="641"/>
      <c r="E631" s="140" t="s">
        <v>25</v>
      </c>
      <c r="F631" s="120">
        <v>0</v>
      </c>
      <c r="G631" s="120">
        <v>0</v>
      </c>
      <c r="H631" s="123">
        <v>0</v>
      </c>
      <c r="I631" s="123">
        <v>0</v>
      </c>
      <c r="J631" s="123">
        <v>0</v>
      </c>
      <c r="K631" s="123">
        <v>0</v>
      </c>
      <c r="L631" s="121">
        <v>0</v>
      </c>
      <c r="M631" s="131">
        <v>0</v>
      </c>
      <c r="N631" s="124">
        <v>0</v>
      </c>
      <c r="O631" s="124">
        <v>0</v>
      </c>
      <c r="P631" s="125"/>
    </row>
    <row r="632" spans="1:16" ht="15.75" customHeight="1">
      <c r="A632" s="160"/>
      <c r="B632" s="699"/>
      <c r="C632" s="688"/>
      <c r="D632" s="641"/>
      <c r="E632" s="140" t="s">
        <v>16</v>
      </c>
      <c r="F632" s="120">
        <v>0</v>
      </c>
      <c r="G632" s="120">
        <v>0</v>
      </c>
      <c r="H632" s="123">
        <v>0</v>
      </c>
      <c r="I632" s="123">
        <v>0</v>
      </c>
      <c r="J632" s="123">
        <v>0</v>
      </c>
      <c r="K632" s="123">
        <v>0</v>
      </c>
      <c r="L632" s="121">
        <v>0</v>
      </c>
      <c r="M632" s="131">
        <v>0</v>
      </c>
      <c r="N632" s="124">
        <v>0</v>
      </c>
      <c r="O632" s="124">
        <v>0</v>
      </c>
      <c r="P632" s="125"/>
    </row>
    <row r="633" spans="1:16" ht="15.75" customHeight="1">
      <c r="A633" s="160"/>
      <c r="B633" s="699"/>
      <c r="C633" s="688"/>
      <c r="D633" s="641"/>
      <c r="E633" s="140" t="s">
        <v>30</v>
      </c>
      <c r="F633" s="120"/>
      <c r="G633" s="120"/>
      <c r="H633" s="123"/>
      <c r="I633" s="123"/>
      <c r="J633" s="123"/>
      <c r="K633" s="123"/>
      <c r="L633" s="121"/>
      <c r="M633" s="121"/>
      <c r="N633" s="124"/>
      <c r="O633" s="124"/>
      <c r="P633" s="125"/>
    </row>
    <row r="634" spans="1:16" ht="19.5" customHeight="1">
      <c r="A634" s="160"/>
      <c r="B634" s="699"/>
      <c r="C634" s="688"/>
      <c r="D634" s="641"/>
      <c r="E634" s="140" t="s">
        <v>65</v>
      </c>
      <c r="F634" s="130">
        <v>2306.9969999999998</v>
      </c>
      <c r="G634" s="130">
        <v>2288.65742</v>
      </c>
      <c r="H634" s="130">
        <v>714.69299999999998</v>
      </c>
      <c r="I634" s="130">
        <v>548.96190999999999</v>
      </c>
      <c r="J634" s="213">
        <v>1667.6153999999999</v>
      </c>
      <c r="K634" s="213">
        <v>1375.94002</v>
      </c>
      <c r="L634" s="214">
        <v>2860.05366</v>
      </c>
      <c r="M634" s="214">
        <v>2860.05366</v>
      </c>
      <c r="N634" s="213">
        <v>2858.7703999999999</v>
      </c>
      <c r="O634" s="213">
        <v>2858.7703999999999</v>
      </c>
      <c r="P634" s="125"/>
    </row>
    <row r="635" spans="1:16" ht="15.75" customHeight="1">
      <c r="A635" s="160"/>
      <c r="B635" s="699"/>
      <c r="C635" s="688"/>
      <c r="D635" s="641"/>
      <c r="E635" s="140" t="s">
        <v>17</v>
      </c>
      <c r="F635" s="123"/>
      <c r="G635" s="123"/>
      <c r="H635" s="123"/>
      <c r="I635" s="123"/>
      <c r="J635" s="123"/>
      <c r="K635" s="123"/>
      <c r="L635" s="121"/>
      <c r="M635" s="121"/>
      <c r="N635" s="124"/>
      <c r="O635" s="124"/>
      <c r="P635" s="125"/>
    </row>
    <row r="636" spans="1:16" s="55" customFormat="1" ht="15.75" customHeight="1">
      <c r="A636" s="160"/>
      <c r="B636" s="699"/>
      <c r="C636" s="688"/>
      <c r="D636" s="641"/>
      <c r="E636" s="140" t="s">
        <v>14</v>
      </c>
      <c r="F636" s="120">
        <f>F638+F639+F640+F641+F642</f>
        <v>695.11030000000005</v>
      </c>
      <c r="G636" s="120">
        <f t="shared" ref="G636:O636" si="211">G638+G639+G640+G641+G642</f>
        <v>670.35328000000004</v>
      </c>
      <c r="H636" s="123">
        <f t="shared" si="211"/>
        <v>215.83799999999999</v>
      </c>
      <c r="I636" s="123">
        <f t="shared" si="211"/>
        <v>126.60915</v>
      </c>
      <c r="J636" s="123">
        <f t="shared" si="211"/>
        <v>431.67599999999999</v>
      </c>
      <c r="K636" s="123">
        <f t="shared" si="211"/>
        <v>318.21710000000002</v>
      </c>
      <c r="L636" s="121">
        <f t="shared" si="211"/>
        <v>861.08237999999994</v>
      </c>
      <c r="M636" s="121">
        <f t="shared" si="211"/>
        <v>861.08237999999994</v>
      </c>
      <c r="N636" s="120">
        <f t="shared" si="211"/>
        <v>863.34866</v>
      </c>
      <c r="O636" s="120">
        <f t="shared" si="211"/>
        <v>863.34866</v>
      </c>
      <c r="P636" s="125"/>
    </row>
    <row r="637" spans="1:16" s="55" customFormat="1" ht="15.75" customHeight="1">
      <c r="A637" s="160"/>
      <c r="B637" s="699"/>
      <c r="C637" s="688"/>
      <c r="D637" s="641"/>
      <c r="E637" s="140" t="s">
        <v>15</v>
      </c>
      <c r="F637" s="120"/>
      <c r="G637" s="120"/>
      <c r="H637" s="123"/>
      <c r="I637" s="123"/>
      <c r="J637" s="123"/>
      <c r="K637" s="123"/>
      <c r="L637" s="121"/>
      <c r="M637" s="121"/>
      <c r="N637" s="124"/>
      <c r="O637" s="124"/>
      <c r="P637" s="125"/>
    </row>
    <row r="638" spans="1:16" s="55" customFormat="1" ht="15.75" customHeight="1">
      <c r="A638" s="160"/>
      <c r="B638" s="699"/>
      <c r="C638" s="688"/>
      <c r="D638" s="641"/>
      <c r="E638" s="140" t="s">
        <v>25</v>
      </c>
      <c r="F638" s="120">
        <v>0</v>
      </c>
      <c r="G638" s="120">
        <v>0</v>
      </c>
      <c r="H638" s="123">
        <v>0</v>
      </c>
      <c r="I638" s="123">
        <v>0</v>
      </c>
      <c r="J638" s="123">
        <v>0</v>
      </c>
      <c r="K638" s="123">
        <v>0</v>
      </c>
      <c r="L638" s="121">
        <v>0</v>
      </c>
      <c r="M638" s="131">
        <v>0</v>
      </c>
      <c r="N638" s="124">
        <v>0</v>
      </c>
      <c r="O638" s="124">
        <v>0</v>
      </c>
      <c r="P638" s="125"/>
    </row>
    <row r="639" spans="1:16" s="55" customFormat="1" ht="15.75" customHeight="1">
      <c r="A639" s="160"/>
      <c r="B639" s="699"/>
      <c r="C639" s="688"/>
      <c r="D639" s="641"/>
      <c r="E639" s="140" t="s">
        <v>16</v>
      </c>
      <c r="F639" s="120">
        <v>0</v>
      </c>
      <c r="G639" s="120">
        <v>0</v>
      </c>
      <c r="H639" s="123">
        <v>0</v>
      </c>
      <c r="I639" s="123">
        <v>0</v>
      </c>
      <c r="J639" s="123">
        <v>0</v>
      </c>
      <c r="K639" s="123">
        <v>0</v>
      </c>
      <c r="L639" s="121">
        <v>0</v>
      </c>
      <c r="M639" s="131">
        <v>0</v>
      </c>
      <c r="N639" s="124">
        <v>0</v>
      </c>
      <c r="O639" s="124">
        <v>0</v>
      </c>
      <c r="P639" s="125"/>
    </row>
    <row r="640" spans="1:16" s="55" customFormat="1" ht="15.75" customHeight="1">
      <c r="A640" s="160"/>
      <c r="B640" s="699"/>
      <c r="C640" s="688"/>
      <c r="D640" s="641"/>
      <c r="E640" s="140" t="s">
        <v>30</v>
      </c>
      <c r="F640" s="120"/>
      <c r="G640" s="120"/>
      <c r="H640" s="123"/>
      <c r="I640" s="123"/>
      <c r="J640" s="123"/>
      <c r="K640" s="123"/>
      <c r="L640" s="121"/>
      <c r="M640" s="121"/>
      <c r="N640" s="124"/>
      <c r="O640" s="124"/>
      <c r="P640" s="125"/>
    </row>
    <row r="641" spans="1:16" s="55" customFormat="1" ht="15.75" customHeight="1">
      <c r="A641" s="160"/>
      <c r="B641" s="699"/>
      <c r="C641" s="688"/>
      <c r="D641" s="641"/>
      <c r="E641" s="140" t="s">
        <v>65</v>
      </c>
      <c r="F641" s="130">
        <v>695.11030000000005</v>
      </c>
      <c r="G641" s="130">
        <v>670.35328000000004</v>
      </c>
      <c r="H641" s="313">
        <v>215.83799999999999</v>
      </c>
      <c r="I641" s="130">
        <v>126.60915</v>
      </c>
      <c r="J641" s="213">
        <v>431.67599999999999</v>
      </c>
      <c r="K641" s="216">
        <v>318.21710000000002</v>
      </c>
      <c r="L641" s="304">
        <v>861.08237999999994</v>
      </c>
      <c r="M641" s="214">
        <v>861.08237999999994</v>
      </c>
      <c r="N641" s="213">
        <v>863.34866</v>
      </c>
      <c r="O641" s="213">
        <v>863.34866</v>
      </c>
      <c r="P641" s="125"/>
    </row>
    <row r="642" spans="1:16" s="55" customFormat="1" ht="15.75" customHeight="1">
      <c r="A642" s="160"/>
      <c r="B642" s="699"/>
      <c r="C642" s="688"/>
      <c r="D642" s="641"/>
      <c r="E642" s="140" t="s">
        <v>17</v>
      </c>
      <c r="F642" s="120"/>
      <c r="G642" s="120"/>
      <c r="H642" s="123"/>
      <c r="I642" s="123"/>
      <c r="J642" s="123"/>
      <c r="K642" s="123"/>
      <c r="L642" s="121"/>
      <c r="M642" s="121"/>
      <c r="N642" s="124"/>
      <c r="O642" s="124"/>
      <c r="P642" s="125"/>
    </row>
    <row r="643" spans="1:16" s="55" customFormat="1" ht="15.75" customHeight="1">
      <c r="A643" s="160"/>
      <c r="B643" s="699"/>
      <c r="C643" s="688"/>
      <c r="D643" s="641"/>
      <c r="E643" s="140" t="s">
        <v>14</v>
      </c>
      <c r="F643" s="120">
        <f>F645+F646+F647+F648+F649</f>
        <v>1773.43949</v>
      </c>
      <c r="G643" s="120">
        <f t="shared" ref="G643:O643" si="212">G645+G646+G647+G648+G649</f>
        <v>1548.9156</v>
      </c>
      <c r="H643" s="123">
        <f t="shared" si="212"/>
        <v>492.02069</v>
      </c>
      <c r="I643" s="123">
        <f t="shared" si="212"/>
        <v>449.08544000000001</v>
      </c>
      <c r="J643" s="123">
        <f t="shared" si="212"/>
        <v>978.36369000000002</v>
      </c>
      <c r="K643" s="123">
        <f t="shared" si="212"/>
        <v>922.14684999999997</v>
      </c>
      <c r="L643" s="121">
        <f t="shared" si="212"/>
        <v>1217.16815</v>
      </c>
      <c r="M643" s="121">
        <f t="shared" si="212"/>
        <v>833.26094000000001</v>
      </c>
      <c r="N643" s="120">
        <f t="shared" si="212"/>
        <v>291.37608999999998</v>
      </c>
      <c r="O643" s="120">
        <f t="shared" si="212"/>
        <v>291.37608999999998</v>
      </c>
      <c r="P643" s="125"/>
    </row>
    <row r="644" spans="1:16" s="55" customFormat="1" ht="15.75" customHeight="1">
      <c r="A644" s="160"/>
      <c r="B644" s="699"/>
      <c r="C644" s="688"/>
      <c r="D644" s="641"/>
      <c r="E644" s="140" t="s">
        <v>15</v>
      </c>
      <c r="F644" s="120"/>
      <c r="G644" s="120"/>
      <c r="H644" s="123"/>
      <c r="I644" s="123"/>
      <c r="J644" s="123"/>
      <c r="K644" s="123"/>
      <c r="L644" s="121"/>
      <c r="M644" s="121"/>
      <c r="N644" s="124"/>
      <c r="O644" s="124"/>
      <c r="P644" s="125"/>
    </row>
    <row r="645" spans="1:16" s="55" customFormat="1" ht="15.75" customHeight="1">
      <c r="A645" s="160"/>
      <c r="B645" s="699"/>
      <c r="C645" s="688"/>
      <c r="D645" s="641"/>
      <c r="E645" s="140" t="s">
        <v>25</v>
      </c>
      <c r="F645" s="120">
        <v>0</v>
      </c>
      <c r="G645" s="120">
        <v>0</v>
      </c>
      <c r="H645" s="123">
        <v>0</v>
      </c>
      <c r="I645" s="123">
        <v>0</v>
      </c>
      <c r="J645" s="123">
        <v>0</v>
      </c>
      <c r="K645" s="123">
        <v>0</v>
      </c>
      <c r="L645" s="121">
        <v>0</v>
      </c>
      <c r="M645" s="131">
        <v>0</v>
      </c>
      <c r="N645" s="124">
        <v>0</v>
      </c>
      <c r="O645" s="124">
        <v>0</v>
      </c>
      <c r="P645" s="125"/>
    </row>
    <row r="646" spans="1:16" s="55" customFormat="1" ht="15.75" customHeight="1">
      <c r="A646" s="160"/>
      <c r="B646" s="699"/>
      <c r="C646" s="688"/>
      <c r="D646" s="641"/>
      <c r="E646" s="140" t="s">
        <v>16</v>
      </c>
      <c r="F646" s="120">
        <v>0</v>
      </c>
      <c r="G646" s="120">
        <v>0</v>
      </c>
      <c r="H646" s="123">
        <v>0</v>
      </c>
      <c r="I646" s="123">
        <v>0</v>
      </c>
      <c r="J646" s="123">
        <v>0</v>
      </c>
      <c r="K646" s="123">
        <v>0</v>
      </c>
      <c r="L646" s="121">
        <v>0</v>
      </c>
      <c r="M646" s="131">
        <v>0</v>
      </c>
      <c r="N646" s="124">
        <v>0</v>
      </c>
      <c r="O646" s="124">
        <v>0</v>
      </c>
      <c r="P646" s="125"/>
    </row>
    <row r="647" spans="1:16" s="55" customFormat="1" ht="15.75" customHeight="1">
      <c r="A647" s="160"/>
      <c r="B647" s="699"/>
      <c r="C647" s="688"/>
      <c r="D647" s="641"/>
      <c r="E647" s="140" t="s">
        <v>30</v>
      </c>
      <c r="F647" s="120"/>
      <c r="G647" s="120"/>
      <c r="H647" s="123"/>
      <c r="I647" s="123"/>
      <c r="J647" s="123"/>
      <c r="K647" s="123"/>
      <c r="L647" s="121"/>
      <c r="M647" s="121"/>
      <c r="N647" s="124"/>
      <c r="O647" s="124"/>
      <c r="P647" s="125"/>
    </row>
    <row r="648" spans="1:16" s="55" customFormat="1" ht="15.75" customHeight="1">
      <c r="A648" s="160"/>
      <c r="B648" s="699"/>
      <c r="C648" s="688"/>
      <c r="D648" s="641"/>
      <c r="E648" s="140" t="s">
        <v>65</v>
      </c>
      <c r="F648" s="130">
        <v>1773.43949</v>
      </c>
      <c r="G648" s="130">
        <v>1548.9156</v>
      </c>
      <c r="H648" s="130">
        <v>492.02069</v>
      </c>
      <c r="I648" s="130">
        <v>449.08544000000001</v>
      </c>
      <c r="J648" s="213">
        <v>978.36369000000002</v>
      </c>
      <c r="K648" s="216">
        <v>922.14684999999997</v>
      </c>
      <c r="L648" s="304">
        <v>1217.16815</v>
      </c>
      <c r="M648" s="214">
        <v>833.26094000000001</v>
      </c>
      <c r="N648" s="213">
        <v>291.37608999999998</v>
      </c>
      <c r="O648" s="213">
        <v>291.37608999999998</v>
      </c>
      <c r="P648" s="125"/>
    </row>
    <row r="649" spans="1:16" s="55" customFormat="1" ht="15.75" customHeight="1">
      <c r="A649" s="160"/>
      <c r="B649" s="699"/>
      <c r="C649" s="688"/>
      <c r="D649" s="641"/>
      <c r="E649" s="140" t="s">
        <v>17</v>
      </c>
      <c r="F649" s="120"/>
      <c r="G649" s="120"/>
      <c r="H649" s="123"/>
      <c r="I649" s="123"/>
      <c r="J649" s="123"/>
      <c r="K649" s="123"/>
      <c r="L649" s="121"/>
      <c r="M649" s="121"/>
      <c r="N649" s="124"/>
      <c r="O649" s="124"/>
      <c r="P649" s="125"/>
    </row>
    <row r="650" spans="1:16" s="55" customFormat="1" ht="15.75" customHeight="1">
      <c r="A650" s="160"/>
      <c r="B650" s="699"/>
      <c r="C650" s="688"/>
      <c r="D650" s="641"/>
      <c r="E650" s="140" t="s">
        <v>14</v>
      </c>
      <c r="F650" s="120">
        <f>F652+F653+F654+F655+F656</f>
        <v>40</v>
      </c>
      <c r="G650" s="120">
        <f t="shared" ref="G650:O650" si="213">G652+G653+G654+G655+G656</f>
        <v>38.40325</v>
      </c>
      <c r="H650" s="123">
        <f t="shared" si="213"/>
        <v>40</v>
      </c>
      <c r="I650" s="123">
        <f t="shared" si="213"/>
        <v>17.844999999999999</v>
      </c>
      <c r="J650" s="123">
        <f t="shared" si="213"/>
        <v>40</v>
      </c>
      <c r="K650" s="123">
        <f t="shared" si="213"/>
        <v>39.344999999999999</v>
      </c>
      <c r="L650" s="121">
        <f t="shared" si="213"/>
        <v>75.900000000000006</v>
      </c>
      <c r="M650" s="121">
        <f t="shared" si="213"/>
        <v>74.605000000000004</v>
      </c>
      <c r="N650" s="128">
        <f t="shared" si="213"/>
        <v>0</v>
      </c>
      <c r="O650" s="128">
        <f t="shared" si="213"/>
        <v>0</v>
      </c>
      <c r="P650" s="125"/>
    </row>
    <row r="651" spans="1:16" s="55" customFormat="1" ht="15.75" customHeight="1">
      <c r="A651" s="160"/>
      <c r="B651" s="699"/>
      <c r="C651" s="688"/>
      <c r="D651" s="641"/>
      <c r="E651" s="140" t="s">
        <v>15</v>
      </c>
      <c r="F651" s="120"/>
      <c r="G651" s="120"/>
      <c r="H651" s="123"/>
      <c r="I651" s="123"/>
      <c r="J651" s="123"/>
      <c r="K651" s="123"/>
      <c r="L651" s="121"/>
      <c r="M651" s="121"/>
      <c r="N651" s="124"/>
      <c r="O651" s="124"/>
      <c r="P651" s="125"/>
    </row>
    <row r="652" spans="1:16" s="55" customFormat="1" ht="15.75" customHeight="1">
      <c r="A652" s="160"/>
      <c r="B652" s="699"/>
      <c r="C652" s="688"/>
      <c r="D652" s="641"/>
      <c r="E652" s="140" t="s">
        <v>25</v>
      </c>
      <c r="F652" s="120">
        <v>0</v>
      </c>
      <c r="G652" s="120">
        <v>0</v>
      </c>
      <c r="H652" s="123">
        <v>0</v>
      </c>
      <c r="I652" s="123">
        <v>0</v>
      </c>
      <c r="J652" s="123">
        <v>0</v>
      </c>
      <c r="K652" s="123">
        <v>0</v>
      </c>
      <c r="L652" s="121">
        <v>0</v>
      </c>
      <c r="M652" s="131">
        <v>0</v>
      </c>
      <c r="N652" s="124">
        <v>0</v>
      </c>
      <c r="O652" s="124">
        <v>0</v>
      </c>
      <c r="P652" s="125"/>
    </row>
    <row r="653" spans="1:16" s="55" customFormat="1" ht="15.75" customHeight="1">
      <c r="A653" s="160"/>
      <c r="B653" s="699"/>
      <c r="C653" s="688"/>
      <c r="D653" s="641"/>
      <c r="E653" s="140" t="s">
        <v>16</v>
      </c>
      <c r="F653" s="130">
        <v>0</v>
      </c>
      <c r="G653" s="130">
        <v>0</v>
      </c>
      <c r="H653" s="123">
        <v>0</v>
      </c>
      <c r="I653" s="123">
        <v>0</v>
      </c>
      <c r="J653" s="123">
        <v>0</v>
      </c>
      <c r="K653" s="123">
        <v>0</v>
      </c>
      <c r="L653" s="121">
        <v>0</v>
      </c>
      <c r="M653" s="131">
        <v>0</v>
      </c>
      <c r="N653" s="123">
        <v>0</v>
      </c>
      <c r="O653" s="123">
        <v>0</v>
      </c>
      <c r="P653" s="125"/>
    </row>
    <row r="654" spans="1:16" s="55" customFormat="1" ht="15.75" customHeight="1">
      <c r="A654" s="160"/>
      <c r="B654" s="699"/>
      <c r="C654" s="688"/>
      <c r="D654" s="641"/>
      <c r="E654" s="140" t="s">
        <v>30</v>
      </c>
      <c r="F654" s="120"/>
      <c r="G654" s="120"/>
      <c r="H654" s="123"/>
      <c r="I654" s="123"/>
      <c r="J654" s="123"/>
      <c r="K654" s="123"/>
      <c r="L654" s="121"/>
      <c r="M654" s="121"/>
      <c r="N654" s="124"/>
      <c r="O654" s="124"/>
      <c r="P654" s="125"/>
    </row>
    <row r="655" spans="1:16" s="55" customFormat="1" ht="15.75" customHeight="1">
      <c r="A655" s="160"/>
      <c r="B655" s="699"/>
      <c r="C655" s="688"/>
      <c r="D655" s="641"/>
      <c r="E655" s="140" t="s">
        <v>65</v>
      </c>
      <c r="F655" s="130">
        <v>40</v>
      </c>
      <c r="G655" s="130">
        <v>38.40325</v>
      </c>
      <c r="H655" s="123">
        <v>40</v>
      </c>
      <c r="I655" s="123">
        <v>17.844999999999999</v>
      </c>
      <c r="J655" s="175">
        <v>40</v>
      </c>
      <c r="K655" s="205">
        <v>39.344999999999999</v>
      </c>
      <c r="L655" s="181">
        <v>75.900000000000006</v>
      </c>
      <c r="M655" s="176">
        <v>74.605000000000004</v>
      </c>
      <c r="N655" s="175">
        <v>0</v>
      </c>
      <c r="O655" s="175">
        <v>0</v>
      </c>
      <c r="P655" s="125"/>
    </row>
    <row r="656" spans="1:16" s="55" customFormat="1" ht="18" customHeight="1">
      <c r="A656" s="160"/>
      <c r="B656" s="699"/>
      <c r="C656" s="688"/>
      <c r="D656" s="641"/>
      <c r="E656" s="140" t="s">
        <v>17</v>
      </c>
      <c r="F656" s="120"/>
      <c r="G656" s="120"/>
      <c r="H656" s="123"/>
      <c r="I656" s="123"/>
      <c r="J656" s="123"/>
      <c r="K656" s="123"/>
      <c r="L656" s="121"/>
      <c r="M656" s="121"/>
      <c r="N656" s="124"/>
      <c r="O656" s="124"/>
      <c r="P656" s="125"/>
    </row>
    <row r="657" spans="1:16" s="55" customFormat="1" ht="15.75" customHeight="1">
      <c r="A657" s="160"/>
      <c r="B657" s="699"/>
      <c r="C657" s="688"/>
      <c r="D657" s="641"/>
      <c r="E657" s="140" t="s">
        <v>14</v>
      </c>
      <c r="F657" s="120">
        <f>F659+F660+F661+F662+F663</f>
        <v>20.192</v>
      </c>
      <c r="G657" s="120">
        <f t="shared" ref="G657:O657" si="214">G659+G660+G661+G662+G663</f>
        <v>20.179110000000001</v>
      </c>
      <c r="H657" s="123">
        <f t="shared" si="214"/>
        <v>1.2500599999999999</v>
      </c>
      <c r="I657" s="123">
        <f t="shared" si="214"/>
        <v>0</v>
      </c>
      <c r="J657" s="123">
        <f t="shared" si="214"/>
        <v>2.5000399999999998</v>
      </c>
      <c r="K657" s="123">
        <f t="shared" si="214"/>
        <v>0</v>
      </c>
      <c r="L657" s="121">
        <f t="shared" si="214"/>
        <v>31.5</v>
      </c>
      <c r="M657" s="121">
        <f t="shared" si="214"/>
        <v>31.5</v>
      </c>
      <c r="N657" s="120">
        <f t="shared" si="214"/>
        <v>5</v>
      </c>
      <c r="O657" s="120">
        <f t="shared" si="214"/>
        <v>5</v>
      </c>
      <c r="P657" s="125"/>
    </row>
    <row r="658" spans="1:16" s="55" customFormat="1" ht="15.75" customHeight="1">
      <c r="A658" s="160"/>
      <c r="B658" s="699"/>
      <c r="C658" s="688"/>
      <c r="D658" s="641"/>
      <c r="E658" s="140" t="s">
        <v>15</v>
      </c>
      <c r="F658" s="120"/>
      <c r="G658" s="120"/>
      <c r="H658" s="123"/>
      <c r="I658" s="123"/>
      <c r="J658" s="123"/>
      <c r="K658" s="123"/>
      <c r="L658" s="121"/>
      <c r="M658" s="121"/>
      <c r="N658" s="124"/>
      <c r="O658" s="124"/>
      <c r="P658" s="125"/>
    </row>
    <row r="659" spans="1:16" s="55" customFormat="1" ht="15.75" customHeight="1">
      <c r="A659" s="160"/>
      <c r="B659" s="699"/>
      <c r="C659" s="688"/>
      <c r="D659" s="641"/>
      <c r="E659" s="140" t="s">
        <v>25</v>
      </c>
      <c r="F659" s="120">
        <v>0</v>
      </c>
      <c r="G659" s="120">
        <v>0</v>
      </c>
      <c r="H659" s="123">
        <v>0</v>
      </c>
      <c r="I659" s="123">
        <v>0</v>
      </c>
      <c r="J659" s="123">
        <v>0</v>
      </c>
      <c r="K659" s="123">
        <v>0</v>
      </c>
      <c r="L659" s="121">
        <v>0</v>
      </c>
      <c r="M659" s="131">
        <v>0</v>
      </c>
      <c r="N659" s="124">
        <v>0</v>
      </c>
      <c r="O659" s="124">
        <v>0</v>
      </c>
      <c r="P659" s="125"/>
    </row>
    <row r="660" spans="1:16" s="55" customFormat="1" ht="15.75" customHeight="1">
      <c r="A660" s="160"/>
      <c r="B660" s="699"/>
      <c r="C660" s="688"/>
      <c r="D660" s="641"/>
      <c r="E660" s="140" t="s">
        <v>16</v>
      </c>
      <c r="F660" s="130">
        <v>0</v>
      </c>
      <c r="G660" s="130">
        <v>0</v>
      </c>
      <c r="H660" s="130">
        <v>0</v>
      </c>
      <c r="I660" s="130">
        <v>0</v>
      </c>
      <c r="J660" s="130">
        <v>0</v>
      </c>
      <c r="K660" s="130">
        <v>0</v>
      </c>
      <c r="L660" s="131">
        <v>0</v>
      </c>
      <c r="M660" s="131">
        <v>0</v>
      </c>
      <c r="N660" s="130">
        <v>0</v>
      </c>
      <c r="O660" s="130">
        <v>0</v>
      </c>
      <c r="P660" s="125"/>
    </row>
    <row r="661" spans="1:16" s="55" customFormat="1" ht="15.75" customHeight="1">
      <c r="A661" s="160"/>
      <c r="B661" s="699"/>
      <c r="C661" s="688"/>
      <c r="D661" s="641"/>
      <c r="E661" s="140" t="s">
        <v>30</v>
      </c>
      <c r="F661" s="120"/>
      <c r="G661" s="120"/>
      <c r="H661" s="123"/>
      <c r="I661" s="123"/>
      <c r="J661" s="123"/>
      <c r="K661" s="123"/>
      <c r="L661" s="121"/>
      <c r="M661" s="121"/>
      <c r="N661" s="124"/>
      <c r="O661" s="124"/>
      <c r="P661" s="125"/>
    </row>
    <row r="662" spans="1:16" s="55" customFormat="1" ht="15.75" customHeight="1">
      <c r="A662" s="160"/>
      <c r="B662" s="699"/>
      <c r="C662" s="688"/>
      <c r="D662" s="641"/>
      <c r="E662" s="140" t="s">
        <v>65</v>
      </c>
      <c r="F662" s="130">
        <v>20.192</v>
      </c>
      <c r="G662" s="130">
        <v>20.179110000000001</v>
      </c>
      <c r="H662" s="123">
        <v>1.2500599999999999</v>
      </c>
      <c r="I662" s="123">
        <v>0</v>
      </c>
      <c r="J662" s="175">
        <v>2.5000399999999998</v>
      </c>
      <c r="K662" s="205">
        <v>0</v>
      </c>
      <c r="L662" s="181">
        <v>31.5</v>
      </c>
      <c r="M662" s="176">
        <v>31.5</v>
      </c>
      <c r="N662" s="175">
        <v>5</v>
      </c>
      <c r="O662" s="175">
        <v>5</v>
      </c>
      <c r="P662" s="125"/>
    </row>
    <row r="663" spans="1:16" s="55" customFormat="1" ht="15.75" customHeight="1">
      <c r="A663" s="160"/>
      <c r="B663" s="699"/>
      <c r="C663" s="696"/>
      <c r="D663" s="641"/>
      <c r="E663" s="140" t="s">
        <v>17</v>
      </c>
      <c r="F663" s="120"/>
      <c r="G663" s="120"/>
      <c r="H663" s="123"/>
      <c r="I663" s="123"/>
      <c r="J663" s="123"/>
      <c r="K663" s="123"/>
      <c r="L663" s="121"/>
      <c r="M663" s="121"/>
      <c r="N663" s="124"/>
      <c r="O663" s="124"/>
      <c r="P663" s="125"/>
    </row>
    <row r="664" spans="1:16" ht="15.75" customHeight="1">
      <c r="A664" s="158"/>
      <c r="B664" s="665"/>
      <c r="C664" s="657"/>
      <c r="D664" s="646" t="s">
        <v>518</v>
      </c>
      <c r="E664" s="140" t="s">
        <v>14</v>
      </c>
      <c r="F664" s="120">
        <f>F666+F667+F668+F669+F670</f>
        <v>2464.0991100000001</v>
      </c>
      <c r="G664" s="120">
        <f t="shared" ref="G664:O664" si="215">G666+G667+G668+G669+G670</f>
        <v>2348.7005199999999</v>
      </c>
      <c r="H664" s="123">
        <f t="shared" si="215"/>
        <v>682.11900000000003</v>
      </c>
      <c r="I664" s="123">
        <f t="shared" si="215"/>
        <v>505.60246000000001</v>
      </c>
      <c r="J664" s="123">
        <f t="shared" si="215"/>
        <v>1382.4731099999999</v>
      </c>
      <c r="K664" s="123">
        <f t="shared" si="215"/>
        <v>1303.82098</v>
      </c>
      <c r="L664" s="121">
        <f t="shared" si="215"/>
        <v>2728.4101700000001</v>
      </c>
      <c r="M664" s="121">
        <f t="shared" si="215"/>
        <v>2728.4101700000001</v>
      </c>
      <c r="N664" s="120">
        <f t="shared" si="215"/>
        <v>2728.4753700000001</v>
      </c>
      <c r="O664" s="120">
        <f t="shared" si="215"/>
        <v>2728.4753700000001</v>
      </c>
      <c r="P664" s="125"/>
    </row>
    <row r="665" spans="1:16" ht="15.75" customHeight="1">
      <c r="A665" s="158"/>
      <c r="B665" s="665"/>
      <c r="C665" s="657"/>
      <c r="D665" s="646"/>
      <c r="E665" s="140" t="s">
        <v>15</v>
      </c>
      <c r="F665" s="120"/>
      <c r="G665" s="120"/>
      <c r="H665" s="123"/>
      <c r="I665" s="123"/>
      <c r="J665" s="123"/>
      <c r="K665" s="123"/>
      <c r="L665" s="121"/>
      <c r="M665" s="121"/>
      <c r="N665" s="124"/>
      <c r="O665" s="124"/>
      <c r="P665" s="125"/>
    </row>
    <row r="666" spans="1:16" ht="15.75" customHeight="1">
      <c r="A666" s="158"/>
      <c r="B666" s="665"/>
      <c r="C666" s="657"/>
      <c r="D666" s="646"/>
      <c r="E666" s="140" t="s">
        <v>25</v>
      </c>
      <c r="F666" s="120">
        <v>0</v>
      </c>
      <c r="G666" s="120">
        <v>0</v>
      </c>
      <c r="H666" s="123">
        <v>0</v>
      </c>
      <c r="I666" s="123">
        <v>0</v>
      </c>
      <c r="J666" s="123">
        <v>0</v>
      </c>
      <c r="K666" s="123">
        <v>0</v>
      </c>
      <c r="L666" s="121">
        <v>0</v>
      </c>
      <c r="M666" s="131">
        <v>0</v>
      </c>
      <c r="N666" s="124">
        <v>0</v>
      </c>
      <c r="O666" s="124">
        <v>0</v>
      </c>
      <c r="P666" s="125"/>
    </row>
    <row r="667" spans="1:16" ht="15.75" customHeight="1">
      <c r="A667" s="158"/>
      <c r="B667" s="665"/>
      <c r="C667" s="657"/>
      <c r="D667" s="646"/>
      <c r="E667" s="140" t="s">
        <v>16</v>
      </c>
      <c r="F667" s="130">
        <v>0</v>
      </c>
      <c r="G667" s="130">
        <v>0</v>
      </c>
      <c r="H667" s="130">
        <v>0</v>
      </c>
      <c r="I667" s="130">
        <v>0</v>
      </c>
      <c r="J667" s="130">
        <v>0</v>
      </c>
      <c r="K667" s="130">
        <v>0</v>
      </c>
      <c r="L667" s="131">
        <v>0</v>
      </c>
      <c r="M667" s="131">
        <v>0</v>
      </c>
      <c r="N667" s="130">
        <v>0</v>
      </c>
      <c r="O667" s="130">
        <v>0</v>
      </c>
      <c r="P667" s="125"/>
    </row>
    <row r="668" spans="1:16" ht="15.75" customHeight="1">
      <c r="A668" s="158"/>
      <c r="B668" s="665"/>
      <c r="C668" s="657"/>
      <c r="D668" s="646"/>
      <c r="E668" s="140" t="s">
        <v>30</v>
      </c>
      <c r="F668" s="120"/>
      <c r="G668" s="120"/>
      <c r="H668" s="123"/>
      <c r="I668" s="123"/>
      <c r="J668" s="123"/>
      <c r="K668" s="123"/>
      <c r="L668" s="121"/>
      <c r="M668" s="121"/>
      <c r="N668" s="124"/>
      <c r="O668" s="124"/>
      <c r="P668" s="125"/>
    </row>
    <row r="669" spans="1:16" ht="15.75" customHeight="1">
      <c r="A669" s="158"/>
      <c r="B669" s="665"/>
      <c r="C669" s="657"/>
      <c r="D669" s="646"/>
      <c r="E669" s="140" t="s">
        <v>65</v>
      </c>
      <c r="F669" s="130">
        <v>2464.0991100000001</v>
      </c>
      <c r="G669" s="130">
        <v>2348.7005199999999</v>
      </c>
      <c r="H669" s="130">
        <v>682.11900000000003</v>
      </c>
      <c r="I669" s="130">
        <v>505.60246000000001</v>
      </c>
      <c r="J669" s="213">
        <v>1382.4731099999999</v>
      </c>
      <c r="K669" s="213">
        <v>1303.82098</v>
      </c>
      <c r="L669" s="214">
        <v>2728.4101700000001</v>
      </c>
      <c r="M669" s="214">
        <v>2728.4101700000001</v>
      </c>
      <c r="N669" s="213">
        <v>2728.4753700000001</v>
      </c>
      <c r="O669" s="213">
        <v>2728.4753700000001</v>
      </c>
      <c r="P669" s="125"/>
    </row>
    <row r="670" spans="1:16" ht="15.75" customHeight="1">
      <c r="A670" s="158"/>
      <c r="B670" s="665"/>
      <c r="C670" s="657"/>
      <c r="D670" s="646"/>
      <c r="E670" s="140" t="s">
        <v>17</v>
      </c>
      <c r="F670" s="120"/>
      <c r="G670" s="120"/>
      <c r="H670" s="123"/>
      <c r="I670" s="123"/>
      <c r="J670" s="123"/>
      <c r="K670" s="123"/>
      <c r="L670" s="121"/>
      <c r="M670" s="121"/>
      <c r="N670" s="124"/>
      <c r="O670" s="124"/>
      <c r="P670" s="125"/>
    </row>
    <row r="671" spans="1:16" s="55" customFormat="1" ht="15.75" customHeight="1">
      <c r="A671" s="158"/>
      <c r="B671" s="665"/>
      <c r="C671" s="657"/>
      <c r="D671" s="646"/>
      <c r="E671" s="140" t="s">
        <v>14</v>
      </c>
      <c r="F671" s="120">
        <f>F672+F673+F675+F676+F674</f>
        <v>750.62892999999997</v>
      </c>
      <c r="G671" s="120">
        <f t="shared" ref="G671:O671" si="216">G672+G673+G675+G676+G674</f>
        <v>748.86035000000004</v>
      </c>
      <c r="H671" s="123">
        <f t="shared" si="216"/>
        <v>206.001</v>
      </c>
      <c r="I671" s="123">
        <f t="shared" si="216"/>
        <v>123.8173</v>
      </c>
      <c r="J671" s="123">
        <f t="shared" si="216"/>
        <v>412.00200000000001</v>
      </c>
      <c r="K671" s="123">
        <f t="shared" si="216"/>
        <v>346.38321000000002</v>
      </c>
      <c r="L671" s="121">
        <f t="shared" si="216"/>
        <v>820.66326000000004</v>
      </c>
      <c r="M671" s="121">
        <f t="shared" si="216"/>
        <v>820.66326000000004</v>
      </c>
      <c r="N671" s="120">
        <f t="shared" si="216"/>
        <v>823.99955999999997</v>
      </c>
      <c r="O671" s="120">
        <f t="shared" si="216"/>
        <v>823.99955999999997</v>
      </c>
      <c r="P671" s="125"/>
    </row>
    <row r="672" spans="1:16" s="55" customFormat="1" ht="15.75" customHeight="1">
      <c r="A672" s="158"/>
      <c r="B672" s="665"/>
      <c r="C672" s="657"/>
      <c r="D672" s="646"/>
      <c r="E672" s="140" t="s">
        <v>15</v>
      </c>
      <c r="F672" s="120"/>
      <c r="G672" s="120"/>
      <c r="H672" s="123"/>
      <c r="I672" s="123"/>
      <c r="J672" s="123"/>
      <c r="K672" s="123"/>
      <c r="L672" s="121"/>
      <c r="M672" s="121"/>
      <c r="N672" s="124"/>
      <c r="O672" s="124"/>
      <c r="P672" s="125"/>
    </row>
    <row r="673" spans="1:16" s="55" customFormat="1" ht="15.75" customHeight="1">
      <c r="A673" s="158"/>
      <c r="B673" s="665"/>
      <c r="C673" s="657"/>
      <c r="D673" s="646"/>
      <c r="E673" s="140" t="s">
        <v>25</v>
      </c>
      <c r="F673" s="120"/>
      <c r="G673" s="123"/>
      <c r="H673" s="123">
        <v>0</v>
      </c>
      <c r="I673" s="123">
        <v>0</v>
      </c>
      <c r="J673" s="123">
        <v>0</v>
      </c>
      <c r="K673" s="123">
        <v>0</v>
      </c>
      <c r="L673" s="121">
        <v>0</v>
      </c>
      <c r="M673" s="131">
        <v>0</v>
      </c>
      <c r="N673" s="124">
        <v>0</v>
      </c>
      <c r="O673" s="124">
        <v>0</v>
      </c>
      <c r="P673" s="125"/>
    </row>
    <row r="674" spans="1:16" s="55" customFormat="1" ht="15.75" customHeight="1">
      <c r="A674" s="158"/>
      <c r="B674" s="665"/>
      <c r="C674" s="657"/>
      <c r="D674" s="646"/>
      <c r="E674" s="140" t="s">
        <v>16</v>
      </c>
      <c r="F674" s="130"/>
      <c r="G674" s="130"/>
      <c r="H674" s="130">
        <v>0</v>
      </c>
      <c r="I674" s="130">
        <v>0</v>
      </c>
      <c r="J674" s="130">
        <v>0</v>
      </c>
      <c r="K674" s="130">
        <v>0</v>
      </c>
      <c r="L674" s="131">
        <v>0</v>
      </c>
      <c r="M674" s="131">
        <v>0</v>
      </c>
      <c r="N674" s="130">
        <v>0</v>
      </c>
      <c r="O674" s="130">
        <v>0</v>
      </c>
      <c r="P674" s="125"/>
    </row>
    <row r="675" spans="1:16" s="55" customFormat="1" ht="15.75" customHeight="1">
      <c r="A675" s="158"/>
      <c r="B675" s="665"/>
      <c r="C675" s="657"/>
      <c r="D675" s="646"/>
      <c r="E675" s="140" t="s">
        <v>30</v>
      </c>
      <c r="F675" s="120"/>
      <c r="G675" s="120"/>
      <c r="H675" s="123"/>
      <c r="I675" s="123"/>
      <c r="J675" s="123"/>
      <c r="K675" s="123"/>
      <c r="L675" s="121"/>
      <c r="M675" s="121"/>
      <c r="N675" s="124"/>
      <c r="O675" s="124"/>
      <c r="P675" s="125"/>
    </row>
    <row r="676" spans="1:16" s="55" customFormat="1" ht="15.75" customHeight="1">
      <c r="A676" s="158"/>
      <c r="B676" s="665"/>
      <c r="C676" s="657"/>
      <c r="D676" s="646"/>
      <c r="E676" s="140" t="s">
        <v>65</v>
      </c>
      <c r="F676" s="130">
        <v>750.62892999999997</v>
      </c>
      <c r="G676" s="130">
        <v>748.86035000000004</v>
      </c>
      <c r="H676" s="130">
        <v>206.001</v>
      </c>
      <c r="I676" s="130">
        <v>123.8173</v>
      </c>
      <c r="J676" s="213">
        <v>412.00200000000001</v>
      </c>
      <c r="K676" s="216">
        <v>346.38321000000002</v>
      </c>
      <c r="L676" s="304">
        <v>820.66326000000004</v>
      </c>
      <c r="M676" s="214">
        <v>820.66326000000004</v>
      </c>
      <c r="N676" s="213">
        <v>823.99955999999997</v>
      </c>
      <c r="O676" s="213">
        <v>823.99955999999997</v>
      </c>
      <c r="P676" s="125"/>
    </row>
    <row r="677" spans="1:16" s="55" customFormat="1" ht="15.75" customHeight="1">
      <c r="A677" s="158"/>
      <c r="B677" s="665"/>
      <c r="C677" s="657"/>
      <c r="D677" s="646"/>
      <c r="E677" s="140" t="s">
        <v>17</v>
      </c>
      <c r="F677" s="120"/>
      <c r="G677" s="120"/>
      <c r="H677" s="123"/>
      <c r="I677" s="123"/>
      <c r="J677" s="123"/>
      <c r="K677" s="123"/>
      <c r="L677" s="121"/>
      <c r="M677" s="121"/>
      <c r="N677" s="124"/>
      <c r="O677" s="124"/>
      <c r="P677" s="125"/>
    </row>
    <row r="678" spans="1:16" ht="15.75" customHeight="1">
      <c r="A678" s="158"/>
      <c r="B678" s="665"/>
      <c r="C678" s="657"/>
      <c r="D678" s="646"/>
      <c r="E678" s="140" t="s">
        <v>14</v>
      </c>
      <c r="F678" s="120">
        <f>F680+F681+F682+F683+F684</f>
        <v>440.6884</v>
      </c>
      <c r="G678" s="120">
        <f t="shared" ref="G678:O678" si="217">G680+G681+G682+G683+G684</f>
        <v>395.21294999999998</v>
      </c>
      <c r="H678" s="123">
        <f t="shared" si="217"/>
        <v>87.924000000000007</v>
      </c>
      <c r="I678" s="123">
        <f t="shared" si="217"/>
        <v>64.499430000000004</v>
      </c>
      <c r="J678" s="123">
        <f t="shared" si="217"/>
        <v>811.84515999999996</v>
      </c>
      <c r="K678" s="123">
        <f t="shared" si="217"/>
        <v>470.46314999999998</v>
      </c>
      <c r="L678" s="121">
        <f t="shared" si="217"/>
        <v>750.84500000000003</v>
      </c>
      <c r="M678" s="121">
        <f t="shared" si="217"/>
        <v>737.63705000000004</v>
      </c>
      <c r="N678" s="120">
        <f t="shared" si="217"/>
        <v>351.69358</v>
      </c>
      <c r="O678" s="120">
        <f t="shared" si="217"/>
        <v>351.69358</v>
      </c>
      <c r="P678" s="125"/>
    </row>
    <row r="679" spans="1:16" ht="15.75" customHeight="1">
      <c r="A679" s="158"/>
      <c r="B679" s="665"/>
      <c r="C679" s="657"/>
      <c r="D679" s="646"/>
      <c r="E679" s="140" t="s">
        <v>15</v>
      </c>
      <c r="F679" s="120"/>
      <c r="G679" s="120"/>
      <c r="H679" s="123"/>
      <c r="I679" s="123"/>
      <c r="J679" s="123"/>
      <c r="K679" s="123"/>
      <c r="L679" s="121"/>
      <c r="M679" s="121"/>
      <c r="N679" s="124"/>
      <c r="O679" s="124"/>
      <c r="P679" s="125"/>
    </row>
    <row r="680" spans="1:16" ht="15.75" customHeight="1">
      <c r="A680" s="158"/>
      <c r="B680" s="665"/>
      <c r="C680" s="657"/>
      <c r="D680" s="646"/>
      <c r="E680" s="140" t="s">
        <v>25</v>
      </c>
      <c r="F680" s="120"/>
      <c r="G680" s="120"/>
      <c r="H680" s="123">
        <v>0</v>
      </c>
      <c r="I680" s="123">
        <v>0</v>
      </c>
      <c r="J680" s="123">
        <v>0</v>
      </c>
      <c r="K680" s="123">
        <v>0</v>
      </c>
      <c r="L680" s="121">
        <v>0</v>
      </c>
      <c r="M680" s="131">
        <v>0</v>
      </c>
      <c r="N680" s="124">
        <v>0</v>
      </c>
      <c r="O680" s="124">
        <v>0</v>
      </c>
      <c r="P680" s="125"/>
    </row>
    <row r="681" spans="1:16" ht="15.75" customHeight="1">
      <c r="A681" s="158"/>
      <c r="B681" s="665"/>
      <c r="C681" s="657"/>
      <c r="D681" s="646"/>
      <c r="E681" s="140" t="s">
        <v>16</v>
      </c>
      <c r="F681" s="130"/>
      <c r="G681" s="130"/>
      <c r="H681" s="130">
        <v>0</v>
      </c>
      <c r="I681" s="130">
        <v>0</v>
      </c>
      <c r="J681" s="130">
        <v>0</v>
      </c>
      <c r="K681" s="130">
        <v>0</v>
      </c>
      <c r="L681" s="131">
        <v>0</v>
      </c>
      <c r="M681" s="131">
        <v>0</v>
      </c>
      <c r="N681" s="130">
        <v>0</v>
      </c>
      <c r="O681" s="130">
        <v>0</v>
      </c>
      <c r="P681" s="125"/>
    </row>
    <row r="682" spans="1:16" ht="15.75" customHeight="1">
      <c r="A682" s="158"/>
      <c r="B682" s="665"/>
      <c r="C682" s="657"/>
      <c r="D682" s="646"/>
      <c r="E682" s="140" t="s">
        <v>30</v>
      </c>
      <c r="F682" s="120"/>
      <c r="G682" s="120"/>
      <c r="H682" s="123"/>
      <c r="I682" s="123"/>
      <c r="J682" s="123"/>
      <c r="K682" s="123"/>
      <c r="L682" s="121"/>
      <c r="M682" s="121"/>
      <c r="N682" s="124"/>
      <c r="O682" s="124"/>
      <c r="P682" s="125"/>
    </row>
    <row r="683" spans="1:16" ht="15.75" customHeight="1">
      <c r="A683" s="158"/>
      <c r="B683" s="665"/>
      <c r="C683" s="657"/>
      <c r="D683" s="646"/>
      <c r="E683" s="140" t="s">
        <v>65</v>
      </c>
      <c r="F683" s="130">
        <v>440.6884</v>
      </c>
      <c r="G683" s="130">
        <v>395.21294999999998</v>
      </c>
      <c r="H683" s="130">
        <v>87.924000000000007</v>
      </c>
      <c r="I683" s="130">
        <v>64.499430000000004</v>
      </c>
      <c r="J683" s="213">
        <v>811.84515999999996</v>
      </c>
      <c r="K683" s="213">
        <v>470.46314999999998</v>
      </c>
      <c r="L683" s="214">
        <v>750.84500000000003</v>
      </c>
      <c r="M683" s="214">
        <v>737.63705000000004</v>
      </c>
      <c r="N683" s="213">
        <v>351.69358</v>
      </c>
      <c r="O683" s="213">
        <v>351.69358</v>
      </c>
      <c r="P683" s="125"/>
    </row>
    <row r="684" spans="1:16" ht="15.75" customHeight="1">
      <c r="A684" s="158"/>
      <c r="B684" s="665"/>
      <c r="C684" s="657"/>
      <c r="D684" s="646"/>
      <c r="E684" s="140" t="s">
        <v>17</v>
      </c>
      <c r="F684" s="120"/>
      <c r="G684" s="120"/>
      <c r="H684" s="123"/>
      <c r="I684" s="123"/>
      <c r="J684" s="123"/>
      <c r="K684" s="123"/>
      <c r="L684" s="121"/>
      <c r="M684" s="121"/>
      <c r="N684" s="124"/>
      <c r="O684" s="124"/>
      <c r="P684" s="125"/>
    </row>
    <row r="685" spans="1:16" s="65" customFormat="1" ht="15.75" customHeight="1">
      <c r="A685" s="161"/>
      <c r="B685" s="665"/>
      <c r="C685" s="657"/>
      <c r="D685" s="646"/>
      <c r="E685" s="140" t="s">
        <v>14</v>
      </c>
      <c r="F685" s="120">
        <f>-F687+F688+F689+F690</f>
        <v>14</v>
      </c>
      <c r="G685" s="120">
        <f>-G687+G688+G689+G690</f>
        <v>0.43891999999999998</v>
      </c>
      <c r="H685" s="123">
        <f>H687+H688+H689+H690</f>
        <v>53.162999999999997</v>
      </c>
      <c r="I685" s="123">
        <f>-I687+I688+I689+I690</f>
        <v>0.16402</v>
      </c>
      <c r="J685" s="123">
        <f>-J687+J688+J689+J690</f>
        <v>70.884</v>
      </c>
      <c r="K685" s="123">
        <f>-K687+K688+K689+K690</f>
        <v>0.30728</v>
      </c>
      <c r="L685" s="121">
        <f>L687+L688+L689+L690</f>
        <v>7.4832599999999996</v>
      </c>
      <c r="M685" s="121">
        <f>-M687+M688+M689+M690</f>
        <v>0.31486999999999998</v>
      </c>
      <c r="N685" s="120">
        <f>N687+N688+N689+N690</f>
        <v>212.65</v>
      </c>
      <c r="O685" s="120">
        <f>O687+O688+O689+O690</f>
        <v>212.65</v>
      </c>
      <c r="P685" s="125"/>
    </row>
    <row r="686" spans="1:16" s="65" customFormat="1" ht="15.75" customHeight="1">
      <c r="A686" s="161"/>
      <c r="B686" s="665"/>
      <c r="C686" s="657"/>
      <c r="D686" s="646"/>
      <c r="E686" s="140" t="s">
        <v>15</v>
      </c>
      <c r="F686" s="120"/>
      <c r="G686" s="120"/>
      <c r="H686" s="123"/>
      <c r="I686" s="123"/>
      <c r="J686" s="123"/>
      <c r="K686" s="123"/>
      <c r="L686" s="121"/>
      <c r="M686" s="121"/>
      <c r="N686" s="124"/>
      <c r="O686" s="124"/>
      <c r="P686" s="125"/>
    </row>
    <row r="687" spans="1:16" s="65" customFormat="1" ht="15.75" customHeight="1">
      <c r="A687" s="161"/>
      <c r="B687" s="665"/>
      <c r="C687" s="657"/>
      <c r="D687" s="646"/>
      <c r="E687" s="140" t="s">
        <v>25</v>
      </c>
      <c r="F687" s="130"/>
      <c r="G687" s="132"/>
      <c r="H687" s="130">
        <v>0</v>
      </c>
      <c r="I687" s="130">
        <v>0</v>
      </c>
      <c r="J687" s="130">
        <v>0</v>
      </c>
      <c r="K687" s="130">
        <v>0</v>
      </c>
      <c r="L687" s="131">
        <v>0</v>
      </c>
      <c r="M687" s="131">
        <v>0</v>
      </c>
      <c r="N687" s="132">
        <v>0</v>
      </c>
      <c r="O687" s="132">
        <v>0</v>
      </c>
      <c r="P687" s="125"/>
    </row>
    <row r="688" spans="1:16" s="65" customFormat="1" ht="15.75" customHeight="1">
      <c r="A688" s="161"/>
      <c r="B688" s="665"/>
      <c r="C688" s="657"/>
      <c r="D688" s="646"/>
      <c r="E688" s="140" t="s">
        <v>16</v>
      </c>
      <c r="F688" s="130"/>
      <c r="G688" s="130"/>
      <c r="H688" s="130">
        <v>0</v>
      </c>
      <c r="I688" s="130">
        <v>0</v>
      </c>
      <c r="J688" s="130">
        <v>0</v>
      </c>
      <c r="K688" s="130">
        <v>0</v>
      </c>
      <c r="L688" s="131">
        <v>0</v>
      </c>
      <c r="M688" s="131">
        <v>0</v>
      </c>
      <c r="N688" s="130">
        <v>0</v>
      </c>
      <c r="O688" s="130">
        <v>0</v>
      </c>
      <c r="P688" s="125"/>
    </row>
    <row r="689" spans="1:19" s="65" customFormat="1" ht="15.75" customHeight="1">
      <c r="A689" s="161"/>
      <c r="B689" s="665"/>
      <c r="C689" s="657"/>
      <c r="D689" s="646"/>
      <c r="E689" s="140" t="s">
        <v>30</v>
      </c>
      <c r="F689" s="120"/>
      <c r="G689" s="120"/>
      <c r="H689" s="123"/>
      <c r="I689" s="123"/>
      <c r="J689" s="123"/>
      <c r="K689" s="123"/>
      <c r="L689" s="121"/>
      <c r="M689" s="121"/>
      <c r="N689" s="124"/>
      <c r="O689" s="124"/>
      <c r="P689" s="125"/>
    </row>
    <row r="690" spans="1:19" s="65" customFormat="1" ht="15.75" customHeight="1">
      <c r="A690" s="161"/>
      <c r="B690" s="665"/>
      <c r="C690" s="657"/>
      <c r="D690" s="646"/>
      <c r="E690" s="140" t="s">
        <v>65</v>
      </c>
      <c r="F690" s="130">
        <v>14</v>
      </c>
      <c r="G690" s="130">
        <v>0.43891999999999998</v>
      </c>
      <c r="H690" s="130">
        <v>53.162999999999997</v>
      </c>
      <c r="I690" s="130">
        <v>0.16402</v>
      </c>
      <c r="J690" s="213">
        <v>70.884</v>
      </c>
      <c r="K690" s="213">
        <v>0.30728</v>
      </c>
      <c r="L690" s="214">
        <v>7.4832599999999996</v>
      </c>
      <c r="M690" s="214">
        <v>0.31486999999999998</v>
      </c>
      <c r="N690" s="213">
        <v>212.65</v>
      </c>
      <c r="O690" s="213">
        <v>212.65</v>
      </c>
      <c r="P690" s="125"/>
    </row>
    <row r="691" spans="1:19" s="65" customFormat="1" ht="15.75" customHeight="1">
      <c r="A691" s="161"/>
      <c r="B691" s="665"/>
      <c r="C691" s="657"/>
      <c r="D691" s="646"/>
      <c r="E691" s="140" t="s">
        <v>17</v>
      </c>
      <c r="F691" s="120"/>
      <c r="G691" s="120"/>
      <c r="H691" s="123"/>
      <c r="I691" s="123"/>
      <c r="J691" s="123"/>
      <c r="K691" s="123"/>
      <c r="L691" s="121"/>
      <c r="M691" s="121"/>
      <c r="N691" s="124"/>
      <c r="O691" s="124"/>
      <c r="P691" s="125"/>
    </row>
    <row r="692" spans="1:19" s="250" customFormat="1" ht="15.75" customHeight="1">
      <c r="A692" s="158"/>
      <c r="B692" s="665"/>
      <c r="C692" s="657"/>
      <c r="D692" s="646" t="s">
        <v>643</v>
      </c>
      <c r="E692" s="298" t="s">
        <v>14</v>
      </c>
      <c r="F692" s="120">
        <f>F694+F695+F697</f>
        <v>0</v>
      </c>
      <c r="G692" s="120">
        <f t="shared" ref="G692:K692" si="218">G694+G695+G697</f>
        <v>0</v>
      </c>
      <c r="H692" s="120">
        <f t="shared" si="218"/>
        <v>0</v>
      </c>
      <c r="I692" s="120">
        <f t="shared" si="218"/>
        <v>0</v>
      </c>
      <c r="J692" s="123">
        <f t="shared" si="218"/>
        <v>71.5</v>
      </c>
      <c r="K692" s="123">
        <f t="shared" si="218"/>
        <v>0</v>
      </c>
      <c r="L692" s="121">
        <f t="shared" ref="L692:O692" si="219">L694+L695+L696+L697+L698</f>
        <v>71.5</v>
      </c>
      <c r="M692" s="121">
        <f t="shared" si="219"/>
        <v>71.5</v>
      </c>
      <c r="N692" s="120">
        <f t="shared" si="219"/>
        <v>0</v>
      </c>
      <c r="O692" s="120">
        <f t="shared" si="219"/>
        <v>0</v>
      </c>
      <c r="P692" s="299"/>
    </row>
    <row r="693" spans="1:19" s="250" customFormat="1" ht="15.75" customHeight="1">
      <c r="A693" s="158"/>
      <c r="B693" s="665"/>
      <c r="C693" s="657"/>
      <c r="D693" s="646"/>
      <c r="E693" s="298" t="s">
        <v>15</v>
      </c>
      <c r="F693" s="120"/>
      <c r="G693" s="120"/>
      <c r="H693" s="123"/>
      <c r="I693" s="123"/>
      <c r="J693" s="123"/>
      <c r="K693" s="123"/>
      <c r="L693" s="121"/>
      <c r="M693" s="121"/>
      <c r="N693" s="124"/>
      <c r="O693" s="124"/>
      <c r="P693" s="299"/>
    </row>
    <row r="694" spans="1:19" s="250" customFormat="1" ht="15.75" customHeight="1">
      <c r="A694" s="158"/>
      <c r="B694" s="665"/>
      <c r="C694" s="657"/>
      <c r="D694" s="646"/>
      <c r="E694" s="298" t="s">
        <v>25</v>
      </c>
      <c r="F694" s="120"/>
      <c r="G694" s="120"/>
      <c r="H694" s="123"/>
      <c r="I694" s="123"/>
      <c r="J694" s="123">
        <v>0</v>
      </c>
      <c r="K694" s="123">
        <v>0</v>
      </c>
      <c r="L694" s="121">
        <v>0</v>
      </c>
      <c r="M694" s="121"/>
      <c r="N694" s="124">
        <v>0</v>
      </c>
      <c r="O694" s="124">
        <v>0</v>
      </c>
      <c r="P694" s="299"/>
    </row>
    <row r="695" spans="1:19" s="250" customFormat="1" ht="15.75" customHeight="1">
      <c r="A695" s="158"/>
      <c r="B695" s="665"/>
      <c r="C695" s="657"/>
      <c r="D695" s="646"/>
      <c r="E695" s="298" t="s">
        <v>16</v>
      </c>
      <c r="F695" s="130"/>
      <c r="G695" s="130"/>
      <c r="H695" s="130"/>
      <c r="I695" s="130"/>
      <c r="J695" s="130">
        <v>70.5</v>
      </c>
      <c r="K695" s="130">
        <v>0</v>
      </c>
      <c r="L695" s="214">
        <v>70.5</v>
      </c>
      <c r="M695" s="214">
        <v>70.5</v>
      </c>
      <c r="N695" s="223">
        <v>0</v>
      </c>
      <c r="O695" s="223">
        <v>0</v>
      </c>
      <c r="P695" s="299"/>
    </row>
    <row r="696" spans="1:19" s="250" customFormat="1" ht="15.75" customHeight="1">
      <c r="A696" s="158"/>
      <c r="B696" s="665"/>
      <c r="C696" s="657"/>
      <c r="D696" s="646"/>
      <c r="E696" s="298" t="s">
        <v>30</v>
      </c>
      <c r="F696" s="120"/>
      <c r="G696" s="120"/>
      <c r="H696" s="123"/>
      <c r="I696" s="123"/>
      <c r="J696" s="123"/>
      <c r="K696" s="123"/>
      <c r="L696" s="121"/>
      <c r="M696" s="121"/>
      <c r="N696" s="124"/>
      <c r="O696" s="124"/>
      <c r="P696" s="299"/>
    </row>
    <row r="697" spans="1:19" s="250" customFormat="1" ht="15.75" customHeight="1">
      <c r="A697" s="158"/>
      <c r="B697" s="665"/>
      <c r="C697" s="657"/>
      <c r="D697" s="646"/>
      <c r="E697" s="298" t="s">
        <v>65</v>
      </c>
      <c r="F697" s="130"/>
      <c r="G697" s="130"/>
      <c r="H697" s="130"/>
      <c r="I697" s="130"/>
      <c r="J697" s="213">
        <v>1</v>
      </c>
      <c r="K697" s="213">
        <v>0</v>
      </c>
      <c r="L697" s="304">
        <v>1</v>
      </c>
      <c r="M697" s="304">
        <v>1</v>
      </c>
      <c r="N697" s="223">
        <v>0</v>
      </c>
      <c r="O697" s="223">
        <v>0</v>
      </c>
      <c r="P697" s="299"/>
    </row>
    <row r="698" spans="1:19" s="250" customFormat="1" ht="15.75" customHeight="1">
      <c r="A698" s="158"/>
      <c r="B698" s="665"/>
      <c r="C698" s="657"/>
      <c r="D698" s="646"/>
      <c r="E698" s="298" t="s">
        <v>17</v>
      </c>
      <c r="F698" s="120"/>
      <c r="G698" s="120"/>
      <c r="H698" s="123"/>
      <c r="I698" s="123"/>
      <c r="J698" s="123"/>
      <c r="K698" s="123"/>
      <c r="L698" s="121"/>
      <c r="M698" s="121"/>
      <c r="N698" s="124"/>
      <c r="O698" s="124"/>
      <c r="P698" s="299"/>
    </row>
    <row r="699" spans="1:19" s="250" customFormat="1" ht="15.75" customHeight="1">
      <c r="A699" s="158"/>
      <c r="B699" s="665"/>
      <c r="C699" s="657"/>
      <c r="D699" s="646"/>
      <c r="E699" s="298" t="s">
        <v>14</v>
      </c>
      <c r="F699" s="120">
        <f>F701+F702+F704</f>
        <v>0</v>
      </c>
      <c r="G699" s="120">
        <f t="shared" ref="G699:K699" si="220">G701+G702+G704</f>
        <v>0</v>
      </c>
      <c r="H699" s="120">
        <f t="shared" si="220"/>
        <v>0</v>
      </c>
      <c r="I699" s="120">
        <f t="shared" si="220"/>
        <v>0</v>
      </c>
      <c r="J699" s="123">
        <f t="shared" si="220"/>
        <v>13.466999999999999</v>
      </c>
      <c r="K699" s="123">
        <f t="shared" si="220"/>
        <v>0</v>
      </c>
      <c r="L699" s="121">
        <f t="shared" ref="L699:O699" si="221">L700+L701+L703+L704+L702</f>
        <v>13.466999999999999</v>
      </c>
      <c r="M699" s="121">
        <f t="shared" si="221"/>
        <v>13.466999999999999</v>
      </c>
      <c r="N699" s="120">
        <f t="shared" si="221"/>
        <v>0</v>
      </c>
      <c r="O699" s="120">
        <f t="shared" si="221"/>
        <v>0</v>
      </c>
      <c r="P699" s="299"/>
    </row>
    <row r="700" spans="1:19" s="250" customFormat="1" ht="15.75" customHeight="1">
      <c r="A700" s="158"/>
      <c r="B700" s="665"/>
      <c r="C700" s="657"/>
      <c r="D700" s="646"/>
      <c r="E700" s="298" t="s">
        <v>15</v>
      </c>
      <c r="F700" s="120"/>
      <c r="G700" s="120"/>
      <c r="H700" s="123"/>
      <c r="I700" s="123"/>
      <c r="J700" s="123"/>
      <c r="K700" s="123"/>
      <c r="L700" s="121"/>
      <c r="M700" s="121"/>
      <c r="N700" s="124"/>
      <c r="O700" s="124"/>
      <c r="P700" s="299"/>
    </row>
    <row r="701" spans="1:19" s="250" customFormat="1" ht="15.75" customHeight="1">
      <c r="A701" s="158"/>
      <c r="B701" s="665"/>
      <c r="C701" s="657"/>
      <c r="D701" s="646"/>
      <c r="E701" s="298" t="s">
        <v>25</v>
      </c>
      <c r="F701" s="120"/>
      <c r="G701" s="123"/>
      <c r="H701" s="123"/>
      <c r="I701" s="123"/>
      <c r="J701" s="123">
        <v>0</v>
      </c>
      <c r="K701" s="123">
        <v>0</v>
      </c>
      <c r="L701" s="121">
        <v>0</v>
      </c>
      <c r="M701" s="121"/>
      <c r="N701" s="124">
        <v>0</v>
      </c>
      <c r="O701" s="124">
        <v>0</v>
      </c>
      <c r="P701" s="299"/>
    </row>
    <row r="702" spans="1:19" s="250" customFormat="1" ht="15.75" customHeight="1">
      <c r="A702" s="158"/>
      <c r="B702" s="665"/>
      <c r="C702" s="657"/>
      <c r="D702" s="646"/>
      <c r="E702" s="298" t="s">
        <v>16</v>
      </c>
      <c r="F702" s="130"/>
      <c r="G702" s="130"/>
      <c r="H702" s="130"/>
      <c r="I702" s="130"/>
      <c r="J702" s="130">
        <v>12.12</v>
      </c>
      <c r="K702" s="130">
        <v>0</v>
      </c>
      <c r="L702" s="214">
        <v>12.12</v>
      </c>
      <c r="M702" s="214">
        <v>12.12</v>
      </c>
      <c r="N702" s="223">
        <v>0</v>
      </c>
      <c r="O702" s="223">
        <v>0</v>
      </c>
      <c r="P702" s="299"/>
    </row>
    <row r="703" spans="1:19" s="250" customFormat="1" ht="15.75" customHeight="1">
      <c r="A703" s="158"/>
      <c r="B703" s="665"/>
      <c r="C703" s="657"/>
      <c r="D703" s="646"/>
      <c r="E703" s="298" t="s">
        <v>30</v>
      </c>
      <c r="F703" s="120"/>
      <c r="G703" s="120"/>
      <c r="H703" s="123"/>
      <c r="I703" s="123"/>
      <c r="J703" s="123"/>
      <c r="K703" s="123"/>
      <c r="L703" s="121"/>
      <c r="M703" s="121"/>
      <c r="N703" s="124"/>
      <c r="O703" s="124"/>
      <c r="P703" s="299"/>
    </row>
    <row r="704" spans="1:19" s="250" customFormat="1" ht="15.75" customHeight="1">
      <c r="A704" s="158"/>
      <c r="B704" s="665"/>
      <c r="C704" s="657"/>
      <c r="D704" s="646"/>
      <c r="E704" s="298" t="s">
        <v>65</v>
      </c>
      <c r="F704" s="130"/>
      <c r="G704" s="130"/>
      <c r="H704" s="130"/>
      <c r="I704" s="130"/>
      <c r="J704" s="213">
        <v>1.347</v>
      </c>
      <c r="K704" s="216">
        <v>0</v>
      </c>
      <c r="L704" s="214">
        <v>1.347</v>
      </c>
      <c r="M704" s="214">
        <v>1.347</v>
      </c>
      <c r="N704" s="223">
        <v>0</v>
      </c>
      <c r="O704" s="223">
        <v>0</v>
      </c>
      <c r="P704" s="299"/>
      <c r="R704" s="383"/>
      <c r="S704" s="383"/>
    </row>
    <row r="705" spans="1:19" s="250" customFormat="1" ht="15.75" customHeight="1">
      <c r="A705" s="158"/>
      <c r="B705" s="665"/>
      <c r="C705" s="657"/>
      <c r="D705" s="646"/>
      <c r="E705" s="298" t="s">
        <v>17</v>
      </c>
      <c r="F705" s="120"/>
      <c r="G705" s="120"/>
      <c r="H705" s="123"/>
      <c r="I705" s="123"/>
      <c r="J705" s="123"/>
      <c r="K705" s="123"/>
      <c r="L705" s="121"/>
      <c r="M705" s="121"/>
      <c r="N705" s="124"/>
      <c r="O705" s="124"/>
      <c r="P705" s="299"/>
    </row>
    <row r="706" spans="1:19" s="73" customFormat="1" ht="15.75" customHeight="1">
      <c r="A706" s="158"/>
      <c r="B706" s="638" t="s">
        <v>437</v>
      </c>
      <c r="C706" s="656" t="s">
        <v>86</v>
      </c>
      <c r="D706" s="656" t="s">
        <v>159</v>
      </c>
      <c r="E706" s="139" t="s">
        <v>14</v>
      </c>
      <c r="F706" s="119">
        <f>F708+F709+F710+F711</f>
        <v>622609.59109</v>
      </c>
      <c r="G706" s="119">
        <f t="shared" ref="G706:O706" si="222">G708+G709+G710+G711</f>
        <v>610814.6732800001</v>
      </c>
      <c r="H706" s="119">
        <f t="shared" si="222"/>
        <v>189961.72414000001</v>
      </c>
      <c r="I706" s="119">
        <f t="shared" si="222"/>
        <v>137362.36441000001</v>
      </c>
      <c r="J706" s="119">
        <f t="shared" si="222"/>
        <v>469445.10541000002</v>
      </c>
      <c r="K706" s="119">
        <f t="shared" si="222"/>
        <v>383706.05237999995</v>
      </c>
      <c r="L706" s="119">
        <f t="shared" si="222"/>
        <v>780025.83896999992</v>
      </c>
      <c r="M706" s="119">
        <f t="shared" si="222"/>
        <v>776293.00419000001</v>
      </c>
      <c r="N706" s="119">
        <f t="shared" si="222"/>
        <v>717708.65474999999</v>
      </c>
      <c r="O706" s="119">
        <f t="shared" si="222"/>
        <v>726556.61300000001</v>
      </c>
      <c r="P706" s="129"/>
      <c r="R706" s="383"/>
    </row>
    <row r="707" spans="1:19" s="73" customFormat="1" ht="15.75" customHeight="1">
      <c r="A707" s="158"/>
      <c r="B707" s="638"/>
      <c r="C707" s="656"/>
      <c r="D707" s="656"/>
      <c r="E707" s="139" t="s">
        <v>15</v>
      </c>
      <c r="F707" s="119"/>
      <c r="G707" s="119"/>
      <c r="H707" s="119"/>
      <c r="I707" s="119"/>
      <c r="J707" s="119"/>
      <c r="K707" s="119"/>
      <c r="L707" s="119"/>
      <c r="M707" s="119"/>
      <c r="N707" s="119"/>
      <c r="O707" s="119"/>
      <c r="P707" s="129"/>
    </row>
    <row r="708" spans="1:19" s="73" customFormat="1" ht="15.75" customHeight="1">
      <c r="A708" s="158"/>
      <c r="B708" s="638"/>
      <c r="C708" s="656"/>
      <c r="D708" s="656"/>
      <c r="E708" s="139" t="s">
        <v>25</v>
      </c>
      <c r="F708" s="119">
        <f t="shared" ref="F708:I712" si="223">F715+F722+F729+F736+F743+F750+F757+F764+F785+F792+F799+F806+F813+F820+F827+F855+F862+F869+F876+F883+F890+F897+F939+F946+F960+F967+F974+F981+F988+F995+F1002</f>
        <v>22846.261299999998</v>
      </c>
      <c r="G708" s="119">
        <f t="shared" si="223"/>
        <v>20490.60369</v>
      </c>
      <c r="H708" s="119">
        <f t="shared" si="223"/>
        <v>15954.56474</v>
      </c>
      <c r="I708" s="119">
        <f t="shared" si="223"/>
        <v>12306.409169999999</v>
      </c>
      <c r="J708" s="119">
        <f t="shared" ref="J708:K712" si="224">J715+J722+J729+J736+J743+J750+J757+J764+J785+J792+J799+J806+J813+J820+J827+J834+J841+J848+J855+J862+J869+J876+J883+J890+J897+J904+J918+J925+J932+J939+J946+J953+J960+J967+J974+J981+J988+J995+J1002+J1016</f>
        <v>29143.114139999998</v>
      </c>
      <c r="K708" s="119">
        <f t="shared" si="224"/>
        <v>22889.196329999999</v>
      </c>
      <c r="L708" s="119">
        <f>L715+L722+L729+L736+L743+L750+L757+L764+L771+L778+L785+L792+L799+L806+L813+L820+L827+L834+L841+L848+L855+L862+L869+L876+L883+L890+L897+L904+L911+L918+L925+L932+L939+L946+L953+L960+L967+L974+L981+L988+L995+L1002+L1009+L1016</f>
        <v>46258.422409999992</v>
      </c>
      <c r="M708" s="119">
        <f>M715+M722+M729+M736+M743+M750+M757+M764+M771+M778+M785+M792+M799+M806+M813+M820+M827+M834+M841+M848+M855+M862+M869+M876+M883+M890+M897+M904+M911+M918+M925+M932+M939+M946+M953+M960+M967+M974+M981+M988+M995+M1002+M1009+M1016</f>
        <v>46156.439200000001</v>
      </c>
      <c r="N708" s="119">
        <f t="shared" ref="N708:O708" si="225">N715+N722+N729+N736+N743+N750+N757+N764+N785+N792+N799+N806+N813+N820+N827+N834+N841+N848+N855+N862+N869+N876+N883+N890+N897+N904+N918+N925+N932+N939+N946+N953+N960+N967+N974+N981+N988+N995+N1002+N1016+N771+N778+N911+N1009</f>
        <v>50827.591939999998</v>
      </c>
      <c r="O708" s="119">
        <f t="shared" si="225"/>
        <v>57153.986849999994</v>
      </c>
      <c r="P708" s="129"/>
      <c r="R708" s="383"/>
      <c r="S708" s="383"/>
    </row>
    <row r="709" spans="1:19" s="73" customFormat="1" ht="15.75" customHeight="1">
      <c r="A709" s="158"/>
      <c r="B709" s="638"/>
      <c r="C709" s="656"/>
      <c r="D709" s="656"/>
      <c r="E709" s="139" t="s">
        <v>16</v>
      </c>
      <c r="F709" s="119">
        <f t="shared" si="223"/>
        <v>408042.36407000001</v>
      </c>
      <c r="G709" s="119">
        <f t="shared" si="223"/>
        <v>407353.24686000007</v>
      </c>
      <c r="H709" s="119">
        <f t="shared" si="223"/>
        <v>109816.74386000002</v>
      </c>
      <c r="I709" s="119">
        <f t="shared" si="223"/>
        <v>77596.00149000001</v>
      </c>
      <c r="J709" s="119">
        <f t="shared" si="224"/>
        <v>317372.32300999999</v>
      </c>
      <c r="K709" s="119">
        <f t="shared" si="224"/>
        <v>254590.16244999995</v>
      </c>
      <c r="L709" s="119">
        <f>L716+L723+L730+L737+L744+L751+L758+L765+L772+L779+L786+L793+L800+L807+L814+L821+L828+L835+L842+L849+L856+L863+L870+L877+L884+L891+L898+L905+L912+L919+L926+L933+L940+L947+L954+L961+L968+L975+L982+L989+L996+L1003+L1010+L1017</f>
        <v>502658.97039999987</v>
      </c>
      <c r="M709" s="119">
        <f t="shared" ref="L709:M711" si="226">M716+M723+M730+M737+M744+M751+M758+M765+M772+M779+M786+M793+M800+M807+M814+M821+M828+M835+M842+M849+M856+M863+M870+M877+M884+M891+M898+M905+M912+M919+M926+M933+M940+M947+M954+M961+M968+M975+M982+M989+M996+M1003+M1010+M1017</f>
        <v>499345.91128999996</v>
      </c>
      <c r="N709" s="119">
        <f t="shared" ref="N709:O712" si="227">N716+N723+N730+N737+N744+N751+N758+N765+N786+N793+N800+N807+N814+N821+N828+N835+N842+N849+N856+N863+N870+N877+N884+N891+N898+N905+N919+N926+N933+N940+N947+N954+N961+N968+N975+N982+N989+N996+N1003+N1017+N772+N779+N912+N1010</f>
        <v>448656.15543000004</v>
      </c>
      <c r="O709" s="119">
        <f t="shared" si="227"/>
        <v>451135.81877000001</v>
      </c>
      <c r="P709" s="129"/>
    </row>
    <row r="710" spans="1:19" s="73" customFormat="1" ht="15.75" customHeight="1">
      <c r="A710" s="158"/>
      <c r="B710" s="638"/>
      <c r="C710" s="656"/>
      <c r="D710" s="656"/>
      <c r="E710" s="139" t="s">
        <v>30</v>
      </c>
      <c r="F710" s="119">
        <f t="shared" si="223"/>
        <v>0</v>
      </c>
      <c r="G710" s="119">
        <f t="shared" si="223"/>
        <v>0</v>
      </c>
      <c r="H710" s="119">
        <f t="shared" si="223"/>
        <v>0</v>
      </c>
      <c r="I710" s="119">
        <f t="shared" si="223"/>
        <v>0</v>
      </c>
      <c r="J710" s="119">
        <f t="shared" si="224"/>
        <v>0</v>
      </c>
      <c r="K710" s="119">
        <f t="shared" si="224"/>
        <v>0</v>
      </c>
      <c r="L710" s="119">
        <f t="shared" si="226"/>
        <v>0</v>
      </c>
      <c r="M710" s="119">
        <f t="shared" si="226"/>
        <v>0</v>
      </c>
      <c r="N710" s="119">
        <f t="shared" si="227"/>
        <v>0</v>
      </c>
      <c r="O710" s="119">
        <f t="shared" si="227"/>
        <v>0</v>
      </c>
      <c r="P710" s="129"/>
    </row>
    <row r="711" spans="1:19" s="73" customFormat="1" ht="15.75" customHeight="1">
      <c r="A711" s="158"/>
      <c r="B711" s="638"/>
      <c r="C711" s="656"/>
      <c r="D711" s="656"/>
      <c r="E711" s="139" t="s">
        <v>65</v>
      </c>
      <c r="F711" s="119">
        <f t="shared" si="223"/>
        <v>191720.96572000004</v>
      </c>
      <c r="G711" s="119">
        <f t="shared" si="223"/>
        <v>182970.82272999999</v>
      </c>
      <c r="H711" s="119">
        <f t="shared" si="223"/>
        <v>64190.415539999995</v>
      </c>
      <c r="I711" s="119">
        <f t="shared" si="223"/>
        <v>47459.953750000001</v>
      </c>
      <c r="J711" s="119">
        <f t="shared" si="224"/>
        <v>122929.66826000001</v>
      </c>
      <c r="K711" s="119">
        <f t="shared" si="224"/>
        <v>106226.69360000001</v>
      </c>
      <c r="L711" s="119">
        <f>L718+L725+L732+L739+L746+L753+L760+L767+L774+L781+L788+L795+L802+L809+L816+L823+L830+L837+L844+L851+L858+L865+L872+L879+L886+L893+L900+L907+L914+L921+L928+L935+L942+L949+L956+L963+L970+L977+L984+L991+L998+L1005+L1012+L1019</f>
        <v>231108.44616000002</v>
      </c>
      <c r="M711" s="119">
        <f t="shared" si="226"/>
        <v>230790.6537</v>
      </c>
      <c r="N711" s="119">
        <f t="shared" si="227"/>
        <v>218224.90737999999</v>
      </c>
      <c r="O711" s="119">
        <f t="shared" si="227"/>
        <v>218266.80738000001</v>
      </c>
      <c r="P711" s="129"/>
    </row>
    <row r="712" spans="1:19" s="73" customFormat="1" ht="15.75" customHeight="1">
      <c r="A712" s="158"/>
      <c r="B712" s="638"/>
      <c r="C712" s="656"/>
      <c r="D712" s="656"/>
      <c r="E712" s="139" t="s">
        <v>17</v>
      </c>
      <c r="F712" s="119">
        <f t="shared" si="223"/>
        <v>0</v>
      </c>
      <c r="G712" s="119">
        <f t="shared" si="223"/>
        <v>0</v>
      </c>
      <c r="H712" s="119">
        <f t="shared" si="223"/>
        <v>0</v>
      </c>
      <c r="I712" s="119">
        <f t="shared" si="223"/>
        <v>0</v>
      </c>
      <c r="J712" s="119">
        <f t="shared" si="224"/>
        <v>0</v>
      </c>
      <c r="K712" s="119">
        <f t="shared" si="224"/>
        <v>0</v>
      </c>
      <c r="L712" s="119">
        <f>L719+L726+L733+L740+L747+L754+L761+L768+L775+L782+L789+L796+L803+L810+L817+L824+L831+L838+L845+L852+L859+L866+L873+L880+L887+L894+L901+L908+L915+L922+L929+L936+L943+L950+L957+L964+L971+L978+L985+L992+L999+L1006+L1013+L1020</f>
        <v>0</v>
      </c>
      <c r="M712" s="119">
        <f>M719+M726+M733+M740+M747+M754+M761+M768+M775+M782+M789+M796+M803+M810+M817+M824+M831+M838+M845+M852+M859+M866+M873+M880+M887+M894+M901+M908+M915+M922+M929+M936+M943+M950+M957+M964+M971+M978+M985+M992+M999+M1006+M1013+M1020</f>
        <v>0</v>
      </c>
      <c r="N712" s="119">
        <f t="shared" si="227"/>
        <v>0</v>
      </c>
      <c r="O712" s="119">
        <f t="shared" si="227"/>
        <v>0</v>
      </c>
      <c r="P712" s="129"/>
    </row>
    <row r="713" spans="1:19" s="65" customFormat="1" ht="18" customHeight="1">
      <c r="A713" s="161"/>
      <c r="B713" s="643"/>
      <c r="C713" s="646"/>
      <c r="D713" s="646" t="s">
        <v>521</v>
      </c>
      <c r="E713" s="140" t="s">
        <v>14</v>
      </c>
      <c r="F713" s="120">
        <f>-F715+F716+F717+F718</f>
        <v>1200</v>
      </c>
      <c r="G713" s="120">
        <f>-G715+G716+G717+G718</f>
        <v>1187.4505799999999</v>
      </c>
      <c r="H713" s="120">
        <f>H715+H716+H717+H718</f>
        <v>600</v>
      </c>
      <c r="I713" s="120">
        <f>-I715+I716+I717+I718</f>
        <v>0</v>
      </c>
      <c r="J713" s="123">
        <f>-J715+J716+J717+J718</f>
        <v>1212.1220000000001</v>
      </c>
      <c r="K713" s="123">
        <f>-K715+K716+K717+K718</f>
        <v>0</v>
      </c>
      <c r="L713" s="121">
        <f>L715+L716+L717+L718</f>
        <v>1212.2</v>
      </c>
      <c r="M713" s="121">
        <f>-M715+M716+M717+M718</f>
        <v>1212.2</v>
      </c>
      <c r="N713" s="120">
        <f>N715+N716+N717+N718</f>
        <v>0</v>
      </c>
      <c r="O713" s="120">
        <f>O715+O716+O717+O718</f>
        <v>0</v>
      </c>
      <c r="P713" s="125"/>
    </row>
    <row r="714" spans="1:19" s="65" customFormat="1" ht="18" customHeight="1">
      <c r="A714" s="161"/>
      <c r="B714" s="644"/>
      <c r="C714" s="646"/>
      <c r="D714" s="646"/>
      <c r="E714" s="140" t="s">
        <v>15</v>
      </c>
      <c r="F714" s="120"/>
      <c r="G714" s="120"/>
      <c r="H714" s="120"/>
      <c r="I714" s="120"/>
      <c r="J714" s="123"/>
      <c r="K714" s="123"/>
      <c r="L714" s="121"/>
      <c r="M714" s="121"/>
      <c r="N714" s="124"/>
      <c r="O714" s="124"/>
      <c r="P714" s="125"/>
    </row>
    <row r="715" spans="1:19" s="65" customFormat="1" ht="18" customHeight="1">
      <c r="A715" s="161"/>
      <c r="B715" s="644"/>
      <c r="C715" s="646"/>
      <c r="D715" s="646"/>
      <c r="E715" s="140" t="s">
        <v>25</v>
      </c>
      <c r="F715" s="130"/>
      <c r="G715" s="132"/>
      <c r="H715" s="132">
        <v>0</v>
      </c>
      <c r="I715" s="132">
        <v>0</v>
      </c>
      <c r="J715" s="130">
        <v>0</v>
      </c>
      <c r="K715" s="130">
        <v>0</v>
      </c>
      <c r="L715" s="131">
        <v>0</v>
      </c>
      <c r="M715" s="121">
        <v>0</v>
      </c>
      <c r="N715" s="132">
        <v>0</v>
      </c>
      <c r="O715" s="132">
        <v>0</v>
      </c>
      <c r="P715" s="125"/>
    </row>
    <row r="716" spans="1:19" s="65" customFormat="1" ht="18" customHeight="1">
      <c r="A716" s="161"/>
      <c r="B716" s="644"/>
      <c r="C716" s="646"/>
      <c r="D716" s="646"/>
      <c r="E716" s="140" t="s">
        <v>16</v>
      </c>
      <c r="F716" s="130">
        <v>1200</v>
      </c>
      <c r="G716" s="130">
        <v>1187.4505799999999</v>
      </c>
      <c r="H716" s="132">
        <v>600</v>
      </c>
      <c r="I716" s="132">
        <v>0</v>
      </c>
      <c r="J716" s="221">
        <v>1200</v>
      </c>
      <c r="K716" s="222">
        <v>0</v>
      </c>
      <c r="L716" s="314">
        <v>1200</v>
      </c>
      <c r="M716" s="314">
        <v>1200</v>
      </c>
      <c r="N716" s="221">
        <v>0</v>
      </c>
      <c r="O716" s="221">
        <v>0</v>
      </c>
      <c r="P716" s="125"/>
    </row>
    <row r="717" spans="1:19" s="65" customFormat="1" ht="18" customHeight="1">
      <c r="A717" s="161"/>
      <c r="B717" s="644"/>
      <c r="C717" s="646"/>
      <c r="D717" s="646"/>
      <c r="E717" s="140" t="s">
        <v>30</v>
      </c>
      <c r="F717" s="120"/>
      <c r="G717" s="120"/>
      <c r="H717" s="120"/>
      <c r="I717" s="120"/>
      <c r="J717" s="123"/>
      <c r="K717" s="123"/>
      <c r="L717" s="121"/>
      <c r="M717" s="121"/>
      <c r="N717" s="124"/>
      <c r="O717" s="124"/>
      <c r="P717" s="125"/>
    </row>
    <row r="718" spans="1:19" s="65" customFormat="1" ht="18" customHeight="1">
      <c r="A718" s="161"/>
      <c r="B718" s="644"/>
      <c r="C718" s="646"/>
      <c r="D718" s="646"/>
      <c r="E718" s="140" t="s">
        <v>65</v>
      </c>
      <c r="F718" s="130"/>
      <c r="G718" s="132"/>
      <c r="H718" s="132">
        <v>0</v>
      </c>
      <c r="I718" s="132">
        <v>0</v>
      </c>
      <c r="J718" s="221">
        <v>12.122</v>
      </c>
      <c r="K718" s="222">
        <v>0</v>
      </c>
      <c r="L718" s="314">
        <v>12.2</v>
      </c>
      <c r="M718" s="314">
        <v>12.2</v>
      </c>
      <c r="N718" s="221">
        <v>0</v>
      </c>
      <c r="O718" s="221">
        <v>0</v>
      </c>
      <c r="P718" s="125"/>
    </row>
    <row r="719" spans="1:19" s="65" customFormat="1" ht="18" customHeight="1">
      <c r="A719" s="161"/>
      <c r="B719" s="644"/>
      <c r="C719" s="646"/>
      <c r="D719" s="646"/>
      <c r="E719" s="140" t="s">
        <v>17</v>
      </c>
      <c r="F719" s="120"/>
      <c r="G719" s="120"/>
      <c r="H719" s="120"/>
      <c r="I719" s="120"/>
      <c r="J719" s="123"/>
      <c r="K719" s="123"/>
      <c r="L719" s="121"/>
      <c r="M719" s="121"/>
      <c r="N719" s="124"/>
      <c r="O719" s="124"/>
      <c r="P719" s="125"/>
    </row>
    <row r="720" spans="1:19" s="44" customFormat="1" ht="22.5" customHeight="1">
      <c r="A720" s="158"/>
      <c r="B720" s="644"/>
      <c r="C720" s="657"/>
      <c r="D720" s="641" t="s">
        <v>522</v>
      </c>
      <c r="E720" s="140" t="s">
        <v>14</v>
      </c>
      <c r="F720" s="120">
        <f>F722+F723+F724+F725+F726</f>
        <v>9218.2000000000007</v>
      </c>
      <c r="G720" s="120">
        <f t="shared" ref="G720:O720" si="228">G722+G723+G724+G725+G726</f>
        <v>9218.2000000000007</v>
      </c>
      <c r="H720" s="123">
        <f t="shared" si="228"/>
        <v>7785.5177400000002</v>
      </c>
      <c r="I720" s="123">
        <f t="shared" si="228"/>
        <v>7587.4579999999996</v>
      </c>
      <c r="J720" s="123">
        <f t="shared" si="228"/>
        <v>15363.193079999999</v>
      </c>
      <c r="K720" s="123">
        <f t="shared" si="228"/>
        <v>15174.871999999999</v>
      </c>
      <c r="L720" s="121">
        <f t="shared" si="228"/>
        <v>28291.423999999999</v>
      </c>
      <c r="M720" s="121">
        <f t="shared" si="228"/>
        <v>28291.423999999999</v>
      </c>
      <c r="N720" s="120">
        <f t="shared" si="228"/>
        <v>29998.1</v>
      </c>
      <c r="O720" s="120">
        <f t="shared" si="228"/>
        <v>29998.1</v>
      </c>
      <c r="P720" s="125"/>
    </row>
    <row r="721" spans="1:16" s="44" customFormat="1" ht="22.5" customHeight="1">
      <c r="A721" s="158"/>
      <c r="B721" s="644"/>
      <c r="C721" s="657"/>
      <c r="D721" s="641"/>
      <c r="E721" s="140" t="s">
        <v>15</v>
      </c>
      <c r="F721" s="120"/>
      <c r="G721" s="120"/>
      <c r="H721" s="123"/>
      <c r="I721" s="123"/>
      <c r="J721" s="123"/>
      <c r="K721" s="123"/>
      <c r="L721" s="121"/>
      <c r="M721" s="121"/>
      <c r="N721" s="124"/>
      <c r="O721" s="124"/>
      <c r="P721" s="125"/>
    </row>
    <row r="722" spans="1:16" s="44" customFormat="1" ht="22.5" customHeight="1">
      <c r="A722" s="158"/>
      <c r="B722" s="644"/>
      <c r="C722" s="657"/>
      <c r="D722" s="641"/>
      <c r="E722" s="140" t="s">
        <v>25</v>
      </c>
      <c r="F722" s="130">
        <v>9218.2000000000007</v>
      </c>
      <c r="G722" s="130">
        <v>9218.2000000000007</v>
      </c>
      <c r="H722" s="130">
        <v>7785.5177400000002</v>
      </c>
      <c r="I722" s="130">
        <v>7587.4579999999996</v>
      </c>
      <c r="J722" s="213">
        <v>15363.193079999999</v>
      </c>
      <c r="K722" s="216">
        <v>15174.871999999999</v>
      </c>
      <c r="L722" s="304">
        <v>28291.423999999999</v>
      </c>
      <c r="M722" s="214">
        <v>28291.423999999999</v>
      </c>
      <c r="N722" s="213">
        <v>29998.1</v>
      </c>
      <c r="O722" s="213">
        <v>29998.1</v>
      </c>
      <c r="P722" s="125"/>
    </row>
    <row r="723" spans="1:16" s="44" customFormat="1" ht="22.5" customHeight="1">
      <c r="A723" s="158"/>
      <c r="B723" s="644"/>
      <c r="C723" s="657"/>
      <c r="D723" s="641"/>
      <c r="E723" s="140" t="s">
        <v>16</v>
      </c>
      <c r="F723" s="130">
        <v>0</v>
      </c>
      <c r="G723" s="130">
        <v>0</v>
      </c>
      <c r="H723" s="130">
        <v>0</v>
      </c>
      <c r="I723" s="130">
        <v>0</v>
      </c>
      <c r="J723" s="130">
        <v>0</v>
      </c>
      <c r="K723" s="130">
        <v>0</v>
      </c>
      <c r="L723" s="131">
        <v>0</v>
      </c>
      <c r="M723" s="121">
        <v>0</v>
      </c>
      <c r="N723" s="130">
        <v>0</v>
      </c>
      <c r="O723" s="130">
        <v>0</v>
      </c>
      <c r="P723" s="125"/>
    </row>
    <row r="724" spans="1:16" s="44" customFormat="1" ht="22.5" customHeight="1">
      <c r="A724" s="158"/>
      <c r="B724" s="644"/>
      <c r="C724" s="657"/>
      <c r="D724" s="641"/>
      <c r="E724" s="140" t="s">
        <v>30</v>
      </c>
      <c r="F724" s="120"/>
      <c r="G724" s="120"/>
      <c r="H724" s="123"/>
      <c r="I724" s="123"/>
      <c r="J724" s="123"/>
      <c r="K724" s="123"/>
      <c r="L724" s="121"/>
      <c r="M724" s="121"/>
      <c r="N724" s="124"/>
      <c r="O724" s="124"/>
      <c r="P724" s="125"/>
    </row>
    <row r="725" spans="1:16" s="44" customFormat="1" ht="22.5" customHeight="1">
      <c r="A725" s="158"/>
      <c r="B725" s="644"/>
      <c r="C725" s="657"/>
      <c r="D725" s="641"/>
      <c r="E725" s="140" t="s">
        <v>65</v>
      </c>
      <c r="F725" s="130"/>
      <c r="G725" s="130"/>
      <c r="H725" s="313">
        <v>0</v>
      </c>
      <c r="I725" s="130">
        <v>0</v>
      </c>
      <c r="J725" s="130">
        <v>0</v>
      </c>
      <c r="K725" s="130">
        <v>0</v>
      </c>
      <c r="L725" s="131">
        <v>0</v>
      </c>
      <c r="M725" s="121">
        <v>0</v>
      </c>
      <c r="N725" s="130">
        <v>0</v>
      </c>
      <c r="O725" s="130">
        <v>0</v>
      </c>
      <c r="P725" s="125"/>
    </row>
    <row r="726" spans="1:16" s="44" customFormat="1" ht="22.5" customHeight="1">
      <c r="A726" s="158"/>
      <c r="B726" s="644"/>
      <c r="C726" s="657"/>
      <c r="D726" s="641"/>
      <c r="E726" s="140" t="s">
        <v>17</v>
      </c>
      <c r="F726" s="120"/>
      <c r="G726" s="120"/>
      <c r="H726" s="123"/>
      <c r="I726" s="123"/>
      <c r="J726" s="123"/>
      <c r="K726" s="123"/>
      <c r="L726" s="121"/>
      <c r="M726" s="121"/>
      <c r="N726" s="124"/>
      <c r="O726" s="124"/>
      <c r="P726" s="125"/>
    </row>
    <row r="727" spans="1:16" s="55" customFormat="1" ht="30.75" customHeight="1">
      <c r="A727" s="158"/>
      <c r="B727" s="644"/>
      <c r="C727" s="657"/>
      <c r="D727" s="641" t="s">
        <v>558</v>
      </c>
      <c r="E727" s="140" t="s">
        <v>14</v>
      </c>
      <c r="F727" s="120">
        <f>F729+F730+F731+F732+F733</f>
        <v>49351.690300000002</v>
      </c>
      <c r="G727" s="120">
        <f t="shared" ref="G727:O727" si="229">G729+G730+G731+G732+G733</f>
        <v>49351.690300000002</v>
      </c>
      <c r="H727" s="123">
        <f t="shared" si="229"/>
        <v>15406.571099999999</v>
      </c>
      <c r="I727" s="123">
        <f t="shared" si="229"/>
        <v>10262.471</v>
      </c>
      <c r="J727" s="123">
        <f t="shared" si="229"/>
        <v>37104.859660000002</v>
      </c>
      <c r="K727" s="123">
        <f t="shared" si="229"/>
        <v>31372.905070000001</v>
      </c>
      <c r="L727" s="121">
        <f t="shared" si="229"/>
        <v>57645.93</v>
      </c>
      <c r="M727" s="121">
        <f t="shared" si="229"/>
        <v>57645.93</v>
      </c>
      <c r="N727" s="120">
        <f t="shared" si="229"/>
        <v>56050.3</v>
      </c>
      <c r="O727" s="120">
        <f t="shared" si="229"/>
        <v>56050.3</v>
      </c>
      <c r="P727" s="125"/>
    </row>
    <row r="728" spans="1:16" s="55" customFormat="1" ht="30.75" customHeight="1">
      <c r="A728" s="158"/>
      <c r="B728" s="644"/>
      <c r="C728" s="657"/>
      <c r="D728" s="641"/>
      <c r="E728" s="140" t="s">
        <v>15</v>
      </c>
      <c r="F728" s="120"/>
      <c r="G728" s="120"/>
      <c r="H728" s="123"/>
      <c r="I728" s="123"/>
      <c r="J728" s="123"/>
      <c r="K728" s="123"/>
      <c r="L728" s="121"/>
      <c r="M728" s="121"/>
      <c r="N728" s="124"/>
      <c r="O728" s="124"/>
      <c r="P728" s="125"/>
    </row>
    <row r="729" spans="1:16" s="55" customFormat="1" ht="30.75" customHeight="1">
      <c r="A729" s="158"/>
      <c r="B729" s="644"/>
      <c r="C729" s="657"/>
      <c r="D729" s="641"/>
      <c r="E729" s="140" t="s">
        <v>25</v>
      </c>
      <c r="F729" s="120">
        <v>0</v>
      </c>
      <c r="G729" s="120">
        <v>0</v>
      </c>
      <c r="H729" s="123">
        <v>0</v>
      </c>
      <c r="I729" s="123">
        <v>0</v>
      </c>
      <c r="J729" s="123">
        <v>0</v>
      </c>
      <c r="K729" s="123">
        <v>0</v>
      </c>
      <c r="L729" s="121">
        <v>0</v>
      </c>
      <c r="M729" s="121">
        <v>0</v>
      </c>
      <c r="N729" s="124">
        <v>0</v>
      </c>
      <c r="O729" s="124">
        <v>0</v>
      </c>
      <c r="P729" s="125"/>
    </row>
    <row r="730" spans="1:16" s="55" customFormat="1" ht="30.75" customHeight="1">
      <c r="A730" s="158"/>
      <c r="B730" s="644"/>
      <c r="C730" s="657"/>
      <c r="D730" s="641"/>
      <c r="E730" s="140" t="s">
        <v>16</v>
      </c>
      <c r="F730" s="123">
        <v>49351.690300000002</v>
      </c>
      <c r="G730" s="123">
        <v>49351.690300000002</v>
      </c>
      <c r="H730" s="130">
        <v>15406.571099999999</v>
      </c>
      <c r="I730" s="130">
        <v>10262.471</v>
      </c>
      <c r="J730" s="213">
        <v>37104.859660000002</v>
      </c>
      <c r="K730" s="216">
        <v>31372.905070000001</v>
      </c>
      <c r="L730" s="304">
        <v>57645.93</v>
      </c>
      <c r="M730" s="214">
        <v>57645.93</v>
      </c>
      <c r="N730" s="213">
        <v>56050.3</v>
      </c>
      <c r="O730" s="213">
        <v>56050.3</v>
      </c>
      <c r="P730" s="125"/>
    </row>
    <row r="731" spans="1:16" s="55" customFormat="1" ht="30.75" customHeight="1">
      <c r="A731" s="158"/>
      <c r="B731" s="644"/>
      <c r="C731" s="657"/>
      <c r="D731" s="641"/>
      <c r="E731" s="140" t="s">
        <v>30</v>
      </c>
      <c r="F731" s="120"/>
      <c r="G731" s="120"/>
      <c r="H731" s="123"/>
      <c r="I731" s="123"/>
      <c r="J731" s="123"/>
      <c r="K731" s="123"/>
      <c r="L731" s="121"/>
      <c r="M731" s="121"/>
      <c r="N731" s="124"/>
      <c r="O731" s="124"/>
      <c r="P731" s="125"/>
    </row>
    <row r="732" spans="1:16" s="55" customFormat="1" ht="30.75" customHeight="1">
      <c r="A732" s="158"/>
      <c r="B732" s="644"/>
      <c r="C732" s="657"/>
      <c r="D732" s="641"/>
      <c r="E732" s="140" t="s">
        <v>65</v>
      </c>
      <c r="F732" s="130">
        <v>0</v>
      </c>
      <c r="G732" s="130">
        <v>0</v>
      </c>
      <c r="H732" s="313">
        <v>0</v>
      </c>
      <c r="I732" s="130">
        <v>0</v>
      </c>
      <c r="J732" s="130">
        <v>0</v>
      </c>
      <c r="K732" s="130">
        <v>0</v>
      </c>
      <c r="L732" s="131">
        <v>0</v>
      </c>
      <c r="M732" s="121">
        <v>0</v>
      </c>
      <c r="N732" s="130">
        <v>0</v>
      </c>
      <c r="O732" s="130">
        <v>0</v>
      </c>
      <c r="P732" s="125"/>
    </row>
    <row r="733" spans="1:16" s="55" customFormat="1" ht="30.75" customHeight="1">
      <c r="A733" s="158"/>
      <c r="B733" s="644"/>
      <c r="C733" s="657"/>
      <c r="D733" s="641"/>
      <c r="E733" s="140" t="s">
        <v>17</v>
      </c>
      <c r="F733" s="120"/>
      <c r="G733" s="120"/>
      <c r="H733" s="123"/>
      <c r="I733" s="123"/>
      <c r="J733" s="123"/>
      <c r="K733" s="123"/>
      <c r="L733" s="121"/>
      <c r="M733" s="121"/>
      <c r="N733" s="124"/>
      <c r="O733" s="124"/>
      <c r="P733" s="125"/>
    </row>
    <row r="734" spans="1:16" s="65" customFormat="1" ht="19.5" customHeight="1">
      <c r="A734" s="158"/>
      <c r="B734" s="644"/>
      <c r="C734" s="657"/>
      <c r="D734" s="641" t="s">
        <v>525</v>
      </c>
      <c r="E734" s="140" t="s">
        <v>14</v>
      </c>
      <c r="F734" s="120">
        <f>F736+F737+F738+F739+F740</f>
        <v>33610.96744</v>
      </c>
      <c r="G734" s="120">
        <f t="shared" ref="G734:O734" si="230">G736+G737+G738+G739+G740</f>
        <v>33610.96744</v>
      </c>
      <c r="H734" s="123">
        <f t="shared" si="230"/>
        <v>9155.3651699999991</v>
      </c>
      <c r="I734" s="123">
        <f t="shared" si="230"/>
        <v>6441.6138600000004</v>
      </c>
      <c r="J734" s="123">
        <f t="shared" si="230"/>
        <v>24254.32705</v>
      </c>
      <c r="K734" s="123">
        <f t="shared" si="230"/>
        <v>20553.427739999999</v>
      </c>
      <c r="L734" s="121">
        <f t="shared" si="230"/>
        <v>37327.826970000002</v>
      </c>
      <c r="M734" s="121">
        <f t="shared" si="230"/>
        <v>37211.677770000002</v>
      </c>
      <c r="N734" s="120">
        <f t="shared" si="230"/>
        <v>38980.800000000003</v>
      </c>
      <c r="O734" s="120">
        <f t="shared" si="230"/>
        <v>38980.800000000003</v>
      </c>
      <c r="P734" s="125"/>
    </row>
    <row r="735" spans="1:16" s="65" customFormat="1" ht="19.5" customHeight="1">
      <c r="A735" s="158"/>
      <c r="B735" s="644"/>
      <c r="C735" s="657"/>
      <c r="D735" s="641"/>
      <c r="E735" s="140" t="s">
        <v>15</v>
      </c>
      <c r="F735" s="120"/>
      <c r="G735" s="120"/>
      <c r="H735" s="123"/>
      <c r="I735" s="123"/>
      <c r="J735" s="123"/>
      <c r="K735" s="123"/>
      <c r="L735" s="121"/>
      <c r="M735" s="121"/>
      <c r="N735" s="124"/>
      <c r="O735" s="124"/>
      <c r="P735" s="125"/>
    </row>
    <row r="736" spans="1:16" s="65" customFormat="1" ht="19.5" customHeight="1">
      <c r="A736" s="158"/>
      <c r="B736" s="644"/>
      <c r="C736" s="657"/>
      <c r="D736" s="641"/>
      <c r="E736" s="140" t="s">
        <v>25</v>
      </c>
      <c r="F736" s="120"/>
      <c r="G736" s="120"/>
      <c r="H736" s="123">
        <v>0</v>
      </c>
      <c r="I736" s="123">
        <v>0</v>
      </c>
      <c r="J736" s="123">
        <v>0</v>
      </c>
      <c r="K736" s="123">
        <v>0</v>
      </c>
      <c r="L736" s="121">
        <v>0</v>
      </c>
      <c r="M736" s="121"/>
      <c r="N736" s="124">
        <v>0</v>
      </c>
      <c r="O736" s="124">
        <v>0</v>
      </c>
      <c r="P736" s="125"/>
    </row>
    <row r="737" spans="1:16" s="65" customFormat="1" ht="19.5" customHeight="1">
      <c r="A737" s="158"/>
      <c r="B737" s="644"/>
      <c r="C737" s="657"/>
      <c r="D737" s="641"/>
      <c r="E737" s="140" t="s">
        <v>16</v>
      </c>
      <c r="F737" s="130">
        <v>33610.96744</v>
      </c>
      <c r="G737" s="130">
        <v>33610.96744</v>
      </c>
      <c r="H737" s="313">
        <v>9155.3651699999991</v>
      </c>
      <c r="I737" s="130">
        <v>6441.6138600000004</v>
      </c>
      <c r="J737" s="213">
        <v>24254.32705</v>
      </c>
      <c r="K737" s="213">
        <v>20553.427739999999</v>
      </c>
      <c r="L737" s="304">
        <v>37327.826970000002</v>
      </c>
      <c r="M737" s="214">
        <v>37211.677770000002</v>
      </c>
      <c r="N737" s="213">
        <v>38980.800000000003</v>
      </c>
      <c r="O737" s="213">
        <v>38980.800000000003</v>
      </c>
      <c r="P737" s="125"/>
    </row>
    <row r="738" spans="1:16" s="65" customFormat="1" ht="19.5" customHeight="1">
      <c r="A738" s="158"/>
      <c r="B738" s="644"/>
      <c r="C738" s="657"/>
      <c r="D738" s="641"/>
      <c r="E738" s="140" t="s">
        <v>30</v>
      </c>
      <c r="F738" s="120"/>
      <c r="G738" s="120"/>
      <c r="H738" s="123"/>
      <c r="I738" s="123"/>
      <c r="J738" s="123"/>
      <c r="K738" s="123"/>
      <c r="L738" s="121"/>
      <c r="M738" s="121"/>
      <c r="N738" s="124"/>
      <c r="O738" s="124"/>
      <c r="P738" s="125"/>
    </row>
    <row r="739" spans="1:16" s="65" customFormat="1" ht="19.5" customHeight="1">
      <c r="A739" s="158"/>
      <c r="B739" s="644"/>
      <c r="C739" s="657"/>
      <c r="D739" s="641"/>
      <c r="E739" s="140" t="s">
        <v>65</v>
      </c>
      <c r="F739" s="130">
        <v>0</v>
      </c>
      <c r="G739" s="130">
        <v>0</v>
      </c>
      <c r="H739" s="130">
        <v>0</v>
      </c>
      <c r="I739" s="130">
        <v>0</v>
      </c>
      <c r="J739" s="130">
        <v>0</v>
      </c>
      <c r="K739" s="130">
        <v>0</v>
      </c>
      <c r="L739" s="131">
        <v>0</v>
      </c>
      <c r="M739" s="121">
        <v>0</v>
      </c>
      <c r="N739" s="130">
        <v>0</v>
      </c>
      <c r="O739" s="130">
        <v>0</v>
      </c>
      <c r="P739" s="125"/>
    </row>
    <row r="740" spans="1:16" s="65" customFormat="1" ht="19.5" customHeight="1">
      <c r="A740" s="158"/>
      <c r="B740" s="644"/>
      <c r="C740" s="657"/>
      <c r="D740" s="641"/>
      <c r="E740" s="140" t="s">
        <v>17</v>
      </c>
      <c r="F740" s="120"/>
      <c r="G740" s="120"/>
      <c r="H740" s="123"/>
      <c r="I740" s="123"/>
      <c r="J740" s="123"/>
      <c r="K740" s="123"/>
      <c r="L740" s="121"/>
      <c r="M740" s="121"/>
      <c r="N740" s="124"/>
      <c r="O740" s="124"/>
      <c r="P740" s="125"/>
    </row>
    <row r="741" spans="1:16" ht="19.5" customHeight="1">
      <c r="A741" s="158"/>
      <c r="B741" s="644"/>
      <c r="C741" s="657"/>
      <c r="D741" s="641"/>
      <c r="E741" s="140" t="s">
        <v>14</v>
      </c>
      <c r="F741" s="120">
        <f>F743+F744+F745+F746+F747</f>
        <v>0</v>
      </c>
      <c r="G741" s="120">
        <f>G743+G744+G745+G746+G747</f>
        <v>0</v>
      </c>
      <c r="H741" s="123">
        <f t="shared" ref="H741:O741" si="231">H743+H744+H745+H746+H747</f>
        <v>0</v>
      </c>
      <c r="I741" s="123">
        <f t="shared" si="231"/>
        <v>0</v>
      </c>
      <c r="J741" s="123">
        <f t="shared" si="231"/>
        <v>1234.24595</v>
      </c>
      <c r="K741" s="123">
        <f t="shared" si="231"/>
        <v>0</v>
      </c>
      <c r="L741" s="121">
        <f t="shared" si="231"/>
        <v>1301.5130300000001</v>
      </c>
      <c r="M741" s="121">
        <f t="shared" si="231"/>
        <v>315.89627999999999</v>
      </c>
      <c r="N741" s="128">
        <f t="shared" si="231"/>
        <v>0</v>
      </c>
      <c r="O741" s="128">
        <f t="shared" si="231"/>
        <v>0</v>
      </c>
      <c r="P741" s="125"/>
    </row>
    <row r="742" spans="1:16" ht="19.5" customHeight="1">
      <c r="A742" s="158"/>
      <c r="B742" s="644"/>
      <c r="C742" s="657"/>
      <c r="D742" s="641"/>
      <c r="E742" s="140" t="s">
        <v>15</v>
      </c>
      <c r="F742" s="120"/>
      <c r="G742" s="120"/>
      <c r="H742" s="123"/>
      <c r="I742" s="123"/>
      <c r="J742" s="123"/>
      <c r="K742" s="123"/>
      <c r="L742" s="121"/>
      <c r="M742" s="121"/>
      <c r="N742" s="124"/>
      <c r="O742" s="124"/>
      <c r="P742" s="125"/>
    </row>
    <row r="743" spans="1:16" ht="19.5" customHeight="1">
      <c r="A743" s="158"/>
      <c r="B743" s="644"/>
      <c r="C743" s="657"/>
      <c r="D743" s="641"/>
      <c r="E743" s="140" t="s">
        <v>25</v>
      </c>
      <c r="F743" s="120"/>
      <c r="G743" s="120"/>
      <c r="H743" s="123">
        <v>0</v>
      </c>
      <c r="I743" s="123">
        <v>0</v>
      </c>
      <c r="J743" s="123">
        <v>0</v>
      </c>
      <c r="K743" s="123">
        <v>0</v>
      </c>
      <c r="L743" s="121">
        <v>0</v>
      </c>
      <c r="M743" s="121">
        <v>0</v>
      </c>
      <c r="N743" s="124">
        <v>0</v>
      </c>
      <c r="O743" s="124">
        <v>0</v>
      </c>
      <c r="P743" s="125"/>
    </row>
    <row r="744" spans="1:16" ht="19.5" customHeight="1">
      <c r="A744" s="158"/>
      <c r="B744" s="644"/>
      <c r="C744" s="657"/>
      <c r="D744" s="641"/>
      <c r="E744" s="140" t="s">
        <v>16</v>
      </c>
      <c r="F744" s="130">
        <v>0</v>
      </c>
      <c r="G744" s="130">
        <v>0</v>
      </c>
      <c r="H744" s="313">
        <v>0</v>
      </c>
      <c r="I744" s="130">
        <v>0</v>
      </c>
      <c r="J744" s="213">
        <v>1234.24595</v>
      </c>
      <c r="K744" s="213">
        <v>0</v>
      </c>
      <c r="L744" s="304">
        <v>1301.5130300000001</v>
      </c>
      <c r="M744" s="214">
        <v>315.89627999999999</v>
      </c>
      <c r="N744" s="213">
        <v>0</v>
      </c>
      <c r="O744" s="213">
        <v>0</v>
      </c>
      <c r="P744" s="125"/>
    </row>
    <row r="745" spans="1:16" ht="19.5" customHeight="1">
      <c r="A745" s="158"/>
      <c r="B745" s="644"/>
      <c r="C745" s="657"/>
      <c r="D745" s="641"/>
      <c r="E745" s="140" t="s">
        <v>30</v>
      </c>
      <c r="F745" s="120"/>
      <c r="G745" s="120"/>
      <c r="H745" s="123"/>
      <c r="I745" s="123"/>
      <c r="J745" s="123"/>
      <c r="K745" s="123"/>
      <c r="L745" s="121"/>
      <c r="M745" s="121"/>
      <c r="N745" s="124"/>
      <c r="O745" s="124"/>
      <c r="P745" s="125"/>
    </row>
    <row r="746" spans="1:16" ht="19.5" customHeight="1">
      <c r="A746" s="158"/>
      <c r="B746" s="644"/>
      <c r="C746" s="657"/>
      <c r="D746" s="641"/>
      <c r="E746" s="140" t="s">
        <v>65</v>
      </c>
      <c r="F746" s="120"/>
      <c r="G746" s="120"/>
      <c r="H746" s="130">
        <v>0</v>
      </c>
      <c r="I746" s="130">
        <v>0</v>
      </c>
      <c r="J746" s="130">
        <v>0</v>
      </c>
      <c r="K746" s="130">
        <v>0</v>
      </c>
      <c r="L746" s="131">
        <v>0</v>
      </c>
      <c r="M746" s="121">
        <v>0</v>
      </c>
      <c r="N746" s="130">
        <v>0</v>
      </c>
      <c r="O746" s="130">
        <v>0</v>
      </c>
      <c r="P746" s="125"/>
    </row>
    <row r="747" spans="1:16" ht="19.5" customHeight="1">
      <c r="A747" s="158"/>
      <c r="B747" s="644"/>
      <c r="C747" s="657"/>
      <c r="D747" s="641"/>
      <c r="E747" s="140" t="s">
        <v>17</v>
      </c>
      <c r="F747" s="120"/>
      <c r="G747" s="120"/>
      <c r="H747" s="123"/>
      <c r="I747" s="123"/>
      <c r="J747" s="123"/>
      <c r="K747" s="123"/>
      <c r="L747" s="121"/>
      <c r="M747" s="121"/>
      <c r="N747" s="124"/>
      <c r="O747" s="124"/>
      <c r="P747" s="125"/>
    </row>
    <row r="748" spans="1:16" s="44" customFormat="1" ht="20.25" customHeight="1">
      <c r="A748" s="158"/>
      <c r="B748" s="644"/>
      <c r="C748" s="640"/>
      <c r="D748" s="641" t="s">
        <v>651</v>
      </c>
      <c r="E748" s="140" t="s">
        <v>14</v>
      </c>
      <c r="F748" s="120">
        <f>F750+F751+F752+F753+F754</f>
        <v>396</v>
      </c>
      <c r="G748" s="120">
        <f t="shared" ref="G748:O748" si="232">G750+G751+G752+G753+G754</f>
        <v>396</v>
      </c>
      <c r="H748" s="120">
        <f t="shared" si="232"/>
        <v>594</v>
      </c>
      <c r="I748" s="120">
        <f t="shared" si="232"/>
        <v>148.5</v>
      </c>
      <c r="J748" s="123">
        <f t="shared" si="232"/>
        <v>1386</v>
      </c>
      <c r="K748" s="123">
        <f t="shared" si="232"/>
        <v>474.63542000000001</v>
      </c>
      <c r="L748" s="121">
        <f t="shared" si="232"/>
        <v>1687.04</v>
      </c>
      <c r="M748" s="121">
        <f t="shared" si="232"/>
        <v>1095.114</v>
      </c>
      <c r="N748" s="120">
        <f t="shared" si="232"/>
        <v>2376</v>
      </c>
      <c r="O748" s="120">
        <f t="shared" si="232"/>
        <v>2376</v>
      </c>
      <c r="P748" s="125"/>
    </row>
    <row r="749" spans="1:16" s="44" customFormat="1" ht="20.25" customHeight="1">
      <c r="A749" s="158"/>
      <c r="B749" s="644"/>
      <c r="C749" s="640"/>
      <c r="D749" s="641"/>
      <c r="E749" s="140" t="s">
        <v>15</v>
      </c>
      <c r="F749" s="120"/>
      <c r="G749" s="120"/>
      <c r="H749" s="120"/>
      <c r="I749" s="120"/>
      <c r="J749" s="123"/>
      <c r="K749" s="123"/>
      <c r="L749" s="121"/>
      <c r="M749" s="121"/>
      <c r="N749" s="124"/>
      <c r="O749" s="124"/>
      <c r="P749" s="125"/>
    </row>
    <row r="750" spans="1:16" s="44" customFormat="1" ht="20.25" customHeight="1">
      <c r="A750" s="158"/>
      <c r="B750" s="644"/>
      <c r="C750" s="640"/>
      <c r="D750" s="641"/>
      <c r="E750" s="140" t="s">
        <v>25</v>
      </c>
      <c r="F750" s="120">
        <v>0</v>
      </c>
      <c r="G750" s="120">
        <v>0</v>
      </c>
      <c r="H750" s="120">
        <v>0</v>
      </c>
      <c r="I750" s="120">
        <v>0</v>
      </c>
      <c r="J750" s="123">
        <v>0</v>
      </c>
      <c r="K750" s="123">
        <v>0</v>
      </c>
      <c r="L750" s="121">
        <v>0</v>
      </c>
      <c r="M750" s="121">
        <v>0</v>
      </c>
      <c r="N750" s="124">
        <v>0</v>
      </c>
      <c r="O750" s="124">
        <v>0</v>
      </c>
      <c r="P750" s="125"/>
    </row>
    <row r="751" spans="1:16" s="44" customFormat="1" ht="20.25" customHeight="1">
      <c r="A751" s="158"/>
      <c r="B751" s="644"/>
      <c r="C751" s="640"/>
      <c r="D751" s="641"/>
      <c r="E751" s="140" t="s">
        <v>16</v>
      </c>
      <c r="F751" s="130">
        <v>396</v>
      </c>
      <c r="G751" s="130">
        <v>396</v>
      </c>
      <c r="H751" s="132">
        <v>594</v>
      </c>
      <c r="I751" s="132">
        <v>148.5</v>
      </c>
      <c r="J751" s="213">
        <v>1386</v>
      </c>
      <c r="K751" s="216">
        <v>474.63542000000001</v>
      </c>
      <c r="L751" s="304">
        <v>1687.04</v>
      </c>
      <c r="M751" s="214">
        <v>1095.114</v>
      </c>
      <c r="N751" s="216">
        <v>2376</v>
      </c>
      <c r="O751" s="216">
        <v>2376</v>
      </c>
      <c r="P751" s="125"/>
    </row>
    <row r="752" spans="1:16" s="44" customFormat="1" ht="20.25" customHeight="1">
      <c r="A752" s="158"/>
      <c r="B752" s="644"/>
      <c r="C752" s="640"/>
      <c r="D752" s="641"/>
      <c r="E752" s="140" t="s">
        <v>30</v>
      </c>
      <c r="F752" s="120"/>
      <c r="G752" s="120"/>
      <c r="H752" s="120"/>
      <c r="I752" s="120"/>
      <c r="J752" s="123"/>
      <c r="K752" s="123"/>
      <c r="L752" s="121"/>
      <c r="M752" s="121"/>
      <c r="N752" s="124"/>
      <c r="O752" s="124"/>
      <c r="P752" s="125"/>
    </row>
    <row r="753" spans="1:16" s="44" customFormat="1" ht="20.25" customHeight="1">
      <c r="A753" s="158"/>
      <c r="B753" s="644"/>
      <c r="C753" s="640"/>
      <c r="D753" s="641"/>
      <c r="E753" s="140" t="s">
        <v>65</v>
      </c>
      <c r="F753" s="130">
        <v>0</v>
      </c>
      <c r="G753" s="130">
        <v>0</v>
      </c>
      <c r="H753" s="132">
        <v>0</v>
      </c>
      <c r="I753" s="132">
        <v>0</v>
      </c>
      <c r="J753" s="130">
        <v>0</v>
      </c>
      <c r="K753" s="130">
        <v>0</v>
      </c>
      <c r="L753" s="131">
        <v>0</v>
      </c>
      <c r="M753" s="121">
        <v>0</v>
      </c>
      <c r="N753" s="130">
        <v>0</v>
      </c>
      <c r="O753" s="130">
        <v>0</v>
      </c>
      <c r="P753" s="125"/>
    </row>
    <row r="754" spans="1:16" s="44" customFormat="1" ht="20.25" customHeight="1">
      <c r="A754" s="158"/>
      <c r="B754" s="644"/>
      <c r="C754" s="640"/>
      <c r="D754" s="641"/>
      <c r="E754" s="140" t="s">
        <v>17</v>
      </c>
      <c r="F754" s="120"/>
      <c r="G754" s="120"/>
      <c r="H754" s="120"/>
      <c r="I754" s="120"/>
      <c r="J754" s="123"/>
      <c r="K754" s="123"/>
      <c r="L754" s="121"/>
      <c r="M754" s="121"/>
      <c r="N754" s="124"/>
      <c r="O754" s="124"/>
      <c r="P754" s="125"/>
    </row>
    <row r="755" spans="1:16" ht="15.75" customHeight="1">
      <c r="A755" s="158"/>
      <c r="B755" s="644"/>
      <c r="C755" s="640"/>
      <c r="D755" s="641" t="s">
        <v>528</v>
      </c>
      <c r="E755" s="140" t="s">
        <v>14</v>
      </c>
      <c r="F755" s="120">
        <f>F757+F758+F759+F760+F761</f>
        <v>72</v>
      </c>
      <c r="G755" s="120">
        <f t="shared" ref="G755:O755" si="233">G757+G758+G759+G760+G761</f>
        <v>6.6115000000000004</v>
      </c>
      <c r="H755" s="120">
        <f t="shared" si="233"/>
        <v>18</v>
      </c>
      <c r="I755" s="120">
        <f t="shared" si="233"/>
        <v>0.80728</v>
      </c>
      <c r="J755" s="123">
        <f t="shared" si="233"/>
        <v>36</v>
      </c>
      <c r="K755" s="123">
        <f t="shared" si="233"/>
        <v>3.0876999999999999</v>
      </c>
      <c r="L755" s="121">
        <f t="shared" si="233"/>
        <v>30</v>
      </c>
      <c r="M755" s="121">
        <f t="shared" si="233"/>
        <v>6.7118599999999997</v>
      </c>
      <c r="N755" s="120">
        <f t="shared" si="233"/>
        <v>72</v>
      </c>
      <c r="O755" s="120">
        <f t="shared" si="233"/>
        <v>72</v>
      </c>
      <c r="P755" s="125"/>
    </row>
    <row r="756" spans="1:16" ht="15.75" customHeight="1">
      <c r="A756" s="158"/>
      <c r="B756" s="644"/>
      <c r="C756" s="640"/>
      <c r="D756" s="641"/>
      <c r="E756" s="140" t="s">
        <v>15</v>
      </c>
      <c r="F756" s="120"/>
      <c r="G756" s="120"/>
      <c r="H756" s="120"/>
      <c r="I756" s="120"/>
      <c r="J756" s="123"/>
      <c r="K756" s="123"/>
      <c r="L756" s="121"/>
      <c r="M756" s="121"/>
      <c r="N756" s="124"/>
      <c r="O756" s="124"/>
      <c r="P756" s="125"/>
    </row>
    <row r="757" spans="1:16" ht="15.75" customHeight="1">
      <c r="A757" s="158"/>
      <c r="B757" s="644"/>
      <c r="C757" s="640"/>
      <c r="D757" s="641"/>
      <c r="E757" s="140" t="s">
        <v>25</v>
      </c>
      <c r="F757" s="120"/>
      <c r="G757" s="120"/>
      <c r="H757" s="120">
        <v>0</v>
      </c>
      <c r="I757" s="120">
        <v>0</v>
      </c>
      <c r="J757" s="123">
        <v>0</v>
      </c>
      <c r="K757" s="123">
        <v>0</v>
      </c>
      <c r="L757" s="121">
        <v>0</v>
      </c>
      <c r="M757" s="121">
        <v>0</v>
      </c>
      <c r="N757" s="124">
        <v>0</v>
      </c>
      <c r="O757" s="124">
        <v>0</v>
      </c>
      <c r="P757" s="125"/>
    </row>
    <row r="758" spans="1:16" ht="15.75" customHeight="1">
      <c r="A758" s="158"/>
      <c r="B758" s="644"/>
      <c r="C758" s="640"/>
      <c r="D758" s="641"/>
      <c r="E758" s="140" t="s">
        <v>16</v>
      </c>
      <c r="F758" s="130">
        <v>72</v>
      </c>
      <c r="G758" s="130">
        <v>6.6115000000000004</v>
      </c>
      <c r="H758" s="132">
        <v>18</v>
      </c>
      <c r="I758" s="132">
        <v>0.80728</v>
      </c>
      <c r="J758" s="213">
        <v>36</v>
      </c>
      <c r="K758" s="213">
        <v>3.0876999999999999</v>
      </c>
      <c r="L758" s="304">
        <v>30</v>
      </c>
      <c r="M758" s="214">
        <v>6.7118599999999997</v>
      </c>
      <c r="N758" s="213">
        <v>72</v>
      </c>
      <c r="O758" s="213">
        <v>72</v>
      </c>
      <c r="P758" s="125"/>
    </row>
    <row r="759" spans="1:16" ht="15.75" customHeight="1">
      <c r="A759" s="158"/>
      <c r="B759" s="644"/>
      <c r="C759" s="640"/>
      <c r="D759" s="641"/>
      <c r="E759" s="140" t="s">
        <v>30</v>
      </c>
      <c r="F759" s="120"/>
      <c r="G759" s="120"/>
      <c r="H759" s="120"/>
      <c r="I759" s="120"/>
      <c r="J759" s="123"/>
      <c r="K759" s="123"/>
      <c r="L759" s="121"/>
      <c r="M759" s="121"/>
      <c r="N759" s="124"/>
      <c r="O759" s="124"/>
      <c r="P759" s="125"/>
    </row>
    <row r="760" spans="1:16" ht="15.75" customHeight="1">
      <c r="A760" s="158"/>
      <c r="B760" s="644"/>
      <c r="C760" s="640"/>
      <c r="D760" s="641"/>
      <c r="E760" s="140" t="s">
        <v>65</v>
      </c>
      <c r="F760" s="120"/>
      <c r="G760" s="120"/>
      <c r="H760" s="120">
        <v>0</v>
      </c>
      <c r="I760" s="120">
        <v>0</v>
      </c>
      <c r="J760" s="123">
        <v>0</v>
      </c>
      <c r="K760" s="123">
        <v>0</v>
      </c>
      <c r="L760" s="121">
        <v>0</v>
      </c>
      <c r="M760" s="121">
        <v>0</v>
      </c>
      <c r="N760" s="124">
        <v>0</v>
      </c>
      <c r="O760" s="124">
        <v>0</v>
      </c>
      <c r="P760" s="125"/>
    </row>
    <row r="761" spans="1:16" ht="15.75" customHeight="1">
      <c r="A761" s="158"/>
      <c r="B761" s="644"/>
      <c r="C761" s="640"/>
      <c r="D761" s="641"/>
      <c r="E761" s="140" t="s">
        <v>17</v>
      </c>
      <c r="F761" s="120"/>
      <c r="G761" s="120"/>
      <c r="H761" s="120"/>
      <c r="I761" s="120"/>
      <c r="J761" s="123"/>
      <c r="K761" s="123"/>
      <c r="L761" s="121"/>
      <c r="M761" s="121"/>
      <c r="N761" s="124"/>
      <c r="O761" s="124"/>
      <c r="P761" s="125"/>
    </row>
    <row r="762" spans="1:16" s="44" customFormat="1" ht="15.75" customHeight="1">
      <c r="A762" s="161"/>
      <c r="B762" s="644"/>
      <c r="C762" s="640"/>
      <c r="D762" s="641"/>
      <c r="E762" s="140" t="s">
        <v>14</v>
      </c>
      <c r="F762" s="120">
        <f t="shared" ref="F762:O762" si="234">-F764+F765+F766+F767</f>
        <v>886</v>
      </c>
      <c r="G762" s="120">
        <f t="shared" si="234"/>
        <v>670.50977</v>
      </c>
      <c r="H762" s="120">
        <f t="shared" si="234"/>
        <v>419.19</v>
      </c>
      <c r="I762" s="120">
        <f t="shared" si="234"/>
        <v>146.55086</v>
      </c>
      <c r="J762" s="123">
        <f t="shared" si="234"/>
        <v>838.38</v>
      </c>
      <c r="K762" s="123">
        <f t="shared" si="234"/>
        <v>367.43752999999998</v>
      </c>
      <c r="L762" s="121">
        <f t="shared" si="234"/>
        <v>752.5</v>
      </c>
      <c r="M762" s="121">
        <f t="shared" si="234"/>
        <v>731.54421000000002</v>
      </c>
      <c r="N762" s="120">
        <f t="shared" si="234"/>
        <v>1397.3</v>
      </c>
      <c r="O762" s="120">
        <f t="shared" si="234"/>
        <v>1397.3</v>
      </c>
      <c r="P762" s="125"/>
    </row>
    <row r="763" spans="1:16" s="44" customFormat="1" ht="15.75" customHeight="1">
      <c r="A763" s="161"/>
      <c r="B763" s="644"/>
      <c r="C763" s="640"/>
      <c r="D763" s="641"/>
      <c r="E763" s="140" t="s">
        <v>15</v>
      </c>
      <c r="F763" s="120"/>
      <c r="G763" s="120"/>
      <c r="H763" s="120"/>
      <c r="I763" s="120"/>
      <c r="J763" s="123"/>
      <c r="K763" s="123"/>
      <c r="L763" s="121"/>
      <c r="M763" s="121"/>
      <c r="N763" s="124"/>
      <c r="O763" s="124"/>
      <c r="P763" s="125"/>
    </row>
    <row r="764" spans="1:16" s="44" customFormat="1" ht="15.75" customHeight="1">
      <c r="A764" s="161"/>
      <c r="B764" s="644"/>
      <c r="C764" s="640"/>
      <c r="D764" s="641"/>
      <c r="E764" s="140" t="s">
        <v>25</v>
      </c>
      <c r="F764" s="120"/>
      <c r="G764" s="120"/>
      <c r="H764" s="120">
        <v>0</v>
      </c>
      <c r="I764" s="120">
        <v>0</v>
      </c>
      <c r="J764" s="123">
        <v>0</v>
      </c>
      <c r="K764" s="123">
        <v>0</v>
      </c>
      <c r="L764" s="121">
        <v>0</v>
      </c>
      <c r="M764" s="121">
        <v>0</v>
      </c>
      <c r="N764" s="124">
        <v>0</v>
      </c>
      <c r="O764" s="124">
        <v>0</v>
      </c>
      <c r="P764" s="125"/>
    </row>
    <row r="765" spans="1:16" s="44" customFormat="1" ht="15.75" customHeight="1">
      <c r="A765" s="161"/>
      <c r="B765" s="644"/>
      <c r="C765" s="640"/>
      <c r="D765" s="641"/>
      <c r="E765" s="140" t="s">
        <v>16</v>
      </c>
      <c r="F765" s="130">
        <v>886</v>
      </c>
      <c r="G765" s="130">
        <v>670.50977</v>
      </c>
      <c r="H765" s="132">
        <v>419.19</v>
      </c>
      <c r="I765" s="132">
        <v>146.55086</v>
      </c>
      <c r="J765" s="213">
        <v>838.38</v>
      </c>
      <c r="K765" s="213">
        <v>367.43752999999998</v>
      </c>
      <c r="L765" s="304">
        <v>752.5</v>
      </c>
      <c r="M765" s="214">
        <v>731.54421000000002</v>
      </c>
      <c r="N765" s="216">
        <v>1397.3</v>
      </c>
      <c r="O765" s="216">
        <v>1397.3</v>
      </c>
      <c r="P765" s="125"/>
    </row>
    <row r="766" spans="1:16" s="44" customFormat="1" ht="15.75" customHeight="1">
      <c r="A766" s="161"/>
      <c r="B766" s="644"/>
      <c r="C766" s="640"/>
      <c r="D766" s="641"/>
      <c r="E766" s="140" t="s">
        <v>30</v>
      </c>
      <c r="F766" s="120"/>
      <c r="G766" s="120"/>
      <c r="H766" s="120"/>
      <c r="I766" s="120"/>
      <c r="J766" s="123"/>
      <c r="K766" s="123"/>
      <c r="L766" s="121"/>
      <c r="M766" s="121"/>
      <c r="N766" s="124"/>
      <c r="O766" s="124"/>
      <c r="P766" s="125"/>
    </row>
    <row r="767" spans="1:16" s="44" customFormat="1" ht="15.75" customHeight="1">
      <c r="A767" s="161"/>
      <c r="B767" s="644"/>
      <c r="C767" s="640"/>
      <c r="D767" s="641"/>
      <c r="E767" s="140" t="s">
        <v>65</v>
      </c>
      <c r="F767" s="120"/>
      <c r="G767" s="120"/>
      <c r="H767" s="120">
        <v>0</v>
      </c>
      <c r="I767" s="120">
        <v>0</v>
      </c>
      <c r="J767" s="123">
        <v>0</v>
      </c>
      <c r="K767" s="123">
        <v>0</v>
      </c>
      <c r="L767" s="121">
        <v>0</v>
      </c>
      <c r="M767" s="121">
        <v>0</v>
      </c>
      <c r="N767" s="124">
        <v>0</v>
      </c>
      <c r="O767" s="124">
        <v>0</v>
      </c>
      <c r="P767" s="125"/>
    </row>
    <row r="768" spans="1:16" s="44" customFormat="1" ht="15.75" customHeight="1">
      <c r="A768" s="161"/>
      <c r="B768" s="644"/>
      <c r="C768" s="640"/>
      <c r="D768" s="641"/>
      <c r="E768" s="140" t="s">
        <v>17</v>
      </c>
      <c r="F768" s="120"/>
      <c r="G768" s="120"/>
      <c r="H768" s="120"/>
      <c r="I768" s="120"/>
      <c r="J768" s="123"/>
      <c r="K768" s="123"/>
      <c r="L768" s="121"/>
      <c r="M768" s="121"/>
      <c r="N768" s="124"/>
      <c r="O768" s="124"/>
      <c r="P768" s="125"/>
    </row>
    <row r="769" spans="1:16" s="250" customFormat="1" ht="15.75" customHeight="1">
      <c r="A769" s="381"/>
      <c r="B769" s="644"/>
      <c r="C769" s="640"/>
      <c r="D769" s="641" t="s">
        <v>783</v>
      </c>
      <c r="E769" s="378" t="s">
        <v>14</v>
      </c>
      <c r="F769" s="120">
        <f>F771+F772+F773+F774+F775</f>
        <v>0</v>
      </c>
      <c r="G769" s="120">
        <f t="shared" ref="G769:O769" si="235">G771+G772+G773+G774+G775</f>
        <v>0</v>
      </c>
      <c r="H769" s="120">
        <f t="shared" si="235"/>
        <v>0</v>
      </c>
      <c r="I769" s="120">
        <f t="shared" si="235"/>
        <v>0</v>
      </c>
      <c r="J769" s="123">
        <f t="shared" si="235"/>
        <v>0</v>
      </c>
      <c r="K769" s="123">
        <f t="shared" si="235"/>
        <v>0</v>
      </c>
      <c r="L769" s="121">
        <f t="shared" si="235"/>
        <v>370</v>
      </c>
      <c r="M769" s="121">
        <f t="shared" si="235"/>
        <v>370</v>
      </c>
      <c r="N769" s="120">
        <f t="shared" si="235"/>
        <v>0</v>
      </c>
      <c r="O769" s="120">
        <f t="shared" si="235"/>
        <v>0</v>
      </c>
      <c r="P769" s="380"/>
    </row>
    <row r="770" spans="1:16" s="250" customFormat="1" ht="15.75" customHeight="1">
      <c r="A770" s="381"/>
      <c r="B770" s="644"/>
      <c r="C770" s="640"/>
      <c r="D770" s="641"/>
      <c r="E770" s="378" t="s">
        <v>15</v>
      </c>
      <c r="F770" s="120"/>
      <c r="G770" s="120"/>
      <c r="H770" s="120"/>
      <c r="I770" s="120"/>
      <c r="J770" s="123"/>
      <c r="K770" s="123"/>
      <c r="L770" s="121"/>
      <c r="M770" s="121"/>
      <c r="N770" s="124"/>
      <c r="O770" s="124"/>
      <c r="P770" s="380"/>
    </row>
    <row r="771" spans="1:16" s="250" customFormat="1" ht="15.75" customHeight="1">
      <c r="A771" s="381"/>
      <c r="B771" s="644"/>
      <c r="C771" s="640"/>
      <c r="D771" s="641"/>
      <c r="E771" s="378" t="s">
        <v>25</v>
      </c>
      <c r="F771" s="120"/>
      <c r="G771" s="120"/>
      <c r="H771" s="120">
        <v>0</v>
      </c>
      <c r="I771" s="120">
        <v>0</v>
      </c>
      <c r="J771" s="123">
        <v>0</v>
      </c>
      <c r="K771" s="123">
        <v>0</v>
      </c>
      <c r="L771" s="121">
        <v>0</v>
      </c>
      <c r="M771" s="121">
        <v>0</v>
      </c>
      <c r="N771" s="124">
        <v>0</v>
      </c>
      <c r="O771" s="124">
        <v>0</v>
      </c>
      <c r="P771" s="380"/>
    </row>
    <row r="772" spans="1:16" s="250" customFormat="1" ht="15.75" customHeight="1">
      <c r="A772" s="381"/>
      <c r="B772" s="644"/>
      <c r="C772" s="640"/>
      <c r="D772" s="641"/>
      <c r="E772" s="378" t="s">
        <v>16</v>
      </c>
      <c r="F772" s="130">
        <v>0</v>
      </c>
      <c r="G772" s="130">
        <v>0</v>
      </c>
      <c r="H772" s="132">
        <v>0</v>
      </c>
      <c r="I772" s="132">
        <v>0</v>
      </c>
      <c r="J772" s="213">
        <v>0</v>
      </c>
      <c r="K772" s="213">
        <v>0</v>
      </c>
      <c r="L772" s="304">
        <v>370</v>
      </c>
      <c r="M772" s="214">
        <v>370</v>
      </c>
      <c r="N772" s="213">
        <v>0</v>
      </c>
      <c r="O772" s="213">
        <v>0</v>
      </c>
      <c r="P772" s="380"/>
    </row>
    <row r="773" spans="1:16" s="250" customFormat="1" ht="15.75" customHeight="1">
      <c r="A773" s="381"/>
      <c r="B773" s="644"/>
      <c r="C773" s="640"/>
      <c r="D773" s="641"/>
      <c r="E773" s="378" t="s">
        <v>30</v>
      </c>
      <c r="F773" s="120"/>
      <c r="G773" s="120"/>
      <c r="H773" s="120"/>
      <c r="I773" s="120"/>
      <c r="J773" s="123"/>
      <c r="K773" s="123"/>
      <c r="L773" s="121"/>
      <c r="M773" s="121"/>
      <c r="N773" s="124"/>
      <c r="O773" s="124"/>
      <c r="P773" s="380"/>
    </row>
    <row r="774" spans="1:16" s="250" customFormat="1" ht="15.75" customHeight="1">
      <c r="A774" s="381"/>
      <c r="B774" s="644"/>
      <c r="C774" s="640"/>
      <c r="D774" s="641"/>
      <c r="E774" s="378" t="s">
        <v>65</v>
      </c>
      <c r="F774" s="120"/>
      <c r="G774" s="120"/>
      <c r="H774" s="120">
        <v>0</v>
      </c>
      <c r="I774" s="120">
        <v>0</v>
      </c>
      <c r="J774" s="123">
        <v>0</v>
      </c>
      <c r="K774" s="123">
        <v>0</v>
      </c>
      <c r="L774" s="121">
        <v>0</v>
      </c>
      <c r="M774" s="121">
        <v>0</v>
      </c>
      <c r="N774" s="124">
        <v>0</v>
      </c>
      <c r="O774" s="124">
        <v>0</v>
      </c>
      <c r="P774" s="380"/>
    </row>
    <row r="775" spans="1:16" s="250" customFormat="1" ht="15.75" customHeight="1">
      <c r="A775" s="381"/>
      <c r="B775" s="644"/>
      <c r="C775" s="640"/>
      <c r="D775" s="641"/>
      <c r="E775" s="378" t="s">
        <v>17</v>
      </c>
      <c r="F775" s="120"/>
      <c r="G775" s="120"/>
      <c r="H775" s="120"/>
      <c r="I775" s="120"/>
      <c r="J775" s="123"/>
      <c r="K775" s="123"/>
      <c r="L775" s="121"/>
      <c r="M775" s="121"/>
      <c r="N775" s="124"/>
      <c r="O775" s="124"/>
      <c r="P775" s="380"/>
    </row>
    <row r="776" spans="1:16" s="250" customFormat="1" ht="15.75" customHeight="1">
      <c r="A776" s="161"/>
      <c r="B776" s="644"/>
      <c r="C776" s="640"/>
      <c r="D776" s="641"/>
      <c r="E776" s="378" t="s">
        <v>14</v>
      </c>
      <c r="F776" s="120">
        <f t="shared" ref="F776:O776" si="236">-F778+F779+F780+F781</f>
        <v>0</v>
      </c>
      <c r="G776" s="120">
        <f t="shared" si="236"/>
        <v>0</v>
      </c>
      <c r="H776" s="120">
        <f t="shared" si="236"/>
        <v>0</v>
      </c>
      <c r="I776" s="120">
        <f t="shared" si="236"/>
        <v>0</v>
      </c>
      <c r="J776" s="123">
        <f t="shared" si="236"/>
        <v>0</v>
      </c>
      <c r="K776" s="123">
        <f t="shared" si="236"/>
        <v>0</v>
      </c>
      <c r="L776" s="121">
        <f t="shared" si="236"/>
        <v>76.89</v>
      </c>
      <c r="M776" s="121">
        <f t="shared" si="236"/>
        <v>76.89</v>
      </c>
      <c r="N776" s="120">
        <f t="shared" si="236"/>
        <v>0</v>
      </c>
      <c r="O776" s="120">
        <f t="shared" si="236"/>
        <v>0</v>
      </c>
      <c r="P776" s="380"/>
    </row>
    <row r="777" spans="1:16" s="250" customFormat="1" ht="15.75" customHeight="1">
      <c r="A777" s="161"/>
      <c r="B777" s="644"/>
      <c r="C777" s="640"/>
      <c r="D777" s="641"/>
      <c r="E777" s="378" t="s">
        <v>15</v>
      </c>
      <c r="F777" s="120"/>
      <c r="G777" s="120"/>
      <c r="H777" s="120"/>
      <c r="I777" s="120"/>
      <c r="J777" s="123"/>
      <c r="K777" s="123"/>
      <c r="L777" s="121"/>
      <c r="M777" s="121"/>
      <c r="N777" s="124"/>
      <c r="O777" s="124"/>
      <c r="P777" s="380"/>
    </row>
    <row r="778" spans="1:16" s="250" customFormat="1" ht="15.75" customHeight="1">
      <c r="A778" s="161"/>
      <c r="B778" s="644"/>
      <c r="C778" s="640"/>
      <c r="D778" s="641"/>
      <c r="E778" s="378" t="s">
        <v>25</v>
      </c>
      <c r="F778" s="120"/>
      <c r="G778" s="120"/>
      <c r="H778" s="120">
        <v>0</v>
      </c>
      <c r="I778" s="120">
        <v>0</v>
      </c>
      <c r="J778" s="123">
        <v>0</v>
      </c>
      <c r="K778" s="123">
        <v>0</v>
      </c>
      <c r="L778" s="121">
        <v>0</v>
      </c>
      <c r="M778" s="121">
        <v>0</v>
      </c>
      <c r="N778" s="124">
        <v>0</v>
      </c>
      <c r="O778" s="124">
        <v>0</v>
      </c>
      <c r="P778" s="380"/>
    </row>
    <row r="779" spans="1:16" s="250" customFormat="1" ht="15.75" customHeight="1">
      <c r="A779" s="161"/>
      <c r="B779" s="644"/>
      <c r="C779" s="640"/>
      <c r="D779" s="641"/>
      <c r="E779" s="378" t="s">
        <v>16</v>
      </c>
      <c r="F779" s="130">
        <v>0</v>
      </c>
      <c r="G779" s="130">
        <v>0</v>
      </c>
      <c r="H779" s="132">
        <v>0</v>
      </c>
      <c r="I779" s="132">
        <v>0</v>
      </c>
      <c r="J779" s="213">
        <v>0</v>
      </c>
      <c r="K779" s="213">
        <v>0</v>
      </c>
      <c r="L779" s="304">
        <v>76.89</v>
      </c>
      <c r="M779" s="214">
        <v>76.89</v>
      </c>
      <c r="N779" s="216">
        <v>0</v>
      </c>
      <c r="O779" s="216">
        <v>0</v>
      </c>
      <c r="P779" s="380"/>
    </row>
    <row r="780" spans="1:16" s="250" customFormat="1" ht="15.75" customHeight="1">
      <c r="A780" s="161"/>
      <c r="B780" s="644"/>
      <c r="C780" s="640"/>
      <c r="D780" s="641"/>
      <c r="E780" s="378" t="s">
        <v>30</v>
      </c>
      <c r="F780" s="120"/>
      <c r="G780" s="120"/>
      <c r="H780" s="120"/>
      <c r="I780" s="120"/>
      <c r="J780" s="123"/>
      <c r="K780" s="123"/>
      <c r="L780" s="121"/>
      <c r="M780" s="121"/>
      <c r="N780" s="124"/>
      <c r="O780" s="124"/>
      <c r="P780" s="380"/>
    </row>
    <row r="781" spans="1:16" s="250" customFormat="1" ht="15.75" customHeight="1">
      <c r="A781" s="161"/>
      <c r="B781" s="644"/>
      <c r="C781" s="640"/>
      <c r="D781" s="641"/>
      <c r="E781" s="378" t="s">
        <v>65</v>
      </c>
      <c r="F781" s="120"/>
      <c r="G781" s="120"/>
      <c r="H781" s="120">
        <v>0</v>
      </c>
      <c r="I781" s="120">
        <v>0</v>
      </c>
      <c r="J781" s="123">
        <v>0</v>
      </c>
      <c r="K781" s="123">
        <v>0</v>
      </c>
      <c r="L781" s="121">
        <v>0</v>
      </c>
      <c r="M781" s="121">
        <v>0</v>
      </c>
      <c r="N781" s="124">
        <v>0</v>
      </c>
      <c r="O781" s="124">
        <v>0</v>
      </c>
      <c r="P781" s="380"/>
    </row>
    <row r="782" spans="1:16" s="250" customFormat="1" ht="15.75" customHeight="1">
      <c r="A782" s="161"/>
      <c r="B782" s="644"/>
      <c r="C782" s="640"/>
      <c r="D782" s="641"/>
      <c r="E782" s="378" t="s">
        <v>17</v>
      </c>
      <c r="F782" s="120"/>
      <c r="G782" s="120"/>
      <c r="H782" s="120"/>
      <c r="I782" s="120"/>
      <c r="J782" s="123"/>
      <c r="K782" s="123"/>
      <c r="L782" s="121"/>
      <c r="M782" s="121"/>
      <c r="N782" s="124"/>
      <c r="O782" s="124"/>
      <c r="P782" s="380"/>
    </row>
    <row r="783" spans="1:16" ht="15.75" customHeight="1">
      <c r="A783" s="158"/>
      <c r="B783" s="644"/>
      <c r="C783" s="646"/>
      <c r="D783" s="646" t="s">
        <v>530</v>
      </c>
      <c r="E783" s="140" t="s">
        <v>14</v>
      </c>
      <c r="F783" s="120">
        <f>F785+F786+F787+F788+F789</f>
        <v>193751.05642000001</v>
      </c>
      <c r="G783" s="120">
        <f t="shared" ref="G783:O783" si="237">G785+G786+G787+G788+G789</f>
        <v>193751.05642000001</v>
      </c>
      <c r="H783" s="120">
        <f t="shared" si="237"/>
        <v>42683.111620000003</v>
      </c>
      <c r="I783" s="120">
        <f t="shared" si="237"/>
        <v>36453.214670000001</v>
      </c>
      <c r="J783" s="123">
        <f t="shared" si="237"/>
        <v>128733.30823</v>
      </c>
      <c r="K783" s="123">
        <f t="shared" si="237"/>
        <v>117858.73884999999</v>
      </c>
      <c r="L783" s="121">
        <f t="shared" si="237"/>
        <v>228286.36762</v>
      </c>
      <c r="M783" s="121">
        <f t="shared" si="237"/>
        <v>228286.36762</v>
      </c>
      <c r="N783" s="120">
        <f t="shared" si="237"/>
        <v>210459.2</v>
      </c>
      <c r="O783" s="120">
        <f t="shared" si="237"/>
        <v>210459.2</v>
      </c>
      <c r="P783" s="125"/>
    </row>
    <row r="784" spans="1:16" ht="15.75" customHeight="1">
      <c r="A784" s="158"/>
      <c r="B784" s="644"/>
      <c r="C784" s="646"/>
      <c r="D784" s="646"/>
      <c r="E784" s="140" t="s">
        <v>15</v>
      </c>
      <c r="F784" s="120"/>
      <c r="G784" s="120"/>
      <c r="H784" s="120"/>
      <c r="I784" s="120"/>
      <c r="J784" s="123"/>
      <c r="K784" s="123"/>
      <c r="L784" s="121"/>
      <c r="M784" s="121"/>
      <c r="N784" s="124"/>
      <c r="O784" s="124"/>
      <c r="P784" s="125"/>
    </row>
    <row r="785" spans="1:16" ht="15.75" customHeight="1">
      <c r="A785" s="158"/>
      <c r="B785" s="644"/>
      <c r="C785" s="646"/>
      <c r="D785" s="646"/>
      <c r="E785" s="140" t="s">
        <v>25</v>
      </c>
      <c r="F785" s="120"/>
      <c r="G785" s="120"/>
      <c r="H785" s="120">
        <v>0</v>
      </c>
      <c r="I785" s="120">
        <v>0</v>
      </c>
      <c r="J785" s="123">
        <v>0</v>
      </c>
      <c r="K785" s="123">
        <v>0</v>
      </c>
      <c r="L785" s="121">
        <v>0</v>
      </c>
      <c r="M785" s="121">
        <v>0</v>
      </c>
      <c r="N785" s="124">
        <v>0</v>
      </c>
      <c r="O785" s="124">
        <v>0</v>
      </c>
      <c r="P785" s="125"/>
    </row>
    <row r="786" spans="1:16" ht="15.75" customHeight="1">
      <c r="A786" s="158"/>
      <c r="B786" s="644"/>
      <c r="C786" s="646"/>
      <c r="D786" s="646"/>
      <c r="E786" s="140" t="s">
        <v>16</v>
      </c>
      <c r="F786" s="130">
        <v>193751.05642000001</v>
      </c>
      <c r="G786" s="130">
        <v>193751.05642000001</v>
      </c>
      <c r="H786" s="132">
        <v>42683.111620000003</v>
      </c>
      <c r="I786" s="132">
        <v>36453.214670000001</v>
      </c>
      <c r="J786" s="213">
        <v>128733.30823</v>
      </c>
      <c r="K786" s="213">
        <v>117858.73884999999</v>
      </c>
      <c r="L786" s="214">
        <v>228286.36762</v>
      </c>
      <c r="M786" s="214">
        <v>228286.36762</v>
      </c>
      <c r="N786" s="213">
        <v>210459.2</v>
      </c>
      <c r="O786" s="213">
        <v>210459.2</v>
      </c>
      <c r="P786" s="125"/>
    </row>
    <row r="787" spans="1:16" ht="15.75" customHeight="1">
      <c r="A787" s="158"/>
      <c r="B787" s="644"/>
      <c r="C787" s="646"/>
      <c r="D787" s="646"/>
      <c r="E787" s="140" t="s">
        <v>30</v>
      </c>
      <c r="F787" s="120"/>
      <c r="G787" s="120"/>
      <c r="H787" s="120"/>
      <c r="I787" s="120"/>
      <c r="J787" s="123"/>
      <c r="K787" s="123"/>
      <c r="L787" s="121"/>
      <c r="M787" s="121"/>
      <c r="N787" s="124"/>
      <c r="O787" s="124"/>
      <c r="P787" s="125"/>
    </row>
    <row r="788" spans="1:16" ht="15.75" customHeight="1">
      <c r="A788" s="158"/>
      <c r="B788" s="644"/>
      <c r="C788" s="646"/>
      <c r="D788" s="646"/>
      <c r="E788" s="140" t="s">
        <v>65</v>
      </c>
      <c r="F788" s="120"/>
      <c r="G788" s="120"/>
      <c r="H788" s="132">
        <v>0</v>
      </c>
      <c r="I788" s="132">
        <v>0</v>
      </c>
      <c r="J788" s="130">
        <v>0</v>
      </c>
      <c r="K788" s="130">
        <v>0</v>
      </c>
      <c r="L788" s="131">
        <v>0</v>
      </c>
      <c r="M788" s="121">
        <v>0</v>
      </c>
      <c r="N788" s="130">
        <v>0</v>
      </c>
      <c r="O788" s="130">
        <v>0</v>
      </c>
      <c r="P788" s="125"/>
    </row>
    <row r="789" spans="1:16" ht="15.75" customHeight="1">
      <c r="A789" s="158"/>
      <c r="B789" s="644"/>
      <c r="C789" s="646"/>
      <c r="D789" s="646"/>
      <c r="E789" s="140" t="s">
        <v>17</v>
      </c>
      <c r="F789" s="120"/>
      <c r="G789" s="120"/>
      <c r="H789" s="120"/>
      <c r="I789" s="120"/>
      <c r="J789" s="123"/>
      <c r="K789" s="123"/>
      <c r="L789" s="121"/>
      <c r="M789" s="121"/>
      <c r="N789" s="124"/>
      <c r="O789" s="124"/>
      <c r="P789" s="125"/>
    </row>
    <row r="790" spans="1:16" ht="15.75" customHeight="1">
      <c r="A790" s="158"/>
      <c r="B790" s="644"/>
      <c r="C790" s="646"/>
      <c r="D790" s="646"/>
      <c r="E790" s="140" t="s">
        <v>14</v>
      </c>
      <c r="F790" s="120">
        <f>F792+F793+F794+F795+F796</f>
        <v>11250.136140000001</v>
      </c>
      <c r="G790" s="120">
        <f t="shared" ref="G790:O790" si="238">G792+G793+G794+G795+G796</f>
        <v>11250.136140000001</v>
      </c>
      <c r="H790" s="120">
        <f t="shared" si="238"/>
        <v>167.92868999999999</v>
      </c>
      <c r="I790" s="120">
        <f t="shared" si="238"/>
        <v>14.21</v>
      </c>
      <c r="J790" s="123">
        <f t="shared" si="238"/>
        <v>4151.8932400000003</v>
      </c>
      <c r="K790" s="123">
        <f t="shared" si="238"/>
        <v>249.58</v>
      </c>
      <c r="L790" s="121">
        <f t="shared" si="238"/>
        <v>11458.561379999999</v>
      </c>
      <c r="M790" s="121">
        <f t="shared" si="238"/>
        <v>11458.561379999999</v>
      </c>
      <c r="N790" s="120">
        <f t="shared" si="238"/>
        <v>0</v>
      </c>
      <c r="O790" s="120">
        <f t="shared" si="238"/>
        <v>0</v>
      </c>
      <c r="P790" s="125"/>
    </row>
    <row r="791" spans="1:16" ht="15.75" customHeight="1">
      <c r="A791" s="158"/>
      <c r="B791" s="644"/>
      <c r="C791" s="646"/>
      <c r="D791" s="646"/>
      <c r="E791" s="140" t="s">
        <v>15</v>
      </c>
      <c r="F791" s="120"/>
      <c r="G791" s="120"/>
      <c r="H791" s="120"/>
      <c r="I791" s="120"/>
      <c r="J791" s="123"/>
      <c r="K791" s="123"/>
      <c r="L791" s="121"/>
      <c r="M791" s="121"/>
      <c r="N791" s="124"/>
      <c r="O791" s="124"/>
      <c r="P791" s="125"/>
    </row>
    <row r="792" spans="1:16" ht="15.75" customHeight="1">
      <c r="A792" s="158"/>
      <c r="B792" s="644"/>
      <c r="C792" s="646"/>
      <c r="D792" s="646"/>
      <c r="E792" s="140" t="s">
        <v>25</v>
      </c>
      <c r="F792" s="120"/>
      <c r="G792" s="120"/>
      <c r="H792" s="120">
        <v>0</v>
      </c>
      <c r="I792" s="120">
        <v>0</v>
      </c>
      <c r="J792" s="123">
        <v>0</v>
      </c>
      <c r="K792" s="123">
        <v>0</v>
      </c>
      <c r="L792" s="121">
        <v>0</v>
      </c>
      <c r="M792" s="121">
        <v>0</v>
      </c>
      <c r="N792" s="124">
        <v>0</v>
      </c>
      <c r="O792" s="124">
        <v>0</v>
      </c>
      <c r="P792" s="125"/>
    </row>
    <row r="793" spans="1:16" ht="15.75" customHeight="1">
      <c r="A793" s="158"/>
      <c r="B793" s="644"/>
      <c r="C793" s="646"/>
      <c r="D793" s="646"/>
      <c r="E793" s="140" t="s">
        <v>16</v>
      </c>
      <c r="F793" s="130">
        <v>11250.136140000001</v>
      </c>
      <c r="G793" s="130">
        <v>11250.136140000001</v>
      </c>
      <c r="H793" s="132">
        <v>167.92868999999999</v>
      </c>
      <c r="I793" s="132">
        <v>14.21</v>
      </c>
      <c r="J793" s="213">
        <v>4151.8932400000003</v>
      </c>
      <c r="K793" s="213">
        <v>249.58</v>
      </c>
      <c r="L793" s="214">
        <v>11458.561379999999</v>
      </c>
      <c r="M793" s="214">
        <v>11458.561379999999</v>
      </c>
      <c r="N793" s="213">
        <v>0</v>
      </c>
      <c r="O793" s="213">
        <v>0</v>
      </c>
      <c r="P793" s="125"/>
    </row>
    <row r="794" spans="1:16" ht="15.75" customHeight="1">
      <c r="A794" s="158"/>
      <c r="B794" s="644"/>
      <c r="C794" s="646"/>
      <c r="D794" s="646"/>
      <c r="E794" s="140" t="s">
        <v>30</v>
      </c>
      <c r="F794" s="120"/>
      <c r="G794" s="120"/>
      <c r="H794" s="120"/>
      <c r="I794" s="120"/>
      <c r="J794" s="123"/>
      <c r="K794" s="123"/>
      <c r="L794" s="121"/>
      <c r="M794" s="121"/>
      <c r="N794" s="124"/>
      <c r="O794" s="124"/>
      <c r="P794" s="125"/>
    </row>
    <row r="795" spans="1:16" ht="15.75" customHeight="1">
      <c r="A795" s="158"/>
      <c r="B795" s="644"/>
      <c r="C795" s="646"/>
      <c r="D795" s="646"/>
      <c r="E795" s="140" t="s">
        <v>65</v>
      </c>
      <c r="F795" s="130"/>
      <c r="G795" s="130"/>
      <c r="H795" s="132">
        <v>0</v>
      </c>
      <c r="I795" s="132">
        <v>0</v>
      </c>
      <c r="J795" s="130">
        <v>0</v>
      </c>
      <c r="K795" s="130">
        <v>0</v>
      </c>
      <c r="L795" s="131">
        <v>0</v>
      </c>
      <c r="M795" s="121">
        <v>0</v>
      </c>
      <c r="N795" s="130">
        <v>0</v>
      </c>
      <c r="O795" s="130">
        <v>0</v>
      </c>
      <c r="P795" s="125"/>
    </row>
    <row r="796" spans="1:16" ht="19.5" customHeight="1">
      <c r="A796" s="158"/>
      <c r="B796" s="644"/>
      <c r="C796" s="646"/>
      <c r="D796" s="646"/>
      <c r="E796" s="140" t="s">
        <v>17</v>
      </c>
      <c r="F796" s="120"/>
      <c r="G796" s="120"/>
      <c r="H796" s="120"/>
      <c r="I796" s="120"/>
      <c r="J796" s="123"/>
      <c r="K796" s="123"/>
      <c r="L796" s="121"/>
      <c r="M796" s="121"/>
      <c r="N796" s="124"/>
      <c r="O796" s="124"/>
      <c r="P796" s="125"/>
    </row>
    <row r="797" spans="1:16" s="55" customFormat="1" ht="15.75" customHeight="1">
      <c r="A797" s="161"/>
      <c r="B797" s="644"/>
      <c r="C797" s="646"/>
      <c r="D797" s="646"/>
      <c r="E797" s="140" t="s">
        <v>14</v>
      </c>
      <c r="F797" s="120">
        <f t="shared" ref="F797:O797" si="239">-F799+F800+F801+F802</f>
        <v>2778</v>
      </c>
      <c r="G797" s="120">
        <f t="shared" si="239"/>
        <v>2778</v>
      </c>
      <c r="H797" s="120">
        <f t="shared" si="239"/>
        <v>1006.70794</v>
      </c>
      <c r="I797" s="120">
        <f t="shared" si="239"/>
        <v>523</v>
      </c>
      <c r="J797" s="123">
        <f t="shared" si="239"/>
        <v>1940.1059399999999</v>
      </c>
      <c r="K797" s="123">
        <f t="shared" si="239"/>
        <v>1586</v>
      </c>
      <c r="L797" s="121">
        <f t="shared" si="239"/>
        <v>2743.9</v>
      </c>
      <c r="M797" s="121">
        <f t="shared" si="239"/>
        <v>2743.9</v>
      </c>
      <c r="N797" s="120">
        <f t="shared" si="239"/>
        <v>2937.1</v>
      </c>
      <c r="O797" s="120">
        <f t="shared" si="239"/>
        <v>2937.1</v>
      </c>
      <c r="P797" s="125"/>
    </row>
    <row r="798" spans="1:16" s="55" customFormat="1" ht="15.75" customHeight="1">
      <c r="A798" s="161"/>
      <c r="B798" s="644"/>
      <c r="C798" s="646"/>
      <c r="D798" s="646"/>
      <c r="E798" s="140" t="s">
        <v>15</v>
      </c>
      <c r="F798" s="120"/>
      <c r="G798" s="120"/>
      <c r="H798" s="120"/>
      <c r="I798" s="120"/>
      <c r="J798" s="123"/>
      <c r="K798" s="123"/>
      <c r="L798" s="121"/>
      <c r="M798" s="121"/>
      <c r="N798" s="124"/>
      <c r="O798" s="124"/>
      <c r="P798" s="125"/>
    </row>
    <row r="799" spans="1:16" s="55" customFormat="1" ht="15.75" customHeight="1">
      <c r="A799" s="161"/>
      <c r="B799" s="644"/>
      <c r="C799" s="646"/>
      <c r="D799" s="646"/>
      <c r="E799" s="140" t="s">
        <v>25</v>
      </c>
      <c r="F799" s="120"/>
      <c r="G799" s="120"/>
      <c r="H799" s="120">
        <v>0</v>
      </c>
      <c r="I799" s="120">
        <v>0</v>
      </c>
      <c r="J799" s="123">
        <v>0</v>
      </c>
      <c r="K799" s="123">
        <v>0</v>
      </c>
      <c r="L799" s="121">
        <v>0</v>
      </c>
      <c r="M799" s="121">
        <v>0</v>
      </c>
      <c r="N799" s="124">
        <v>0</v>
      </c>
      <c r="O799" s="124">
        <v>0</v>
      </c>
      <c r="P799" s="125"/>
    </row>
    <row r="800" spans="1:16" s="55" customFormat="1" ht="15.75" customHeight="1">
      <c r="A800" s="161"/>
      <c r="B800" s="644"/>
      <c r="C800" s="646"/>
      <c r="D800" s="646"/>
      <c r="E800" s="140" t="s">
        <v>16</v>
      </c>
      <c r="F800" s="130">
        <v>2778</v>
      </c>
      <c r="G800" s="130">
        <v>2778</v>
      </c>
      <c r="H800" s="132">
        <v>1006.70794</v>
      </c>
      <c r="I800" s="132">
        <v>523</v>
      </c>
      <c r="J800" s="213">
        <v>1940.1059399999999</v>
      </c>
      <c r="K800" s="216">
        <v>1586</v>
      </c>
      <c r="L800" s="304">
        <v>2743.9</v>
      </c>
      <c r="M800" s="214">
        <v>2743.9</v>
      </c>
      <c r="N800" s="216">
        <v>2937.1</v>
      </c>
      <c r="O800" s="216">
        <v>2937.1</v>
      </c>
      <c r="P800" s="125"/>
    </row>
    <row r="801" spans="1:16" s="55" customFormat="1" ht="15.75" customHeight="1">
      <c r="A801" s="161"/>
      <c r="B801" s="644"/>
      <c r="C801" s="646"/>
      <c r="D801" s="646"/>
      <c r="E801" s="140" t="s">
        <v>30</v>
      </c>
      <c r="F801" s="120"/>
      <c r="G801" s="120"/>
      <c r="H801" s="120"/>
      <c r="I801" s="120"/>
      <c r="J801" s="123"/>
      <c r="K801" s="123"/>
      <c r="L801" s="121"/>
      <c r="M801" s="121"/>
      <c r="N801" s="124"/>
      <c r="O801" s="124"/>
      <c r="P801" s="125"/>
    </row>
    <row r="802" spans="1:16" s="55" customFormat="1" ht="15.75" customHeight="1">
      <c r="A802" s="161"/>
      <c r="B802" s="644"/>
      <c r="C802" s="646"/>
      <c r="D802" s="646"/>
      <c r="E802" s="140" t="s">
        <v>65</v>
      </c>
      <c r="F802" s="130"/>
      <c r="G802" s="130"/>
      <c r="H802" s="132">
        <v>0</v>
      </c>
      <c r="I802" s="132">
        <v>0</v>
      </c>
      <c r="J802" s="130">
        <v>0</v>
      </c>
      <c r="K802" s="130">
        <v>0</v>
      </c>
      <c r="L802" s="131">
        <v>0</v>
      </c>
      <c r="M802" s="121">
        <v>0</v>
      </c>
      <c r="N802" s="130">
        <v>0</v>
      </c>
      <c r="O802" s="130">
        <v>0</v>
      </c>
      <c r="P802" s="125"/>
    </row>
    <row r="803" spans="1:16" s="55" customFormat="1" ht="15.75" customHeight="1">
      <c r="A803" s="161"/>
      <c r="B803" s="644"/>
      <c r="C803" s="646"/>
      <c r="D803" s="646"/>
      <c r="E803" s="140" t="s">
        <v>17</v>
      </c>
      <c r="F803" s="120"/>
      <c r="G803" s="120"/>
      <c r="H803" s="120"/>
      <c r="I803" s="120"/>
      <c r="J803" s="123"/>
      <c r="K803" s="123"/>
      <c r="L803" s="121"/>
      <c r="M803" s="121"/>
      <c r="N803" s="124"/>
      <c r="O803" s="124"/>
      <c r="P803" s="125"/>
    </row>
    <row r="804" spans="1:16" s="55" customFormat="1" ht="15.75" customHeight="1">
      <c r="A804" s="161"/>
      <c r="B804" s="644"/>
      <c r="C804" s="646"/>
      <c r="D804" s="646" t="s">
        <v>532</v>
      </c>
      <c r="E804" s="140" t="s">
        <v>14</v>
      </c>
      <c r="F804" s="120">
        <f>F806+F807+F808+F809</f>
        <v>11340.022209999999</v>
      </c>
      <c r="G804" s="120">
        <f t="shared" ref="G804:O804" si="240">G806+G807+G808+G809</f>
        <v>11340.022209999999</v>
      </c>
      <c r="H804" s="120">
        <f t="shared" si="240"/>
        <v>3121.2910000000002</v>
      </c>
      <c r="I804" s="120">
        <f t="shared" si="240"/>
        <v>2149.4666099999999</v>
      </c>
      <c r="J804" s="123">
        <f t="shared" si="240"/>
        <v>6734.0379999999996</v>
      </c>
      <c r="K804" s="123">
        <f t="shared" si="240"/>
        <v>5621.8183099999997</v>
      </c>
      <c r="L804" s="121">
        <f t="shared" si="240"/>
        <v>12130.099</v>
      </c>
      <c r="M804" s="121">
        <f t="shared" si="240"/>
        <v>12130.099</v>
      </c>
      <c r="N804" s="120">
        <f t="shared" si="240"/>
        <v>7759.4</v>
      </c>
      <c r="O804" s="120">
        <f t="shared" si="240"/>
        <v>9715.5</v>
      </c>
      <c r="P804" s="125"/>
    </row>
    <row r="805" spans="1:16" s="55" customFormat="1" ht="15.75" customHeight="1">
      <c r="A805" s="161"/>
      <c r="B805" s="644"/>
      <c r="C805" s="646"/>
      <c r="D805" s="646"/>
      <c r="E805" s="140" t="s">
        <v>15</v>
      </c>
      <c r="F805" s="120"/>
      <c r="G805" s="120"/>
      <c r="H805" s="120"/>
      <c r="I805" s="120"/>
      <c r="J805" s="123"/>
      <c r="K805" s="123"/>
      <c r="L805" s="121"/>
      <c r="M805" s="121"/>
      <c r="N805" s="124"/>
      <c r="O805" s="124"/>
      <c r="P805" s="125"/>
    </row>
    <row r="806" spans="1:16" s="55" customFormat="1" ht="15.75" customHeight="1">
      <c r="A806" s="161"/>
      <c r="B806" s="644"/>
      <c r="C806" s="646"/>
      <c r="D806" s="646"/>
      <c r="E806" s="140" t="s">
        <v>25</v>
      </c>
      <c r="F806" s="120"/>
      <c r="G806" s="120"/>
      <c r="H806" s="120">
        <v>0</v>
      </c>
      <c r="I806" s="120">
        <v>0</v>
      </c>
      <c r="J806" s="123">
        <v>0</v>
      </c>
      <c r="K806" s="123">
        <v>0</v>
      </c>
      <c r="L806" s="121">
        <v>0</v>
      </c>
      <c r="M806" s="121">
        <v>0</v>
      </c>
      <c r="N806" s="124">
        <v>0</v>
      </c>
      <c r="O806" s="124">
        <v>0</v>
      </c>
      <c r="P806" s="125"/>
    </row>
    <row r="807" spans="1:16" s="55" customFormat="1" ht="15.75" customHeight="1">
      <c r="A807" s="161"/>
      <c r="B807" s="644"/>
      <c r="C807" s="646"/>
      <c r="D807" s="646"/>
      <c r="E807" s="140" t="s">
        <v>16</v>
      </c>
      <c r="F807" s="130">
        <v>11340.022209999999</v>
      </c>
      <c r="G807" s="130">
        <v>11340.022209999999</v>
      </c>
      <c r="H807" s="132">
        <v>3121.2910000000002</v>
      </c>
      <c r="I807" s="132">
        <v>2149.4666099999999</v>
      </c>
      <c r="J807" s="213">
        <v>6734.0379999999996</v>
      </c>
      <c r="K807" s="216">
        <v>5621.8183099999997</v>
      </c>
      <c r="L807" s="304">
        <v>12130.099</v>
      </c>
      <c r="M807" s="214">
        <v>12130.099</v>
      </c>
      <c r="N807" s="213">
        <v>7759.4</v>
      </c>
      <c r="O807" s="213">
        <v>9715.5</v>
      </c>
      <c r="P807" s="125"/>
    </row>
    <row r="808" spans="1:16" s="55" customFormat="1" ht="15.75" customHeight="1">
      <c r="A808" s="161"/>
      <c r="B808" s="644"/>
      <c r="C808" s="646"/>
      <c r="D808" s="646"/>
      <c r="E808" s="140" t="s">
        <v>30</v>
      </c>
      <c r="F808" s="120"/>
      <c r="G808" s="120"/>
      <c r="H808" s="120"/>
      <c r="I808" s="120"/>
      <c r="J808" s="123"/>
      <c r="K808" s="123"/>
      <c r="L808" s="121"/>
      <c r="M808" s="121"/>
      <c r="N808" s="124"/>
      <c r="O808" s="124"/>
      <c r="P808" s="125"/>
    </row>
    <row r="809" spans="1:16" s="55" customFormat="1" ht="15.75" customHeight="1">
      <c r="A809" s="161"/>
      <c r="B809" s="644"/>
      <c r="C809" s="646"/>
      <c r="D809" s="646"/>
      <c r="E809" s="140" t="s">
        <v>65</v>
      </c>
      <c r="F809" s="130"/>
      <c r="G809" s="130"/>
      <c r="H809" s="132">
        <v>0</v>
      </c>
      <c r="I809" s="132">
        <v>0</v>
      </c>
      <c r="J809" s="123">
        <v>0</v>
      </c>
      <c r="K809" s="123">
        <v>0</v>
      </c>
      <c r="L809" s="121">
        <v>0</v>
      </c>
      <c r="M809" s="121">
        <v>0</v>
      </c>
      <c r="N809" s="124">
        <v>0</v>
      </c>
      <c r="O809" s="124">
        <v>0</v>
      </c>
      <c r="P809" s="125"/>
    </row>
    <row r="810" spans="1:16" s="55" customFormat="1" ht="34.5" customHeight="1">
      <c r="A810" s="161"/>
      <c r="B810" s="644"/>
      <c r="C810" s="646"/>
      <c r="D810" s="646"/>
      <c r="E810" s="140" t="s">
        <v>17</v>
      </c>
      <c r="F810" s="120"/>
      <c r="G810" s="120"/>
      <c r="H810" s="120"/>
      <c r="I810" s="120"/>
      <c r="J810" s="123"/>
      <c r="K810" s="123"/>
      <c r="L810" s="121"/>
      <c r="M810" s="121"/>
      <c r="N810" s="124"/>
      <c r="O810" s="124"/>
      <c r="P810" s="125"/>
    </row>
    <row r="811" spans="1:16" s="55" customFormat="1" ht="17.25" customHeight="1">
      <c r="A811" s="161"/>
      <c r="B811" s="644"/>
      <c r="C811" s="646"/>
      <c r="D811" s="646" t="s">
        <v>559</v>
      </c>
      <c r="E811" s="140" t="s">
        <v>14</v>
      </c>
      <c r="F811" s="120">
        <f t="shared" ref="F811:O811" si="241">-F813+F814+F815+F816</f>
        <v>96848.5</v>
      </c>
      <c r="G811" s="120">
        <f t="shared" si="241"/>
        <v>96848.5</v>
      </c>
      <c r="H811" s="120">
        <f t="shared" si="241"/>
        <v>29936.16934</v>
      </c>
      <c r="I811" s="120">
        <f t="shared" si="241"/>
        <v>19529.933919999999</v>
      </c>
      <c r="J811" s="123">
        <f t="shared" si="241"/>
        <v>82659.771770000007</v>
      </c>
      <c r="K811" s="123">
        <f t="shared" si="241"/>
        <v>67688.243260000003</v>
      </c>
      <c r="L811" s="121">
        <f t="shared" si="241"/>
        <v>115466.92</v>
      </c>
      <c r="M811" s="121">
        <f t="shared" si="241"/>
        <v>115466.92</v>
      </c>
      <c r="N811" s="120">
        <f t="shared" si="241"/>
        <v>107355.2</v>
      </c>
      <c r="O811" s="120">
        <f t="shared" si="241"/>
        <v>107355.2</v>
      </c>
      <c r="P811" s="125"/>
    </row>
    <row r="812" spans="1:16" s="55" customFormat="1" ht="17.25" customHeight="1">
      <c r="A812" s="161"/>
      <c r="B812" s="644"/>
      <c r="C812" s="646"/>
      <c r="D812" s="646"/>
      <c r="E812" s="140" t="s">
        <v>15</v>
      </c>
      <c r="F812" s="120"/>
      <c r="G812" s="120"/>
      <c r="H812" s="120"/>
      <c r="I812" s="120"/>
      <c r="J812" s="123"/>
      <c r="K812" s="123"/>
      <c r="L812" s="121"/>
      <c r="M812" s="121"/>
      <c r="N812" s="124"/>
      <c r="O812" s="124"/>
      <c r="P812" s="125"/>
    </row>
    <row r="813" spans="1:16" s="55" customFormat="1" ht="17.25" customHeight="1">
      <c r="A813" s="161"/>
      <c r="B813" s="644"/>
      <c r="C813" s="646"/>
      <c r="D813" s="646"/>
      <c r="E813" s="140" t="s">
        <v>25</v>
      </c>
      <c r="F813" s="120"/>
      <c r="G813" s="120"/>
      <c r="H813" s="120">
        <v>0</v>
      </c>
      <c r="I813" s="120">
        <v>0</v>
      </c>
      <c r="J813" s="123"/>
      <c r="K813" s="123"/>
      <c r="L813" s="121">
        <v>0</v>
      </c>
      <c r="M813" s="121">
        <v>0</v>
      </c>
      <c r="N813" s="124">
        <v>0</v>
      </c>
      <c r="O813" s="124">
        <v>0</v>
      </c>
      <c r="P813" s="125"/>
    </row>
    <row r="814" spans="1:16" s="55" customFormat="1" ht="17.25" customHeight="1">
      <c r="A814" s="161"/>
      <c r="B814" s="644"/>
      <c r="C814" s="646"/>
      <c r="D814" s="646"/>
      <c r="E814" s="140" t="s">
        <v>16</v>
      </c>
      <c r="F814" s="130">
        <v>96848.5</v>
      </c>
      <c r="G814" s="130">
        <v>96848.5</v>
      </c>
      <c r="H814" s="132">
        <v>29936.16934</v>
      </c>
      <c r="I814" s="132">
        <v>19529.933919999999</v>
      </c>
      <c r="J814" s="213">
        <v>82659.771770000007</v>
      </c>
      <c r="K814" s="216">
        <v>67688.243260000003</v>
      </c>
      <c r="L814" s="304">
        <v>115466.92</v>
      </c>
      <c r="M814" s="214">
        <v>115466.92</v>
      </c>
      <c r="N814" s="213">
        <v>107355.2</v>
      </c>
      <c r="O814" s="213">
        <v>107355.2</v>
      </c>
      <c r="P814" s="125"/>
    </row>
    <row r="815" spans="1:16" s="55" customFormat="1" ht="17.25" customHeight="1">
      <c r="A815" s="161"/>
      <c r="B815" s="644"/>
      <c r="C815" s="646"/>
      <c r="D815" s="646"/>
      <c r="E815" s="140" t="s">
        <v>30</v>
      </c>
      <c r="F815" s="120"/>
      <c r="G815" s="120"/>
      <c r="H815" s="120"/>
      <c r="I815" s="120"/>
      <c r="J815" s="123"/>
      <c r="K815" s="123"/>
      <c r="L815" s="121"/>
      <c r="M815" s="121"/>
      <c r="N815" s="124"/>
      <c r="O815" s="124"/>
      <c r="P815" s="125"/>
    </row>
    <row r="816" spans="1:16" s="55" customFormat="1" ht="17.25" customHeight="1">
      <c r="A816" s="161"/>
      <c r="B816" s="644"/>
      <c r="C816" s="646"/>
      <c r="D816" s="646"/>
      <c r="E816" s="140" t="s">
        <v>65</v>
      </c>
      <c r="F816" s="130"/>
      <c r="G816" s="132"/>
      <c r="H816" s="132">
        <v>0</v>
      </c>
      <c r="I816" s="132">
        <v>0</v>
      </c>
      <c r="J816" s="130">
        <v>0</v>
      </c>
      <c r="K816" s="130">
        <v>0</v>
      </c>
      <c r="L816" s="131">
        <v>0</v>
      </c>
      <c r="M816" s="121">
        <v>0</v>
      </c>
      <c r="N816" s="132">
        <v>0</v>
      </c>
      <c r="O816" s="132">
        <v>0</v>
      </c>
      <c r="P816" s="125"/>
    </row>
    <row r="817" spans="1:16" s="55" customFormat="1" ht="17.25" customHeight="1">
      <c r="A817" s="161"/>
      <c r="B817" s="644"/>
      <c r="C817" s="646"/>
      <c r="D817" s="646"/>
      <c r="E817" s="140" t="s">
        <v>17</v>
      </c>
      <c r="F817" s="120"/>
      <c r="G817" s="120"/>
      <c r="H817" s="120"/>
      <c r="I817" s="120"/>
      <c r="J817" s="123"/>
      <c r="K817" s="123"/>
      <c r="L817" s="121"/>
      <c r="M817" s="121"/>
      <c r="N817" s="124"/>
      <c r="O817" s="124"/>
      <c r="P817" s="125"/>
    </row>
    <row r="818" spans="1:16" s="55" customFormat="1" ht="17.25" customHeight="1">
      <c r="A818" s="161"/>
      <c r="B818" s="644"/>
      <c r="C818" s="646"/>
      <c r="D818" s="646"/>
      <c r="E818" s="140" t="s">
        <v>14</v>
      </c>
      <c r="F818" s="120">
        <f t="shared" ref="F818:O818" si="242">-F820+F821+F822+F823</f>
        <v>1320</v>
      </c>
      <c r="G818" s="120">
        <f t="shared" si="242"/>
        <v>1320</v>
      </c>
      <c r="H818" s="120">
        <f t="shared" si="242"/>
        <v>20.8</v>
      </c>
      <c r="I818" s="120">
        <f t="shared" si="242"/>
        <v>20.8</v>
      </c>
      <c r="J818" s="123">
        <f t="shared" si="242"/>
        <v>725.71983</v>
      </c>
      <c r="K818" s="123">
        <f t="shared" si="242"/>
        <v>365.26191999999998</v>
      </c>
      <c r="L818" s="121">
        <f t="shared" si="242"/>
        <v>1120</v>
      </c>
      <c r="M818" s="121">
        <f t="shared" si="242"/>
        <v>1120</v>
      </c>
      <c r="N818" s="120">
        <f t="shared" si="242"/>
        <v>1120</v>
      </c>
      <c r="O818" s="120">
        <f t="shared" si="242"/>
        <v>1120</v>
      </c>
      <c r="P818" s="125"/>
    </row>
    <row r="819" spans="1:16" s="55" customFormat="1" ht="17.25" customHeight="1">
      <c r="A819" s="161"/>
      <c r="B819" s="644"/>
      <c r="C819" s="646"/>
      <c r="D819" s="646"/>
      <c r="E819" s="140" t="s">
        <v>15</v>
      </c>
      <c r="F819" s="120"/>
      <c r="G819" s="120"/>
      <c r="H819" s="120"/>
      <c r="I819" s="120"/>
      <c r="J819" s="123"/>
      <c r="K819" s="123"/>
      <c r="L819" s="121"/>
      <c r="M819" s="121"/>
      <c r="N819" s="124"/>
      <c r="O819" s="124"/>
      <c r="P819" s="125"/>
    </row>
    <row r="820" spans="1:16" s="55" customFormat="1" ht="17.25" customHeight="1">
      <c r="A820" s="161"/>
      <c r="B820" s="644"/>
      <c r="C820" s="646"/>
      <c r="D820" s="646"/>
      <c r="E820" s="140" t="s">
        <v>25</v>
      </c>
      <c r="F820" s="120"/>
      <c r="G820" s="120"/>
      <c r="H820" s="120">
        <v>0</v>
      </c>
      <c r="I820" s="120">
        <v>0</v>
      </c>
      <c r="J820" s="123">
        <v>0</v>
      </c>
      <c r="K820" s="123">
        <v>0</v>
      </c>
      <c r="L820" s="121">
        <v>0</v>
      </c>
      <c r="M820" s="121">
        <v>0</v>
      </c>
      <c r="N820" s="124">
        <v>0</v>
      </c>
      <c r="O820" s="124">
        <v>0</v>
      </c>
      <c r="P820" s="125"/>
    </row>
    <row r="821" spans="1:16" s="55" customFormat="1" ht="17.25" customHeight="1">
      <c r="A821" s="161"/>
      <c r="B821" s="644"/>
      <c r="C821" s="646"/>
      <c r="D821" s="646"/>
      <c r="E821" s="140" t="s">
        <v>16</v>
      </c>
      <c r="F821" s="130">
        <v>1320</v>
      </c>
      <c r="G821" s="130">
        <v>1320</v>
      </c>
      <c r="H821" s="132">
        <v>20.8</v>
      </c>
      <c r="I821" s="132">
        <v>20.8</v>
      </c>
      <c r="J821" s="213">
        <v>725.71983</v>
      </c>
      <c r="K821" s="216">
        <v>365.26191999999998</v>
      </c>
      <c r="L821" s="304">
        <v>1120</v>
      </c>
      <c r="M821" s="304">
        <v>1120</v>
      </c>
      <c r="N821" s="216">
        <v>1120</v>
      </c>
      <c r="O821" s="216">
        <v>1120</v>
      </c>
      <c r="P821" s="125"/>
    </row>
    <row r="822" spans="1:16" s="55" customFormat="1" ht="17.25" customHeight="1">
      <c r="A822" s="161"/>
      <c r="B822" s="644"/>
      <c r="C822" s="646"/>
      <c r="D822" s="646"/>
      <c r="E822" s="140" t="s">
        <v>30</v>
      </c>
      <c r="F822" s="120"/>
      <c r="G822" s="120"/>
      <c r="H822" s="120"/>
      <c r="I822" s="120"/>
      <c r="J822" s="123"/>
      <c r="K822" s="123"/>
      <c r="L822" s="121"/>
      <c r="M822" s="121"/>
      <c r="N822" s="124"/>
      <c r="O822" s="124"/>
      <c r="P822" s="125"/>
    </row>
    <row r="823" spans="1:16" s="55" customFormat="1" ht="17.25" customHeight="1">
      <c r="A823" s="161"/>
      <c r="B823" s="644"/>
      <c r="C823" s="646"/>
      <c r="D823" s="646"/>
      <c r="E823" s="140" t="s">
        <v>65</v>
      </c>
      <c r="F823" s="130"/>
      <c r="G823" s="132"/>
      <c r="H823" s="132">
        <v>0</v>
      </c>
      <c r="I823" s="132">
        <v>0</v>
      </c>
      <c r="J823" s="130">
        <v>0</v>
      </c>
      <c r="K823" s="130">
        <v>0</v>
      </c>
      <c r="L823" s="131">
        <v>0</v>
      </c>
      <c r="M823" s="121">
        <v>0</v>
      </c>
      <c r="N823" s="132">
        <v>0</v>
      </c>
      <c r="O823" s="132">
        <v>0</v>
      </c>
      <c r="P823" s="125"/>
    </row>
    <row r="824" spans="1:16" s="55" customFormat="1" ht="17.25" customHeight="1">
      <c r="A824" s="161"/>
      <c r="B824" s="644"/>
      <c r="C824" s="646"/>
      <c r="D824" s="646"/>
      <c r="E824" s="140" t="s">
        <v>17</v>
      </c>
      <c r="F824" s="120"/>
      <c r="G824" s="120"/>
      <c r="H824" s="120"/>
      <c r="I824" s="120"/>
      <c r="J824" s="123"/>
      <c r="K824" s="123"/>
      <c r="L824" s="121"/>
      <c r="M824" s="121"/>
      <c r="N824" s="124"/>
      <c r="O824" s="124"/>
      <c r="P824" s="125"/>
    </row>
    <row r="825" spans="1:16" s="55" customFormat="1" ht="18.75" customHeight="1">
      <c r="A825" s="161"/>
      <c r="B825" s="644"/>
      <c r="C825" s="646"/>
      <c r="D825" s="646" t="s">
        <v>537</v>
      </c>
      <c r="E825" s="140" t="s">
        <v>14</v>
      </c>
      <c r="F825" s="120">
        <f t="shared" ref="F825:M825" si="243">-F827+F828+F829+F830</f>
        <v>0</v>
      </c>
      <c r="G825" s="120">
        <f t="shared" si="243"/>
        <v>0</v>
      </c>
      <c r="H825" s="123">
        <f>H827+H828+H829+H830</f>
        <v>0</v>
      </c>
      <c r="I825" s="123">
        <f t="shared" si="243"/>
        <v>0</v>
      </c>
      <c r="J825" s="123">
        <f t="shared" si="243"/>
        <v>4187.7340000000004</v>
      </c>
      <c r="K825" s="123">
        <f t="shared" si="243"/>
        <v>1118.8699999999999</v>
      </c>
      <c r="L825" s="121">
        <f>L827+L828+L829+L830</f>
        <v>4664.1970000000001</v>
      </c>
      <c r="M825" s="121">
        <f t="shared" si="243"/>
        <v>4664.1130000000003</v>
      </c>
      <c r="N825" s="120">
        <f>N827+N828+N829+N830</f>
        <v>6281.6</v>
      </c>
      <c r="O825" s="120">
        <f>O827+O828+O829+O830</f>
        <v>6281.6</v>
      </c>
      <c r="P825" s="125"/>
    </row>
    <row r="826" spans="1:16" s="55" customFormat="1" ht="18.75" customHeight="1">
      <c r="A826" s="161"/>
      <c r="B826" s="644"/>
      <c r="C826" s="646"/>
      <c r="D826" s="646"/>
      <c r="E826" s="140" t="s">
        <v>15</v>
      </c>
      <c r="F826" s="120"/>
      <c r="G826" s="120"/>
      <c r="H826" s="123"/>
      <c r="I826" s="123"/>
      <c r="J826" s="123"/>
      <c r="K826" s="123"/>
      <c r="L826" s="121"/>
      <c r="M826" s="121"/>
      <c r="N826" s="124"/>
      <c r="O826" s="124"/>
      <c r="P826" s="125"/>
    </row>
    <row r="827" spans="1:16" s="55" customFormat="1" ht="18.75" customHeight="1">
      <c r="A827" s="161"/>
      <c r="B827" s="644"/>
      <c r="C827" s="646"/>
      <c r="D827" s="646"/>
      <c r="E827" s="140" t="s">
        <v>25</v>
      </c>
      <c r="F827" s="120"/>
      <c r="G827" s="120"/>
      <c r="H827" s="130">
        <v>0</v>
      </c>
      <c r="I827" s="130">
        <v>0</v>
      </c>
      <c r="J827" s="130">
        <v>0</v>
      </c>
      <c r="K827" s="130">
        <v>0</v>
      </c>
      <c r="L827" s="131">
        <v>0</v>
      </c>
      <c r="M827" s="121">
        <v>0</v>
      </c>
      <c r="N827" s="132">
        <v>0</v>
      </c>
      <c r="O827" s="132">
        <v>0</v>
      </c>
      <c r="P827" s="125"/>
    </row>
    <row r="828" spans="1:16" s="55" customFormat="1" ht="18.75" customHeight="1">
      <c r="A828" s="161"/>
      <c r="B828" s="644"/>
      <c r="C828" s="646"/>
      <c r="D828" s="646"/>
      <c r="E828" s="140" t="s">
        <v>16</v>
      </c>
      <c r="F828" s="130">
        <v>0</v>
      </c>
      <c r="G828" s="132">
        <v>0</v>
      </c>
      <c r="H828" s="130">
        <v>0</v>
      </c>
      <c r="I828" s="130">
        <v>0</v>
      </c>
      <c r="J828" s="213">
        <v>4187.7340000000004</v>
      </c>
      <c r="K828" s="216">
        <v>1118.8699999999999</v>
      </c>
      <c r="L828" s="304">
        <v>4664.1970000000001</v>
      </c>
      <c r="M828" s="214">
        <v>4664.1130000000003</v>
      </c>
      <c r="N828" s="224">
        <v>6281.6</v>
      </c>
      <c r="O828" s="224">
        <v>6281.6</v>
      </c>
      <c r="P828" s="125"/>
    </row>
    <row r="829" spans="1:16" s="55" customFormat="1" ht="18.75" customHeight="1">
      <c r="A829" s="161"/>
      <c r="B829" s="644"/>
      <c r="C829" s="646"/>
      <c r="D829" s="646"/>
      <c r="E829" s="140" t="s">
        <v>30</v>
      </c>
      <c r="F829" s="120"/>
      <c r="G829" s="120"/>
      <c r="H829" s="123"/>
      <c r="I829" s="123"/>
      <c r="J829" s="123"/>
      <c r="K829" s="123"/>
      <c r="L829" s="121"/>
      <c r="M829" s="121"/>
      <c r="N829" s="124"/>
      <c r="O829" s="124"/>
      <c r="P829" s="125"/>
    </row>
    <row r="830" spans="1:16" s="55" customFormat="1" ht="18.75" customHeight="1">
      <c r="A830" s="161"/>
      <c r="B830" s="644"/>
      <c r="C830" s="646"/>
      <c r="D830" s="646"/>
      <c r="E830" s="140" t="s">
        <v>65</v>
      </c>
      <c r="F830" s="130"/>
      <c r="G830" s="132"/>
      <c r="H830" s="130">
        <v>0</v>
      </c>
      <c r="I830" s="130">
        <v>0</v>
      </c>
      <c r="J830" s="130">
        <v>0</v>
      </c>
      <c r="K830" s="130">
        <v>0</v>
      </c>
      <c r="L830" s="131">
        <v>0</v>
      </c>
      <c r="M830" s="121">
        <v>0</v>
      </c>
      <c r="N830" s="132">
        <v>0</v>
      </c>
      <c r="O830" s="132">
        <v>0</v>
      </c>
      <c r="P830" s="125"/>
    </row>
    <row r="831" spans="1:16" s="55" customFormat="1" ht="18.75" customHeight="1">
      <c r="A831" s="161"/>
      <c r="B831" s="644"/>
      <c r="C831" s="646"/>
      <c r="D831" s="646"/>
      <c r="E831" s="140" t="s">
        <v>17</v>
      </c>
      <c r="F831" s="120"/>
      <c r="G831" s="120"/>
      <c r="H831" s="123"/>
      <c r="I831" s="123"/>
      <c r="J831" s="123"/>
      <c r="K831" s="123"/>
      <c r="L831" s="121"/>
      <c r="M831" s="121"/>
      <c r="N831" s="124"/>
      <c r="O831" s="124"/>
      <c r="P831" s="125"/>
    </row>
    <row r="832" spans="1:16" s="250" customFormat="1" ht="15.75" customHeight="1">
      <c r="A832" s="161"/>
      <c r="B832" s="644"/>
      <c r="C832" s="684"/>
      <c r="D832" s="700" t="s">
        <v>669</v>
      </c>
      <c r="E832" s="311" t="s">
        <v>14</v>
      </c>
      <c r="F832" s="120">
        <f t="shared" ref="F832:K832" si="244">-F834+F835+F836+F837</f>
        <v>0</v>
      </c>
      <c r="G832" s="120">
        <f t="shared" si="244"/>
        <v>0</v>
      </c>
      <c r="H832" s="123">
        <f t="shared" si="244"/>
        <v>0</v>
      </c>
      <c r="I832" s="123">
        <f t="shared" si="244"/>
        <v>0</v>
      </c>
      <c r="J832" s="123">
        <f t="shared" si="244"/>
        <v>3652.47633</v>
      </c>
      <c r="K832" s="123">
        <f t="shared" si="244"/>
        <v>3652.47633</v>
      </c>
      <c r="L832" s="121">
        <f>L834+L835+L836+L837</f>
        <v>3652.47633</v>
      </c>
      <c r="M832" s="121">
        <f t="shared" ref="M832:O832" si="245">-M834+M835+M836+M837</f>
        <v>3652.47633</v>
      </c>
      <c r="N832" s="120">
        <f t="shared" si="245"/>
        <v>0</v>
      </c>
      <c r="O832" s="120">
        <f t="shared" si="245"/>
        <v>0</v>
      </c>
      <c r="P832" s="312"/>
    </row>
    <row r="833" spans="1:16" s="250" customFormat="1" ht="15.75" customHeight="1">
      <c r="A833" s="161"/>
      <c r="B833" s="644"/>
      <c r="C833" s="685"/>
      <c r="D833" s="701"/>
      <c r="E833" s="311" t="s">
        <v>15</v>
      </c>
      <c r="F833" s="120"/>
      <c r="G833" s="120"/>
      <c r="H833" s="123"/>
      <c r="I833" s="123"/>
      <c r="J833" s="123"/>
      <c r="K833" s="123"/>
      <c r="L833" s="121"/>
      <c r="M833" s="121"/>
      <c r="N833" s="124"/>
      <c r="O833" s="124"/>
      <c r="P833" s="312"/>
    </row>
    <row r="834" spans="1:16" s="250" customFormat="1" ht="15.75" customHeight="1">
      <c r="A834" s="161"/>
      <c r="B834" s="644"/>
      <c r="C834" s="685"/>
      <c r="D834" s="701"/>
      <c r="E834" s="311" t="s">
        <v>25</v>
      </c>
      <c r="F834" s="130"/>
      <c r="G834" s="132"/>
      <c r="H834" s="130">
        <v>0</v>
      </c>
      <c r="I834" s="130">
        <v>0</v>
      </c>
      <c r="J834" s="130">
        <v>0</v>
      </c>
      <c r="K834" s="130">
        <v>0</v>
      </c>
      <c r="L834" s="131">
        <v>0</v>
      </c>
      <c r="M834" s="121">
        <v>0</v>
      </c>
      <c r="N834" s="132">
        <v>0</v>
      </c>
      <c r="O834" s="132">
        <v>0</v>
      </c>
      <c r="P834" s="312"/>
    </row>
    <row r="835" spans="1:16" s="250" customFormat="1" ht="15.75" customHeight="1">
      <c r="A835" s="161"/>
      <c r="B835" s="644"/>
      <c r="C835" s="685"/>
      <c r="D835" s="701"/>
      <c r="E835" s="311" t="s">
        <v>16</v>
      </c>
      <c r="F835" s="130"/>
      <c r="G835" s="132"/>
      <c r="H835" s="130">
        <v>0</v>
      </c>
      <c r="I835" s="130">
        <v>0</v>
      </c>
      <c r="J835" s="213">
        <v>3652.47633</v>
      </c>
      <c r="K835" s="213">
        <v>3652.47633</v>
      </c>
      <c r="L835" s="214">
        <v>3652.47633</v>
      </c>
      <c r="M835" s="214">
        <v>3652.47633</v>
      </c>
      <c r="N835" s="223">
        <v>0</v>
      </c>
      <c r="O835" s="223">
        <v>0</v>
      </c>
      <c r="P835" s="312"/>
    </row>
    <row r="836" spans="1:16" s="250" customFormat="1" ht="15.75" customHeight="1">
      <c r="A836" s="161"/>
      <c r="B836" s="644"/>
      <c r="C836" s="685"/>
      <c r="D836" s="701"/>
      <c r="E836" s="311" t="s">
        <v>30</v>
      </c>
      <c r="F836" s="120"/>
      <c r="G836" s="120"/>
      <c r="H836" s="123"/>
      <c r="I836" s="123"/>
      <c r="J836" s="123"/>
      <c r="K836" s="123"/>
      <c r="L836" s="121"/>
      <c r="M836" s="121"/>
      <c r="N836" s="124"/>
      <c r="O836" s="124"/>
      <c r="P836" s="312"/>
    </row>
    <row r="837" spans="1:16" s="250" customFormat="1" ht="15.75" customHeight="1">
      <c r="A837" s="161"/>
      <c r="B837" s="644"/>
      <c r="C837" s="685"/>
      <c r="D837" s="701"/>
      <c r="E837" s="311" t="s">
        <v>65</v>
      </c>
      <c r="F837" s="130"/>
      <c r="G837" s="130"/>
      <c r="H837" s="130"/>
      <c r="I837" s="130"/>
      <c r="J837" s="213">
        <v>0</v>
      </c>
      <c r="K837" s="216">
        <v>0</v>
      </c>
      <c r="L837" s="304">
        <v>0</v>
      </c>
      <c r="M837" s="121">
        <v>0</v>
      </c>
      <c r="N837" s="223"/>
      <c r="O837" s="223"/>
      <c r="P837" s="312"/>
    </row>
    <row r="838" spans="1:16" s="250" customFormat="1" ht="15.75" customHeight="1">
      <c r="A838" s="161"/>
      <c r="B838" s="644"/>
      <c r="C838" s="685"/>
      <c r="D838" s="701"/>
      <c r="E838" s="311" t="s">
        <v>17</v>
      </c>
      <c r="F838" s="120"/>
      <c r="G838" s="120"/>
      <c r="H838" s="123"/>
      <c r="I838" s="123"/>
      <c r="J838" s="123"/>
      <c r="K838" s="123"/>
      <c r="L838" s="121"/>
      <c r="M838" s="121"/>
      <c r="N838" s="124"/>
      <c r="O838" s="124"/>
      <c r="P838" s="312"/>
    </row>
    <row r="839" spans="1:16" s="250" customFormat="1" ht="15.75" customHeight="1">
      <c r="A839" s="161"/>
      <c r="B839" s="644"/>
      <c r="C839" s="685"/>
      <c r="D839" s="701"/>
      <c r="E839" s="311" t="s">
        <v>14</v>
      </c>
      <c r="F839" s="120">
        <f t="shared" ref="F839:G839" si="246">-F841+F842+F843+F844</f>
        <v>0</v>
      </c>
      <c r="G839" s="120">
        <f t="shared" si="246"/>
        <v>0</v>
      </c>
      <c r="H839" s="123">
        <f>H841+H842+H843+H844</f>
        <v>0</v>
      </c>
      <c r="I839" s="123">
        <f t="shared" ref="I839:K839" si="247">-I841+I842+I843+I844</f>
        <v>0</v>
      </c>
      <c r="J839" s="123">
        <f t="shared" si="247"/>
        <v>80.523669999999996</v>
      </c>
      <c r="K839" s="123">
        <f t="shared" si="247"/>
        <v>80.523669999999996</v>
      </c>
      <c r="L839" s="121">
        <f>L841+L842+L843+L844</f>
        <v>80.523669999999996</v>
      </c>
      <c r="M839" s="121">
        <f t="shared" ref="M839" si="248">-M841+M842+M843+M844</f>
        <v>80.523669999999996</v>
      </c>
      <c r="N839" s="120">
        <f>N841+N842+N843+N844</f>
        <v>0</v>
      </c>
      <c r="O839" s="120">
        <f>O841+O842+O843+O844</f>
        <v>0</v>
      </c>
      <c r="P839" s="312"/>
    </row>
    <row r="840" spans="1:16" s="250" customFormat="1" ht="15.75" customHeight="1">
      <c r="A840" s="161"/>
      <c r="B840" s="644"/>
      <c r="C840" s="685"/>
      <c r="D840" s="701"/>
      <c r="E840" s="311" t="s">
        <v>15</v>
      </c>
      <c r="F840" s="120"/>
      <c r="G840" s="120"/>
      <c r="H840" s="123"/>
      <c r="I840" s="123"/>
      <c r="J840" s="123"/>
      <c r="K840" s="123"/>
      <c r="L840" s="121"/>
      <c r="M840" s="121"/>
      <c r="N840" s="124"/>
      <c r="O840" s="124"/>
      <c r="P840" s="312"/>
    </row>
    <row r="841" spans="1:16" s="250" customFormat="1" ht="15.75" customHeight="1">
      <c r="A841" s="161"/>
      <c r="B841" s="644"/>
      <c r="C841" s="685"/>
      <c r="D841" s="701"/>
      <c r="E841" s="311" t="s">
        <v>25</v>
      </c>
      <c r="F841" s="130"/>
      <c r="G841" s="132"/>
      <c r="H841" s="130">
        <v>0</v>
      </c>
      <c r="I841" s="130">
        <v>0</v>
      </c>
      <c r="J841" s="130">
        <v>0</v>
      </c>
      <c r="K841" s="130">
        <v>0</v>
      </c>
      <c r="L841" s="131">
        <v>0</v>
      </c>
      <c r="M841" s="121">
        <v>0</v>
      </c>
      <c r="N841" s="132">
        <v>0</v>
      </c>
      <c r="O841" s="132">
        <v>0</v>
      </c>
      <c r="P841" s="312"/>
    </row>
    <row r="842" spans="1:16" s="250" customFormat="1" ht="15.75" customHeight="1">
      <c r="A842" s="161"/>
      <c r="B842" s="644"/>
      <c r="C842" s="685"/>
      <c r="D842" s="701"/>
      <c r="E842" s="311" t="s">
        <v>16</v>
      </c>
      <c r="F842" s="130"/>
      <c r="G842" s="132"/>
      <c r="H842" s="130">
        <v>0</v>
      </c>
      <c r="I842" s="130">
        <v>0</v>
      </c>
      <c r="J842" s="213">
        <v>80.523669999999996</v>
      </c>
      <c r="K842" s="213">
        <v>80.523669999999996</v>
      </c>
      <c r="L842" s="214">
        <v>80.523669999999996</v>
      </c>
      <c r="M842" s="214">
        <v>80.523669999999996</v>
      </c>
      <c r="N842" s="223">
        <v>0</v>
      </c>
      <c r="O842" s="223">
        <v>0</v>
      </c>
      <c r="P842" s="312"/>
    </row>
    <row r="843" spans="1:16" s="250" customFormat="1" ht="15.75" customHeight="1">
      <c r="A843" s="161"/>
      <c r="B843" s="644"/>
      <c r="C843" s="685"/>
      <c r="D843" s="701"/>
      <c r="E843" s="311" t="s">
        <v>30</v>
      </c>
      <c r="F843" s="120"/>
      <c r="G843" s="120"/>
      <c r="H843" s="123"/>
      <c r="I843" s="123"/>
      <c r="J843" s="123"/>
      <c r="K843" s="123"/>
      <c r="L843" s="121"/>
      <c r="M843" s="121"/>
      <c r="N843" s="124"/>
      <c r="O843" s="124"/>
      <c r="P843" s="312"/>
    </row>
    <row r="844" spans="1:16" s="250" customFormat="1" ht="15.75" customHeight="1">
      <c r="A844" s="161"/>
      <c r="B844" s="644"/>
      <c r="C844" s="685"/>
      <c r="D844" s="701"/>
      <c r="E844" s="311" t="s">
        <v>65</v>
      </c>
      <c r="F844" s="130"/>
      <c r="G844" s="130"/>
      <c r="H844" s="130"/>
      <c r="I844" s="130"/>
      <c r="J844" s="213">
        <v>0</v>
      </c>
      <c r="K844" s="216">
        <v>0</v>
      </c>
      <c r="L844" s="304">
        <v>0</v>
      </c>
      <c r="M844" s="121">
        <v>0</v>
      </c>
      <c r="N844" s="223"/>
      <c r="O844" s="223"/>
      <c r="P844" s="312"/>
    </row>
    <row r="845" spans="1:16" s="250" customFormat="1" ht="15.75" customHeight="1">
      <c r="A845" s="161"/>
      <c r="B845" s="644"/>
      <c r="C845" s="685"/>
      <c r="D845" s="701"/>
      <c r="E845" s="311" t="s">
        <v>17</v>
      </c>
      <c r="F845" s="120"/>
      <c r="G845" s="120"/>
      <c r="H845" s="123"/>
      <c r="I845" s="123"/>
      <c r="J845" s="123"/>
      <c r="K845" s="123"/>
      <c r="L845" s="121"/>
      <c r="M845" s="121"/>
      <c r="N845" s="124"/>
      <c r="O845" s="124"/>
      <c r="P845" s="312"/>
    </row>
    <row r="846" spans="1:16" s="250" customFormat="1" ht="15.75" customHeight="1">
      <c r="A846" s="158"/>
      <c r="B846" s="644"/>
      <c r="C846" s="685"/>
      <c r="D846" s="701"/>
      <c r="E846" s="311" t="s">
        <v>14</v>
      </c>
      <c r="F846" s="123">
        <f>F848+F849+F850+F851+F852</f>
        <v>0</v>
      </c>
      <c r="G846" s="120">
        <f t="shared" ref="G846:O846" si="249">G848+G849+G850+G851+G852</f>
        <v>0</v>
      </c>
      <c r="H846" s="123">
        <f t="shared" si="249"/>
        <v>0</v>
      </c>
      <c r="I846" s="123">
        <f t="shared" si="249"/>
        <v>0</v>
      </c>
      <c r="J846" s="123">
        <f t="shared" si="249"/>
        <v>407</v>
      </c>
      <c r="K846" s="123">
        <f t="shared" si="249"/>
        <v>407</v>
      </c>
      <c r="L846" s="121">
        <f t="shared" si="249"/>
        <v>407</v>
      </c>
      <c r="M846" s="121">
        <f t="shared" si="249"/>
        <v>407</v>
      </c>
      <c r="N846" s="120">
        <f t="shared" si="249"/>
        <v>0</v>
      </c>
      <c r="O846" s="120">
        <f t="shared" si="249"/>
        <v>0</v>
      </c>
      <c r="P846" s="312"/>
    </row>
    <row r="847" spans="1:16" s="250" customFormat="1" ht="15.75" customHeight="1">
      <c r="A847" s="158"/>
      <c r="B847" s="644"/>
      <c r="C847" s="685"/>
      <c r="D847" s="701"/>
      <c r="E847" s="311" t="s">
        <v>15</v>
      </c>
      <c r="F847" s="123"/>
      <c r="G847" s="120"/>
      <c r="H847" s="123"/>
      <c r="I847" s="123"/>
      <c r="J847" s="123"/>
      <c r="K847" s="123"/>
      <c r="L847" s="121"/>
      <c r="M847" s="121"/>
      <c r="N847" s="120"/>
      <c r="O847" s="124"/>
      <c r="P847" s="312"/>
    </row>
    <row r="848" spans="1:16" s="250" customFormat="1" ht="15.75" customHeight="1">
      <c r="A848" s="158"/>
      <c r="B848" s="644"/>
      <c r="C848" s="685"/>
      <c r="D848" s="701"/>
      <c r="E848" s="311" t="s">
        <v>25</v>
      </c>
      <c r="F848" s="123"/>
      <c r="G848" s="120"/>
      <c r="H848" s="123">
        <v>0</v>
      </c>
      <c r="I848" s="123">
        <v>0</v>
      </c>
      <c r="J848" s="123">
        <v>0</v>
      </c>
      <c r="K848" s="123">
        <v>0</v>
      </c>
      <c r="L848" s="121">
        <v>0</v>
      </c>
      <c r="M848" s="121">
        <v>0</v>
      </c>
      <c r="N848" s="120">
        <v>0</v>
      </c>
      <c r="O848" s="124">
        <v>0</v>
      </c>
      <c r="P848" s="312"/>
    </row>
    <row r="849" spans="1:16" s="250" customFormat="1" ht="15.75" customHeight="1">
      <c r="A849" s="158"/>
      <c r="B849" s="644"/>
      <c r="C849" s="685"/>
      <c r="D849" s="701"/>
      <c r="E849" s="311" t="s">
        <v>16</v>
      </c>
      <c r="F849" s="130">
        <v>0</v>
      </c>
      <c r="G849" s="130">
        <v>0</v>
      </c>
      <c r="H849" s="130">
        <v>0</v>
      </c>
      <c r="I849" s="130">
        <v>0</v>
      </c>
      <c r="J849" s="213">
        <v>407</v>
      </c>
      <c r="K849" s="213">
        <v>407</v>
      </c>
      <c r="L849" s="214">
        <v>407</v>
      </c>
      <c r="M849" s="214">
        <v>407</v>
      </c>
      <c r="N849" s="223">
        <v>0</v>
      </c>
      <c r="O849" s="223">
        <v>0</v>
      </c>
      <c r="P849" s="312"/>
    </row>
    <row r="850" spans="1:16" s="250" customFormat="1" ht="15.75" customHeight="1">
      <c r="A850" s="158"/>
      <c r="B850" s="644"/>
      <c r="C850" s="685"/>
      <c r="D850" s="701"/>
      <c r="E850" s="311" t="s">
        <v>30</v>
      </c>
      <c r="F850" s="123"/>
      <c r="G850" s="120"/>
      <c r="H850" s="123"/>
      <c r="I850" s="123"/>
      <c r="J850" s="123"/>
      <c r="K850" s="123"/>
      <c r="L850" s="121"/>
      <c r="M850" s="121"/>
      <c r="N850" s="120"/>
      <c r="O850" s="124"/>
      <c r="P850" s="312"/>
    </row>
    <row r="851" spans="1:16" s="250" customFormat="1" ht="15.75" customHeight="1">
      <c r="A851" s="158"/>
      <c r="B851" s="644"/>
      <c r="C851" s="685"/>
      <c r="D851" s="701"/>
      <c r="E851" s="311" t="s">
        <v>65</v>
      </c>
      <c r="F851" s="130"/>
      <c r="G851" s="130"/>
      <c r="H851" s="130"/>
      <c r="I851" s="130"/>
      <c r="J851" s="213">
        <v>0</v>
      </c>
      <c r="K851" s="216">
        <v>0</v>
      </c>
      <c r="L851" s="304">
        <v>0</v>
      </c>
      <c r="M851" s="121">
        <v>0</v>
      </c>
      <c r="N851" s="223"/>
      <c r="O851" s="223"/>
      <c r="P851" s="312"/>
    </row>
    <row r="852" spans="1:16" s="250" customFormat="1" ht="15.75" customHeight="1">
      <c r="A852" s="158"/>
      <c r="B852" s="644"/>
      <c r="C852" s="686"/>
      <c r="D852" s="702"/>
      <c r="E852" s="311" t="s">
        <v>17</v>
      </c>
      <c r="F852" s="123"/>
      <c r="G852" s="120"/>
      <c r="H852" s="123"/>
      <c r="I852" s="123"/>
      <c r="J852" s="123"/>
      <c r="K852" s="123"/>
      <c r="L852" s="121"/>
      <c r="M852" s="121"/>
      <c r="N852" s="120"/>
      <c r="O852" s="124"/>
      <c r="P852" s="312"/>
    </row>
    <row r="853" spans="1:16" s="55" customFormat="1" ht="15.75" customHeight="1">
      <c r="A853" s="161"/>
      <c r="B853" s="644"/>
      <c r="C853" s="646"/>
      <c r="D853" s="646" t="s">
        <v>538</v>
      </c>
      <c r="E853" s="140" t="s">
        <v>14</v>
      </c>
      <c r="F853" s="120">
        <f t="shared" ref="F853:O853" si="250">-F855+F856+F857+F858</f>
        <v>72116.764720000006</v>
      </c>
      <c r="G853" s="120">
        <f t="shared" si="250"/>
        <v>69738.143769999995</v>
      </c>
      <c r="H853" s="123">
        <f t="shared" si="250"/>
        <v>22792.308499999999</v>
      </c>
      <c r="I853" s="123">
        <f t="shared" si="250"/>
        <v>18812.304489999999</v>
      </c>
      <c r="J853" s="123">
        <f t="shared" si="250"/>
        <v>45452.278189999997</v>
      </c>
      <c r="K853" s="123">
        <f t="shared" si="250"/>
        <v>41847.806539999998</v>
      </c>
      <c r="L853" s="121">
        <f>L855+L856+L857+L858</f>
        <v>89210.219039999996</v>
      </c>
      <c r="M853" s="121">
        <f t="shared" si="250"/>
        <v>89115.88841</v>
      </c>
      <c r="N853" s="120">
        <f t="shared" si="250"/>
        <v>89101.084579999995</v>
      </c>
      <c r="O853" s="120">
        <f t="shared" si="250"/>
        <v>89101.084579999995</v>
      </c>
      <c r="P853" s="125"/>
    </row>
    <row r="854" spans="1:16" s="55" customFormat="1" ht="15.75" customHeight="1">
      <c r="A854" s="161"/>
      <c r="B854" s="644"/>
      <c r="C854" s="646"/>
      <c r="D854" s="646"/>
      <c r="E854" s="140" t="s">
        <v>15</v>
      </c>
      <c r="F854" s="120"/>
      <c r="G854" s="120"/>
      <c r="H854" s="123"/>
      <c r="I854" s="123"/>
      <c r="J854" s="123"/>
      <c r="K854" s="123"/>
      <c r="L854" s="121"/>
      <c r="M854" s="121"/>
      <c r="N854" s="124"/>
      <c r="O854" s="124"/>
      <c r="P854" s="125"/>
    </row>
    <row r="855" spans="1:16" s="55" customFormat="1" ht="15.75" customHeight="1">
      <c r="A855" s="161"/>
      <c r="B855" s="644"/>
      <c r="C855" s="646"/>
      <c r="D855" s="646"/>
      <c r="E855" s="140" t="s">
        <v>25</v>
      </c>
      <c r="F855" s="130"/>
      <c r="G855" s="132"/>
      <c r="H855" s="130">
        <v>0</v>
      </c>
      <c r="I855" s="130">
        <v>0</v>
      </c>
      <c r="J855" s="130">
        <v>0</v>
      </c>
      <c r="K855" s="130">
        <v>0</v>
      </c>
      <c r="L855" s="131">
        <v>0</v>
      </c>
      <c r="M855" s="121">
        <v>0</v>
      </c>
      <c r="N855" s="132">
        <v>0</v>
      </c>
      <c r="O855" s="132">
        <v>0</v>
      </c>
      <c r="P855" s="125"/>
    </row>
    <row r="856" spans="1:16" s="55" customFormat="1" ht="15.75" customHeight="1">
      <c r="A856" s="161"/>
      <c r="B856" s="644"/>
      <c r="C856" s="646"/>
      <c r="D856" s="646"/>
      <c r="E856" s="140" t="s">
        <v>16</v>
      </c>
      <c r="F856" s="130"/>
      <c r="G856" s="132"/>
      <c r="H856" s="130">
        <v>0</v>
      </c>
      <c r="I856" s="130">
        <v>0</v>
      </c>
      <c r="J856" s="130">
        <v>0</v>
      </c>
      <c r="K856" s="130">
        <v>0</v>
      </c>
      <c r="L856" s="131">
        <v>0</v>
      </c>
      <c r="M856" s="121">
        <v>0</v>
      </c>
      <c r="N856" s="132">
        <v>0</v>
      </c>
      <c r="O856" s="132">
        <v>0</v>
      </c>
      <c r="P856" s="125"/>
    </row>
    <row r="857" spans="1:16" s="55" customFormat="1" ht="15.75" customHeight="1">
      <c r="A857" s="161"/>
      <c r="B857" s="644"/>
      <c r="C857" s="646"/>
      <c r="D857" s="646"/>
      <c r="E857" s="140" t="s">
        <v>30</v>
      </c>
      <c r="F857" s="120"/>
      <c r="G857" s="120"/>
      <c r="H857" s="123"/>
      <c r="I857" s="123"/>
      <c r="J857" s="123"/>
      <c r="K857" s="123"/>
      <c r="L857" s="121"/>
      <c r="M857" s="121"/>
      <c r="N857" s="124"/>
      <c r="O857" s="124"/>
      <c r="P857" s="125"/>
    </row>
    <row r="858" spans="1:16" s="55" customFormat="1" ht="15.75" customHeight="1">
      <c r="A858" s="161"/>
      <c r="B858" s="644"/>
      <c r="C858" s="646"/>
      <c r="D858" s="646"/>
      <c r="E858" s="140" t="s">
        <v>65</v>
      </c>
      <c r="F858" s="130">
        <v>72116.764720000006</v>
      </c>
      <c r="G858" s="130">
        <v>69738.143769999995</v>
      </c>
      <c r="H858" s="130">
        <v>22792.308499999999</v>
      </c>
      <c r="I858" s="130">
        <v>18812.304489999999</v>
      </c>
      <c r="J858" s="213">
        <v>45452.278189999997</v>
      </c>
      <c r="K858" s="216">
        <v>41847.806539999998</v>
      </c>
      <c r="L858" s="304">
        <v>89210.219039999996</v>
      </c>
      <c r="M858" s="214">
        <v>89115.88841</v>
      </c>
      <c r="N858" s="223">
        <v>89101.084579999995</v>
      </c>
      <c r="O858" s="223">
        <v>89101.084579999995</v>
      </c>
      <c r="P858" s="125"/>
    </row>
    <row r="859" spans="1:16" s="55" customFormat="1" ht="15.75" customHeight="1">
      <c r="A859" s="161"/>
      <c r="B859" s="644"/>
      <c r="C859" s="646"/>
      <c r="D859" s="646"/>
      <c r="E859" s="140" t="s">
        <v>17</v>
      </c>
      <c r="F859" s="120"/>
      <c r="G859" s="120"/>
      <c r="H859" s="123"/>
      <c r="I859" s="123"/>
      <c r="J859" s="123"/>
      <c r="K859" s="123"/>
      <c r="L859" s="121"/>
      <c r="M859" s="121"/>
      <c r="N859" s="124"/>
      <c r="O859" s="124"/>
      <c r="P859" s="125"/>
    </row>
    <row r="860" spans="1:16" s="55" customFormat="1" ht="15.75" customHeight="1">
      <c r="A860" s="161"/>
      <c r="B860" s="644"/>
      <c r="C860" s="646"/>
      <c r="D860" s="646"/>
      <c r="E860" s="140" t="s">
        <v>14</v>
      </c>
      <c r="F860" s="120">
        <f t="shared" ref="F860:M860" si="251">-F862+F863+F864+F865</f>
        <v>2186.0942399999999</v>
      </c>
      <c r="G860" s="120">
        <f t="shared" si="251"/>
        <v>2132.4636</v>
      </c>
      <c r="H860" s="123">
        <f>H862+H863+H864+H865</f>
        <v>1032.3133</v>
      </c>
      <c r="I860" s="123">
        <f t="shared" si="251"/>
        <v>16</v>
      </c>
      <c r="J860" s="123">
        <f t="shared" si="251"/>
        <v>1028.9476</v>
      </c>
      <c r="K860" s="123">
        <f t="shared" si="251"/>
        <v>1028.9476</v>
      </c>
      <c r="L860" s="121">
        <f>L862+L863+L864+L865</f>
        <v>5026.0295999999998</v>
      </c>
      <c r="M860" s="121">
        <f t="shared" si="251"/>
        <v>5024.1883099999995</v>
      </c>
      <c r="N860" s="120">
        <f>N862+N863+N864+N865</f>
        <v>0</v>
      </c>
      <c r="O860" s="120">
        <f>O862+O863+O864+O865</f>
        <v>0</v>
      </c>
      <c r="P860" s="125"/>
    </row>
    <row r="861" spans="1:16" s="55" customFormat="1" ht="15.75" customHeight="1">
      <c r="A861" s="161"/>
      <c r="B861" s="644"/>
      <c r="C861" s="646"/>
      <c r="D861" s="646"/>
      <c r="E861" s="140" t="s">
        <v>15</v>
      </c>
      <c r="F861" s="120"/>
      <c r="G861" s="120"/>
      <c r="H861" s="123"/>
      <c r="I861" s="123"/>
      <c r="J861" s="123"/>
      <c r="K861" s="123"/>
      <c r="L861" s="121"/>
      <c r="M861" s="121"/>
      <c r="N861" s="124"/>
      <c r="O861" s="124"/>
      <c r="P861" s="125"/>
    </row>
    <row r="862" spans="1:16" s="55" customFormat="1" ht="15.75" customHeight="1">
      <c r="A862" s="161"/>
      <c r="B862" s="644"/>
      <c r="C862" s="646"/>
      <c r="D862" s="646"/>
      <c r="E862" s="140" t="s">
        <v>25</v>
      </c>
      <c r="F862" s="130"/>
      <c r="G862" s="132"/>
      <c r="H862" s="130">
        <v>0</v>
      </c>
      <c r="I862" s="130">
        <v>0</v>
      </c>
      <c r="J862" s="130">
        <v>0</v>
      </c>
      <c r="K862" s="130">
        <v>0</v>
      </c>
      <c r="L862" s="131">
        <v>0</v>
      </c>
      <c r="M862" s="131">
        <v>0</v>
      </c>
      <c r="N862" s="132">
        <v>0</v>
      </c>
      <c r="O862" s="132">
        <v>0</v>
      </c>
      <c r="P862" s="125"/>
    </row>
    <row r="863" spans="1:16" s="55" customFormat="1" ht="15.75" customHeight="1">
      <c r="A863" s="161"/>
      <c r="B863" s="644"/>
      <c r="C863" s="646"/>
      <c r="D863" s="646"/>
      <c r="E863" s="140" t="s">
        <v>16</v>
      </c>
      <c r="F863" s="130"/>
      <c r="G863" s="132"/>
      <c r="H863" s="130">
        <v>0</v>
      </c>
      <c r="I863" s="130">
        <v>0</v>
      </c>
      <c r="J863" s="130">
        <v>0</v>
      </c>
      <c r="K863" s="130">
        <v>0</v>
      </c>
      <c r="L863" s="131">
        <v>0</v>
      </c>
      <c r="M863" s="131">
        <v>0</v>
      </c>
      <c r="N863" s="132">
        <v>0</v>
      </c>
      <c r="O863" s="132">
        <v>0</v>
      </c>
      <c r="P863" s="125"/>
    </row>
    <row r="864" spans="1:16" s="55" customFormat="1" ht="15.75" customHeight="1">
      <c r="A864" s="161"/>
      <c r="B864" s="644"/>
      <c r="C864" s="646"/>
      <c r="D864" s="646"/>
      <c r="E864" s="140" t="s">
        <v>30</v>
      </c>
      <c r="F864" s="120"/>
      <c r="G864" s="120"/>
      <c r="H864" s="123"/>
      <c r="I864" s="123"/>
      <c r="J864" s="123"/>
      <c r="K864" s="123"/>
      <c r="L864" s="121"/>
      <c r="M864" s="121"/>
      <c r="N864" s="124"/>
      <c r="O864" s="124"/>
      <c r="P864" s="125"/>
    </row>
    <row r="865" spans="1:16" s="55" customFormat="1" ht="15.75" customHeight="1">
      <c r="A865" s="161"/>
      <c r="B865" s="644"/>
      <c r="C865" s="646"/>
      <c r="D865" s="646"/>
      <c r="E865" s="140" t="s">
        <v>65</v>
      </c>
      <c r="F865" s="130">
        <v>2186.0942399999999</v>
      </c>
      <c r="G865" s="130">
        <v>2132.4636</v>
      </c>
      <c r="H865" s="130">
        <v>1032.3133</v>
      </c>
      <c r="I865" s="130">
        <v>16</v>
      </c>
      <c r="J865" s="213">
        <v>1028.9476</v>
      </c>
      <c r="K865" s="216">
        <v>1028.9476</v>
      </c>
      <c r="L865" s="304">
        <v>5026.0295999999998</v>
      </c>
      <c r="M865" s="214">
        <v>5024.1883099999995</v>
      </c>
      <c r="N865" s="223">
        <v>0</v>
      </c>
      <c r="O865" s="223">
        <v>0</v>
      </c>
      <c r="P865" s="125"/>
    </row>
    <row r="866" spans="1:16" s="55" customFormat="1" ht="15.75" customHeight="1">
      <c r="A866" s="161"/>
      <c r="B866" s="644"/>
      <c r="C866" s="646"/>
      <c r="D866" s="646"/>
      <c r="E866" s="140" t="s">
        <v>17</v>
      </c>
      <c r="F866" s="120"/>
      <c r="G866" s="120"/>
      <c r="H866" s="123"/>
      <c r="I866" s="123"/>
      <c r="J866" s="123"/>
      <c r="K866" s="123"/>
      <c r="L866" s="121"/>
      <c r="M866" s="121"/>
      <c r="N866" s="124"/>
      <c r="O866" s="124"/>
      <c r="P866" s="125"/>
    </row>
    <row r="867" spans="1:16" ht="15.75" customHeight="1">
      <c r="A867" s="158"/>
      <c r="B867" s="644"/>
      <c r="C867" s="640"/>
      <c r="D867" s="641" t="s">
        <v>539</v>
      </c>
      <c r="E867" s="140" t="s">
        <v>14</v>
      </c>
      <c r="F867" s="123">
        <f>F869+F870+F871+F872+F873</f>
        <v>86556.598769999997</v>
      </c>
      <c r="G867" s="120">
        <f t="shared" ref="G867:O867" si="252">G869+G870+G871+G872+G873</f>
        <v>80998.47262</v>
      </c>
      <c r="H867" s="123">
        <f t="shared" si="252"/>
        <v>32277.887269999999</v>
      </c>
      <c r="I867" s="123">
        <f t="shared" si="252"/>
        <v>22282.59303</v>
      </c>
      <c r="J867" s="123">
        <f t="shared" si="252"/>
        <v>56301.896269999997</v>
      </c>
      <c r="K867" s="123">
        <f t="shared" si="252"/>
        <v>47394.759019999998</v>
      </c>
      <c r="L867" s="121">
        <f t="shared" si="252"/>
        <v>95198.682090000002</v>
      </c>
      <c r="M867" s="121">
        <f t="shared" si="252"/>
        <v>95140.941049999994</v>
      </c>
      <c r="N867" s="120">
        <f t="shared" si="252"/>
        <v>96236.648220000003</v>
      </c>
      <c r="O867" s="120">
        <f t="shared" si="252"/>
        <v>96236.648220000003</v>
      </c>
      <c r="P867" s="125"/>
    </row>
    <row r="868" spans="1:16" ht="15.75" customHeight="1">
      <c r="A868" s="158"/>
      <c r="B868" s="644"/>
      <c r="C868" s="640"/>
      <c r="D868" s="641"/>
      <c r="E868" s="140" t="s">
        <v>15</v>
      </c>
      <c r="F868" s="123"/>
      <c r="G868" s="120"/>
      <c r="H868" s="123"/>
      <c r="I868" s="123"/>
      <c r="J868" s="123"/>
      <c r="K868" s="123"/>
      <c r="L868" s="121"/>
      <c r="M868" s="121"/>
      <c r="N868" s="120"/>
      <c r="O868" s="124"/>
      <c r="P868" s="125"/>
    </row>
    <row r="869" spans="1:16" ht="15.75" customHeight="1">
      <c r="A869" s="158"/>
      <c r="B869" s="644"/>
      <c r="C869" s="640"/>
      <c r="D869" s="641"/>
      <c r="E869" s="140" t="s">
        <v>25</v>
      </c>
      <c r="F869" s="123"/>
      <c r="G869" s="120"/>
      <c r="H869" s="123">
        <v>0</v>
      </c>
      <c r="I869" s="123">
        <v>0</v>
      </c>
      <c r="J869" s="123">
        <v>0</v>
      </c>
      <c r="K869" s="123">
        <v>0</v>
      </c>
      <c r="L869" s="121">
        <v>0</v>
      </c>
      <c r="M869" s="121">
        <v>0</v>
      </c>
      <c r="N869" s="120">
        <v>0</v>
      </c>
      <c r="O869" s="124">
        <v>0</v>
      </c>
      <c r="P869" s="125"/>
    </row>
    <row r="870" spans="1:16" ht="15.75" customHeight="1">
      <c r="A870" s="158"/>
      <c r="B870" s="644"/>
      <c r="C870" s="640"/>
      <c r="D870" s="641"/>
      <c r="E870" s="140" t="s">
        <v>16</v>
      </c>
      <c r="F870" s="130">
        <v>0</v>
      </c>
      <c r="G870" s="130">
        <v>0</v>
      </c>
      <c r="H870" s="130">
        <v>0</v>
      </c>
      <c r="I870" s="130">
        <v>0</v>
      </c>
      <c r="J870" s="130">
        <v>0</v>
      </c>
      <c r="K870" s="130">
        <v>0</v>
      </c>
      <c r="L870" s="131">
        <v>0</v>
      </c>
      <c r="M870" s="121">
        <v>0</v>
      </c>
      <c r="N870" s="132">
        <v>0</v>
      </c>
      <c r="O870" s="132">
        <v>0</v>
      </c>
      <c r="P870" s="125"/>
    </row>
    <row r="871" spans="1:16" ht="15.75" customHeight="1">
      <c r="A871" s="158"/>
      <c r="B871" s="644"/>
      <c r="C871" s="640"/>
      <c r="D871" s="641"/>
      <c r="E871" s="140" t="s">
        <v>30</v>
      </c>
      <c r="F871" s="123"/>
      <c r="G871" s="120"/>
      <c r="H871" s="123"/>
      <c r="I871" s="123"/>
      <c r="J871" s="123"/>
      <c r="K871" s="123"/>
      <c r="L871" s="121"/>
      <c r="M871" s="121"/>
      <c r="N871" s="120"/>
      <c r="O871" s="124"/>
      <c r="P871" s="125"/>
    </row>
    <row r="872" spans="1:16" ht="15.75" customHeight="1">
      <c r="A872" s="158"/>
      <c r="B872" s="644"/>
      <c r="C872" s="640"/>
      <c r="D872" s="641"/>
      <c r="E872" s="140" t="s">
        <v>65</v>
      </c>
      <c r="F872" s="130">
        <v>86556.598769999997</v>
      </c>
      <c r="G872" s="130">
        <v>80998.47262</v>
      </c>
      <c r="H872" s="130">
        <v>32277.887269999999</v>
      </c>
      <c r="I872" s="130">
        <v>22282.59303</v>
      </c>
      <c r="J872" s="213">
        <v>56301.896269999997</v>
      </c>
      <c r="K872" s="216">
        <v>47394.759019999998</v>
      </c>
      <c r="L872" s="304">
        <v>95198.682090000002</v>
      </c>
      <c r="M872" s="214">
        <v>95140.941049999994</v>
      </c>
      <c r="N872" s="223">
        <v>96236.648220000003</v>
      </c>
      <c r="O872" s="223">
        <v>96236.648220000003</v>
      </c>
      <c r="P872" s="125"/>
    </row>
    <row r="873" spans="1:16" ht="15.75" customHeight="1">
      <c r="A873" s="158"/>
      <c r="B873" s="644"/>
      <c r="C873" s="640"/>
      <c r="D873" s="641"/>
      <c r="E873" s="140" t="s">
        <v>17</v>
      </c>
      <c r="F873" s="123"/>
      <c r="G873" s="120"/>
      <c r="H873" s="123"/>
      <c r="I873" s="123"/>
      <c r="J873" s="123"/>
      <c r="K873" s="123"/>
      <c r="L873" s="121"/>
      <c r="M873" s="121"/>
      <c r="N873" s="120"/>
      <c r="O873" s="124"/>
      <c r="P873" s="125"/>
    </row>
    <row r="874" spans="1:16" ht="15.75" customHeight="1">
      <c r="A874" s="158"/>
      <c r="B874" s="644"/>
      <c r="C874" s="640"/>
      <c r="D874" s="641"/>
      <c r="E874" s="140" t="s">
        <v>14</v>
      </c>
      <c r="F874" s="123">
        <f>F876+F877+F878+F879</f>
        <v>3155.7932099999998</v>
      </c>
      <c r="G874" s="120">
        <f t="shared" ref="G874:O874" si="253">G876+G877+G878+G879</f>
        <v>3135.6932099999999</v>
      </c>
      <c r="H874" s="123">
        <f t="shared" si="253"/>
        <v>120.63</v>
      </c>
      <c r="I874" s="123">
        <f t="shared" si="253"/>
        <v>16.012</v>
      </c>
      <c r="J874" s="123">
        <f t="shared" si="253"/>
        <v>1292.1333099999999</v>
      </c>
      <c r="K874" s="123">
        <f t="shared" si="253"/>
        <v>457.53715999999997</v>
      </c>
      <c r="L874" s="121">
        <f t="shared" si="253"/>
        <v>7186.8124900000003</v>
      </c>
      <c r="M874" s="121">
        <f t="shared" si="253"/>
        <v>7100.6530899999998</v>
      </c>
      <c r="N874" s="120">
        <f t="shared" si="253"/>
        <v>1811</v>
      </c>
      <c r="O874" s="120">
        <f t="shared" si="253"/>
        <v>1811</v>
      </c>
      <c r="P874" s="125"/>
    </row>
    <row r="875" spans="1:16" ht="15.75" customHeight="1">
      <c r="A875" s="158"/>
      <c r="B875" s="644"/>
      <c r="C875" s="640"/>
      <c r="D875" s="641"/>
      <c r="E875" s="140" t="s">
        <v>15</v>
      </c>
      <c r="F875" s="123"/>
      <c r="G875" s="120"/>
      <c r="H875" s="123"/>
      <c r="I875" s="123"/>
      <c r="J875" s="123"/>
      <c r="K875" s="123"/>
      <c r="L875" s="121"/>
      <c r="M875" s="121"/>
      <c r="N875" s="120"/>
      <c r="O875" s="124"/>
      <c r="P875" s="125"/>
    </row>
    <row r="876" spans="1:16" ht="15.75" customHeight="1">
      <c r="A876" s="158"/>
      <c r="B876" s="644"/>
      <c r="C876" s="640"/>
      <c r="D876" s="641"/>
      <c r="E876" s="140" t="s">
        <v>25</v>
      </c>
      <c r="F876" s="123"/>
      <c r="G876" s="120"/>
      <c r="H876" s="123">
        <v>0</v>
      </c>
      <c r="I876" s="123">
        <v>0</v>
      </c>
      <c r="J876" s="123">
        <v>0</v>
      </c>
      <c r="K876" s="123">
        <v>0</v>
      </c>
      <c r="L876" s="121">
        <v>0</v>
      </c>
      <c r="M876" s="121">
        <v>0</v>
      </c>
      <c r="N876" s="120">
        <v>0</v>
      </c>
      <c r="O876" s="124">
        <v>0</v>
      </c>
      <c r="P876" s="125"/>
    </row>
    <row r="877" spans="1:16" ht="15.75" customHeight="1">
      <c r="A877" s="158"/>
      <c r="B877" s="644"/>
      <c r="C877" s="640"/>
      <c r="D877" s="641"/>
      <c r="E877" s="140" t="s">
        <v>16</v>
      </c>
      <c r="F877" s="130">
        <v>0</v>
      </c>
      <c r="G877" s="130">
        <v>0</v>
      </c>
      <c r="H877" s="130">
        <v>0</v>
      </c>
      <c r="I877" s="130">
        <v>0</v>
      </c>
      <c r="J877" s="130">
        <v>0</v>
      </c>
      <c r="K877" s="130">
        <v>0</v>
      </c>
      <c r="L877" s="131">
        <v>0</v>
      </c>
      <c r="M877" s="121">
        <v>0</v>
      </c>
      <c r="N877" s="132">
        <v>0</v>
      </c>
      <c r="O877" s="132">
        <v>0</v>
      </c>
      <c r="P877" s="125"/>
    </row>
    <row r="878" spans="1:16" ht="15.75" customHeight="1">
      <c r="A878" s="158"/>
      <c r="B878" s="644"/>
      <c r="C878" s="640"/>
      <c r="D878" s="641"/>
      <c r="E878" s="140" t="s">
        <v>30</v>
      </c>
      <c r="F878" s="123"/>
      <c r="G878" s="120"/>
      <c r="H878" s="123"/>
      <c r="I878" s="123"/>
      <c r="J878" s="123"/>
      <c r="K878" s="123"/>
      <c r="L878" s="121"/>
      <c r="M878" s="121"/>
      <c r="N878" s="120"/>
      <c r="O878" s="124"/>
      <c r="P878" s="125"/>
    </row>
    <row r="879" spans="1:16" ht="15.75" customHeight="1">
      <c r="A879" s="158"/>
      <c r="B879" s="644"/>
      <c r="C879" s="640"/>
      <c r="D879" s="641"/>
      <c r="E879" s="140" t="s">
        <v>65</v>
      </c>
      <c r="F879" s="130">
        <v>3155.7932099999998</v>
      </c>
      <c r="G879" s="130">
        <v>3135.6932099999999</v>
      </c>
      <c r="H879" s="130">
        <v>120.63</v>
      </c>
      <c r="I879" s="130">
        <v>16.012</v>
      </c>
      <c r="J879" s="213">
        <v>1292.1333099999999</v>
      </c>
      <c r="K879" s="216">
        <v>457.53715999999997</v>
      </c>
      <c r="L879" s="304">
        <v>7186.8124900000003</v>
      </c>
      <c r="M879" s="214">
        <v>7100.6530899999998</v>
      </c>
      <c r="N879" s="223">
        <v>1811</v>
      </c>
      <c r="O879" s="223">
        <v>1811</v>
      </c>
      <c r="P879" s="125"/>
    </row>
    <row r="880" spans="1:16" ht="15.75" customHeight="1">
      <c r="A880" s="158"/>
      <c r="B880" s="644"/>
      <c r="C880" s="640"/>
      <c r="D880" s="641"/>
      <c r="E880" s="140" t="s">
        <v>17</v>
      </c>
      <c r="F880" s="123"/>
      <c r="G880" s="120"/>
      <c r="H880" s="123"/>
      <c r="I880" s="123"/>
      <c r="J880" s="123"/>
      <c r="K880" s="123"/>
      <c r="L880" s="121"/>
      <c r="M880" s="121"/>
      <c r="N880" s="120"/>
      <c r="O880" s="124"/>
      <c r="P880" s="125"/>
    </row>
    <row r="881" spans="1:16" ht="15.75" customHeight="1">
      <c r="A881" s="158"/>
      <c r="B881" s="644"/>
      <c r="C881" s="640"/>
      <c r="D881" s="641" t="s">
        <v>543</v>
      </c>
      <c r="E881" s="140" t="s">
        <v>14</v>
      </c>
      <c r="F881" s="123">
        <f>F883+F884+F885+F886</f>
        <v>19115.58786</v>
      </c>
      <c r="G881" s="120">
        <f t="shared" ref="G881:O881" si="254">G883+G884+G885+G886</f>
        <v>18591.081620000001</v>
      </c>
      <c r="H881" s="123">
        <f t="shared" si="254"/>
        <v>5533.1760000000004</v>
      </c>
      <c r="I881" s="123">
        <f t="shared" si="254"/>
        <v>4252.7701999999999</v>
      </c>
      <c r="J881" s="123">
        <f t="shared" si="254"/>
        <v>11066.352000000001</v>
      </c>
      <c r="K881" s="123">
        <f t="shared" si="254"/>
        <v>10143.47345</v>
      </c>
      <c r="L881" s="121">
        <f t="shared" si="254"/>
        <v>21137.11032</v>
      </c>
      <c r="M881" s="121">
        <f t="shared" si="254"/>
        <v>21137.11032</v>
      </c>
      <c r="N881" s="120">
        <f t="shared" si="254"/>
        <v>22132.70192</v>
      </c>
      <c r="O881" s="120">
        <f t="shared" si="254"/>
        <v>22132.70192</v>
      </c>
      <c r="P881" s="125"/>
    </row>
    <row r="882" spans="1:16" ht="15.75" customHeight="1">
      <c r="A882" s="158"/>
      <c r="B882" s="644"/>
      <c r="C882" s="640"/>
      <c r="D882" s="641"/>
      <c r="E882" s="140" t="s">
        <v>15</v>
      </c>
      <c r="F882" s="123"/>
      <c r="G882" s="120"/>
      <c r="H882" s="123"/>
      <c r="I882" s="123"/>
      <c r="J882" s="123"/>
      <c r="K882" s="123"/>
      <c r="L882" s="121"/>
      <c r="M882" s="121"/>
      <c r="N882" s="120"/>
      <c r="O882" s="124"/>
      <c r="P882" s="125"/>
    </row>
    <row r="883" spans="1:16" ht="15.75" customHeight="1">
      <c r="A883" s="158"/>
      <c r="B883" s="644"/>
      <c r="C883" s="640"/>
      <c r="D883" s="641"/>
      <c r="E883" s="140" t="s">
        <v>25</v>
      </c>
      <c r="F883" s="123"/>
      <c r="G883" s="120"/>
      <c r="H883" s="123">
        <v>0</v>
      </c>
      <c r="I883" s="123">
        <v>0</v>
      </c>
      <c r="J883" s="123">
        <v>0</v>
      </c>
      <c r="K883" s="123">
        <v>0</v>
      </c>
      <c r="L883" s="121">
        <v>0</v>
      </c>
      <c r="M883" s="121">
        <v>0</v>
      </c>
      <c r="N883" s="120">
        <v>0</v>
      </c>
      <c r="O883" s="124">
        <v>0</v>
      </c>
      <c r="P883" s="125"/>
    </row>
    <row r="884" spans="1:16" ht="15.75" customHeight="1">
      <c r="A884" s="158"/>
      <c r="B884" s="644"/>
      <c r="C884" s="640"/>
      <c r="D884" s="641"/>
      <c r="E884" s="140" t="s">
        <v>16</v>
      </c>
      <c r="F884" s="130">
        <v>0</v>
      </c>
      <c r="G884" s="130">
        <v>0</v>
      </c>
      <c r="H884" s="130">
        <v>0</v>
      </c>
      <c r="I884" s="130">
        <v>0</v>
      </c>
      <c r="J884" s="130">
        <v>0</v>
      </c>
      <c r="K884" s="130">
        <v>0</v>
      </c>
      <c r="L884" s="131">
        <v>0</v>
      </c>
      <c r="M884" s="121">
        <v>0</v>
      </c>
      <c r="N884" s="132">
        <v>0</v>
      </c>
      <c r="O884" s="132">
        <v>0</v>
      </c>
      <c r="P884" s="125"/>
    </row>
    <row r="885" spans="1:16" ht="15.75" customHeight="1">
      <c r="A885" s="158"/>
      <c r="B885" s="644"/>
      <c r="C885" s="640"/>
      <c r="D885" s="641"/>
      <c r="E885" s="140" t="s">
        <v>30</v>
      </c>
      <c r="F885" s="123"/>
      <c r="G885" s="120"/>
      <c r="H885" s="123"/>
      <c r="I885" s="123"/>
      <c r="J885" s="123"/>
      <c r="K885" s="123"/>
      <c r="L885" s="121"/>
      <c r="M885" s="121"/>
      <c r="N885" s="120"/>
      <c r="O885" s="124"/>
      <c r="P885" s="125"/>
    </row>
    <row r="886" spans="1:16" ht="15.75" customHeight="1">
      <c r="A886" s="158"/>
      <c r="B886" s="644"/>
      <c r="C886" s="640"/>
      <c r="D886" s="641"/>
      <c r="E886" s="140" t="s">
        <v>65</v>
      </c>
      <c r="F886" s="130">
        <v>19115.58786</v>
      </c>
      <c r="G886" s="130">
        <v>18591.081620000001</v>
      </c>
      <c r="H886" s="130">
        <v>5533.1760000000004</v>
      </c>
      <c r="I886" s="130">
        <v>4252.7701999999999</v>
      </c>
      <c r="J886" s="213">
        <v>11066.352000000001</v>
      </c>
      <c r="K886" s="216">
        <v>10143.47345</v>
      </c>
      <c r="L886" s="304">
        <v>21137.11032</v>
      </c>
      <c r="M886" s="214">
        <v>21137.11032</v>
      </c>
      <c r="N886" s="223">
        <v>22132.70192</v>
      </c>
      <c r="O886" s="223">
        <v>22132.70192</v>
      </c>
      <c r="P886" s="125"/>
    </row>
    <row r="887" spans="1:16" ht="15.75" customHeight="1">
      <c r="A887" s="158"/>
      <c r="B887" s="644"/>
      <c r="C887" s="640"/>
      <c r="D887" s="641"/>
      <c r="E887" s="140" t="s">
        <v>17</v>
      </c>
      <c r="F887" s="123"/>
      <c r="G887" s="120"/>
      <c r="H887" s="123"/>
      <c r="I887" s="123"/>
      <c r="J887" s="123"/>
      <c r="K887" s="123"/>
      <c r="L887" s="121"/>
      <c r="M887" s="121"/>
      <c r="N887" s="120"/>
      <c r="O887" s="124"/>
      <c r="P887" s="125"/>
    </row>
    <row r="888" spans="1:16" ht="15.75" customHeight="1">
      <c r="A888" s="158"/>
      <c r="B888" s="644"/>
      <c r="C888" s="640"/>
      <c r="D888" s="641"/>
      <c r="E888" s="141" t="s">
        <v>14</v>
      </c>
      <c r="F888" s="123">
        <f>F890+F891+F892+F893</f>
        <v>646.29</v>
      </c>
      <c r="G888" s="120">
        <f t="shared" ref="G888:O888" si="255">G890+G891+G892+G893</f>
        <v>646.29</v>
      </c>
      <c r="H888" s="123">
        <f t="shared" si="255"/>
        <v>176.184</v>
      </c>
      <c r="I888" s="123">
        <f t="shared" si="255"/>
        <v>132</v>
      </c>
      <c r="J888" s="123">
        <f t="shared" si="255"/>
        <v>848.00300000000004</v>
      </c>
      <c r="K888" s="123">
        <f t="shared" si="255"/>
        <v>360.64</v>
      </c>
      <c r="L888" s="121">
        <f t="shared" si="255"/>
        <v>1534.11619</v>
      </c>
      <c r="M888" s="121">
        <f t="shared" si="255"/>
        <v>1534.11619</v>
      </c>
      <c r="N888" s="120">
        <f t="shared" si="255"/>
        <v>704.72919000000002</v>
      </c>
      <c r="O888" s="120">
        <f t="shared" si="255"/>
        <v>704.72919000000002</v>
      </c>
      <c r="P888" s="122"/>
    </row>
    <row r="889" spans="1:16" ht="15.75" customHeight="1">
      <c r="A889" s="158"/>
      <c r="B889" s="644"/>
      <c r="C889" s="640"/>
      <c r="D889" s="641"/>
      <c r="E889" s="141" t="s">
        <v>15</v>
      </c>
      <c r="F889" s="123"/>
      <c r="G889" s="120"/>
      <c r="H889" s="123"/>
      <c r="I889" s="123"/>
      <c r="J889" s="123"/>
      <c r="K889" s="123"/>
      <c r="L889" s="121"/>
      <c r="M889" s="121"/>
      <c r="N889" s="120"/>
      <c r="O889" s="120"/>
      <c r="P889" s="122"/>
    </row>
    <row r="890" spans="1:16" ht="15.75" customHeight="1">
      <c r="A890" s="158"/>
      <c r="B890" s="644"/>
      <c r="C890" s="640"/>
      <c r="D890" s="641"/>
      <c r="E890" s="141" t="s">
        <v>25</v>
      </c>
      <c r="F890" s="123"/>
      <c r="G890" s="120"/>
      <c r="H890" s="123">
        <v>0</v>
      </c>
      <c r="I890" s="123">
        <v>0</v>
      </c>
      <c r="J890" s="123">
        <v>0</v>
      </c>
      <c r="K890" s="123">
        <v>0</v>
      </c>
      <c r="L890" s="121">
        <v>0</v>
      </c>
      <c r="M890" s="121">
        <v>0</v>
      </c>
      <c r="N890" s="120">
        <v>0</v>
      </c>
      <c r="O890" s="120">
        <v>0</v>
      </c>
      <c r="P890" s="122"/>
    </row>
    <row r="891" spans="1:16" ht="15.75" customHeight="1">
      <c r="A891" s="158"/>
      <c r="B891" s="644"/>
      <c r="C891" s="640"/>
      <c r="D891" s="641"/>
      <c r="E891" s="141" t="s">
        <v>16</v>
      </c>
      <c r="F891" s="123"/>
      <c r="G891" s="120"/>
      <c r="H891" s="123">
        <v>0</v>
      </c>
      <c r="I891" s="123">
        <v>0</v>
      </c>
      <c r="J891" s="123">
        <v>0</v>
      </c>
      <c r="K891" s="123">
        <v>0</v>
      </c>
      <c r="L891" s="121">
        <v>0</v>
      </c>
      <c r="M891" s="121">
        <v>0</v>
      </c>
      <c r="N891" s="120">
        <v>0</v>
      </c>
      <c r="O891" s="120">
        <v>0</v>
      </c>
      <c r="P891" s="122"/>
    </row>
    <row r="892" spans="1:16" ht="15.75" customHeight="1">
      <c r="A892" s="158"/>
      <c r="B892" s="644"/>
      <c r="C892" s="640"/>
      <c r="D892" s="641"/>
      <c r="E892" s="141" t="s">
        <v>30</v>
      </c>
      <c r="F892" s="123"/>
      <c r="G892" s="120"/>
      <c r="H892" s="123"/>
      <c r="I892" s="123"/>
      <c r="J892" s="123"/>
      <c r="K892" s="123"/>
      <c r="L892" s="121"/>
      <c r="M892" s="121"/>
      <c r="N892" s="120"/>
      <c r="O892" s="120"/>
      <c r="P892" s="122"/>
    </row>
    <row r="893" spans="1:16" ht="15.75" customHeight="1">
      <c r="A893" s="158"/>
      <c r="B893" s="644"/>
      <c r="C893" s="640"/>
      <c r="D893" s="641"/>
      <c r="E893" s="141" t="s">
        <v>65</v>
      </c>
      <c r="F893" s="130">
        <v>646.29</v>
      </c>
      <c r="G893" s="130">
        <v>646.29</v>
      </c>
      <c r="H893" s="130">
        <v>176.184</v>
      </c>
      <c r="I893" s="130">
        <v>132</v>
      </c>
      <c r="J893" s="213">
        <v>848.00300000000004</v>
      </c>
      <c r="K893" s="216">
        <v>360.64</v>
      </c>
      <c r="L893" s="304">
        <v>1534.11619</v>
      </c>
      <c r="M893" s="214">
        <v>1534.11619</v>
      </c>
      <c r="N893" s="223">
        <v>704.72919000000002</v>
      </c>
      <c r="O893" s="223">
        <v>704.72919000000002</v>
      </c>
      <c r="P893" s="122"/>
    </row>
    <row r="894" spans="1:16" ht="15.75" customHeight="1">
      <c r="A894" s="158"/>
      <c r="B894" s="644"/>
      <c r="C894" s="640"/>
      <c r="D894" s="641"/>
      <c r="E894" s="141" t="s">
        <v>17</v>
      </c>
      <c r="F894" s="123"/>
      <c r="G894" s="120"/>
      <c r="H894" s="123"/>
      <c r="I894" s="123"/>
      <c r="J894" s="123"/>
      <c r="K894" s="123"/>
      <c r="L894" s="121"/>
      <c r="M894" s="121"/>
      <c r="N894" s="120"/>
      <c r="O894" s="120"/>
      <c r="P894" s="122"/>
    </row>
    <row r="895" spans="1:16" s="44" customFormat="1" ht="15.75" customHeight="1">
      <c r="A895" s="158"/>
      <c r="B895" s="644"/>
      <c r="C895" s="640"/>
      <c r="D895" s="641"/>
      <c r="E895" s="141" t="s">
        <v>14</v>
      </c>
      <c r="F895" s="123">
        <f>F897+F898+F899+F900</f>
        <v>302.72021000000001</v>
      </c>
      <c r="G895" s="120">
        <f t="shared" ref="G895:O895" si="256">G897+G898+G899+G900</f>
        <v>292.85208</v>
      </c>
      <c r="H895" s="123">
        <f t="shared" si="256"/>
        <v>233.13</v>
      </c>
      <c r="I895" s="123">
        <f t="shared" si="256"/>
        <v>155</v>
      </c>
      <c r="J895" s="123">
        <f t="shared" si="256"/>
        <v>468.42</v>
      </c>
      <c r="K895" s="123">
        <f t="shared" si="256"/>
        <v>468.42</v>
      </c>
      <c r="L895" s="121">
        <f t="shared" si="256"/>
        <v>932.49656000000004</v>
      </c>
      <c r="M895" s="121">
        <f t="shared" si="256"/>
        <v>932.49656000000004</v>
      </c>
      <c r="N895" s="120">
        <f t="shared" si="256"/>
        <v>0</v>
      </c>
      <c r="O895" s="120">
        <f t="shared" si="256"/>
        <v>0</v>
      </c>
      <c r="P895" s="122"/>
    </row>
    <row r="896" spans="1:16" s="44" customFormat="1" ht="15.75" customHeight="1">
      <c r="A896" s="158"/>
      <c r="B896" s="644"/>
      <c r="C896" s="640"/>
      <c r="D896" s="641"/>
      <c r="E896" s="141" t="s">
        <v>15</v>
      </c>
      <c r="F896" s="123"/>
      <c r="G896" s="120"/>
      <c r="H896" s="123"/>
      <c r="I896" s="123"/>
      <c r="J896" s="123"/>
      <c r="K896" s="123"/>
      <c r="L896" s="121"/>
      <c r="M896" s="121"/>
      <c r="N896" s="120"/>
      <c r="O896" s="120"/>
      <c r="P896" s="122"/>
    </row>
    <row r="897" spans="1:16" s="44" customFormat="1" ht="15.75" customHeight="1">
      <c r="A897" s="158"/>
      <c r="B897" s="644"/>
      <c r="C897" s="640"/>
      <c r="D897" s="641"/>
      <c r="E897" s="141" t="s">
        <v>25</v>
      </c>
      <c r="F897" s="123"/>
      <c r="G897" s="120"/>
      <c r="H897" s="123">
        <v>0</v>
      </c>
      <c r="I897" s="123">
        <v>0</v>
      </c>
      <c r="J897" s="123">
        <v>0</v>
      </c>
      <c r="K897" s="123">
        <v>0</v>
      </c>
      <c r="L897" s="121">
        <v>0</v>
      </c>
      <c r="M897" s="121">
        <v>0</v>
      </c>
      <c r="N897" s="120">
        <v>0</v>
      </c>
      <c r="O897" s="120">
        <v>0</v>
      </c>
      <c r="P897" s="122"/>
    </row>
    <row r="898" spans="1:16" s="44" customFormat="1" ht="15.75" customHeight="1">
      <c r="A898" s="158"/>
      <c r="B898" s="644"/>
      <c r="C898" s="640"/>
      <c r="D898" s="641"/>
      <c r="E898" s="141" t="s">
        <v>16</v>
      </c>
      <c r="F898" s="123"/>
      <c r="G898" s="120"/>
      <c r="H898" s="123">
        <v>0</v>
      </c>
      <c r="I898" s="123">
        <v>0</v>
      </c>
      <c r="J898" s="123">
        <v>0</v>
      </c>
      <c r="K898" s="123">
        <v>0</v>
      </c>
      <c r="L898" s="121">
        <v>0</v>
      </c>
      <c r="M898" s="121">
        <v>0</v>
      </c>
      <c r="N898" s="120">
        <v>0</v>
      </c>
      <c r="O898" s="120">
        <v>0</v>
      </c>
      <c r="P898" s="122"/>
    </row>
    <row r="899" spans="1:16" s="44" customFormat="1" ht="15.75" customHeight="1">
      <c r="A899" s="158"/>
      <c r="B899" s="644"/>
      <c r="C899" s="640"/>
      <c r="D899" s="641"/>
      <c r="E899" s="141" t="s">
        <v>30</v>
      </c>
      <c r="F899" s="123"/>
      <c r="G899" s="120"/>
      <c r="H899" s="123"/>
      <c r="I899" s="123"/>
      <c r="J899" s="123"/>
      <c r="K899" s="123"/>
      <c r="L899" s="121"/>
      <c r="M899" s="121"/>
      <c r="N899" s="120"/>
      <c r="O899" s="120"/>
      <c r="P899" s="122"/>
    </row>
    <row r="900" spans="1:16" s="44" customFormat="1" ht="15.75" customHeight="1">
      <c r="A900" s="158"/>
      <c r="B900" s="644"/>
      <c r="C900" s="640"/>
      <c r="D900" s="641"/>
      <c r="E900" s="141" t="s">
        <v>65</v>
      </c>
      <c r="F900" s="130">
        <v>302.72021000000001</v>
      </c>
      <c r="G900" s="130">
        <v>292.85208</v>
      </c>
      <c r="H900" s="130">
        <v>233.13</v>
      </c>
      <c r="I900" s="130">
        <v>155</v>
      </c>
      <c r="J900" s="213">
        <v>468.42</v>
      </c>
      <c r="K900" s="216">
        <v>468.42</v>
      </c>
      <c r="L900" s="304">
        <v>932.49656000000004</v>
      </c>
      <c r="M900" s="304">
        <v>932.49656000000004</v>
      </c>
      <c r="N900" s="223">
        <v>0</v>
      </c>
      <c r="O900" s="223">
        <v>0</v>
      </c>
      <c r="P900" s="122"/>
    </row>
    <row r="901" spans="1:16" s="44" customFormat="1" ht="15.75" customHeight="1">
      <c r="A901" s="158"/>
      <c r="B901" s="644"/>
      <c r="C901" s="640"/>
      <c r="D901" s="641"/>
      <c r="E901" s="427" t="s">
        <v>17</v>
      </c>
      <c r="F901" s="123"/>
      <c r="G901" s="123"/>
      <c r="H901" s="123"/>
      <c r="I901" s="123"/>
      <c r="J901" s="123"/>
      <c r="K901" s="123"/>
      <c r="L901" s="121"/>
      <c r="M901" s="121"/>
      <c r="N901" s="123"/>
      <c r="O901" s="123"/>
      <c r="P901" s="408"/>
    </row>
    <row r="902" spans="1:16" s="250" customFormat="1" ht="15.75" customHeight="1">
      <c r="A902" s="158"/>
      <c r="B902" s="644"/>
      <c r="C902" s="689"/>
      <c r="D902" s="687" t="s">
        <v>652</v>
      </c>
      <c r="E902" s="310" t="s">
        <v>14</v>
      </c>
      <c r="F902" s="123">
        <f>F904+F905+F906+F907</f>
        <v>0</v>
      </c>
      <c r="G902" s="120">
        <f t="shared" ref="G902:O902" si="257">G904+G905+G906+G907</f>
        <v>0</v>
      </c>
      <c r="H902" s="123">
        <f t="shared" si="257"/>
        <v>0</v>
      </c>
      <c r="I902" s="123">
        <f t="shared" si="257"/>
        <v>0</v>
      </c>
      <c r="J902" s="123">
        <f t="shared" si="257"/>
        <v>50</v>
      </c>
      <c r="K902" s="123">
        <f t="shared" si="257"/>
        <v>50</v>
      </c>
      <c r="L902" s="121">
        <f t="shared" si="257"/>
        <v>50</v>
      </c>
      <c r="M902" s="121">
        <f t="shared" si="257"/>
        <v>50</v>
      </c>
      <c r="N902" s="120">
        <f t="shared" si="257"/>
        <v>0</v>
      </c>
      <c r="O902" s="120">
        <f t="shared" si="257"/>
        <v>0</v>
      </c>
      <c r="P902" s="122"/>
    </row>
    <row r="903" spans="1:16" s="250" customFormat="1" ht="15.75" customHeight="1">
      <c r="A903" s="158"/>
      <c r="B903" s="644"/>
      <c r="C903" s="690"/>
      <c r="D903" s="688"/>
      <c r="E903" s="310" t="s">
        <v>15</v>
      </c>
      <c r="F903" s="123"/>
      <c r="G903" s="120"/>
      <c r="H903" s="123"/>
      <c r="I903" s="123"/>
      <c r="J903" s="123"/>
      <c r="K903" s="123"/>
      <c r="L903" s="121"/>
      <c r="M903" s="121"/>
      <c r="N903" s="120"/>
      <c r="O903" s="120"/>
      <c r="P903" s="122"/>
    </row>
    <row r="904" spans="1:16" s="250" customFormat="1" ht="15.75" customHeight="1">
      <c r="A904" s="158"/>
      <c r="B904" s="644"/>
      <c r="C904" s="690"/>
      <c r="D904" s="688"/>
      <c r="E904" s="310" t="s">
        <v>25</v>
      </c>
      <c r="F904" s="123">
        <v>0</v>
      </c>
      <c r="G904" s="120">
        <v>0</v>
      </c>
      <c r="H904" s="123">
        <v>0</v>
      </c>
      <c r="I904" s="123">
        <v>0</v>
      </c>
      <c r="J904" s="123">
        <v>0</v>
      </c>
      <c r="K904" s="123">
        <v>0</v>
      </c>
      <c r="L904" s="121">
        <v>0</v>
      </c>
      <c r="M904" s="121">
        <v>0</v>
      </c>
      <c r="N904" s="120">
        <v>0</v>
      </c>
      <c r="O904" s="120">
        <v>0</v>
      </c>
      <c r="P904" s="122"/>
    </row>
    <row r="905" spans="1:16" s="250" customFormat="1" ht="15.75" customHeight="1">
      <c r="A905" s="158"/>
      <c r="B905" s="644"/>
      <c r="C905" s="690"/>
      <c r="D905" s="688"/>
      <c r="E905" s="310" t="s">
        <v>16</v>
      </c>
      <c r="F905" s="123">
        <v>0</v>
      </c>
      <c r="G905" s="120">
        <v>0</v>
      </c>
      <c r="H905" s="123">
        <v>0</v>
      </c>
      <c r="I905" s="123">
        <v>0</v>
      </c>
      <c r="J905" s="123">
        <v>0</v>
      </c>
      <c r="K905" s="123">
        <v>0</v>
      </c>
      <c r="L905" s="121">
        <v>0</v>
      </c>
      <c r="M905" s="121">
        <v>0</v>
      </c>
      <c r="N905" s="120">
        <v>0</v>
      </c>
      <c r="O905" s="120">
        <v>0</v>
      </c>
      <c r="P905" s="122"/>
    </row>
    <row r="906" spans="1:16" s="250" customFormat="1" ht="15.75" customHeight="1">
      <c r="A906" s="158"/>
      <c r="B906" s="644"/>
      <c r="C906" s="690"/>
      <c r="D906" s="688"/>
      <c r="E906" s="310" t="s">
        <v>30</v>
      </c>
      <c r="F906" s="123"/>
      <c r="G906" s="120"/>
      <c r="H906" s="123"/>
      <c r="I906" s="123"/>
      <c r="J906" s="123"/>
      <c r="K906" s="123"/>
      <c r="L906" s="121"/>
      <c r="M906" s="121"/>
      <c r="N906" s="120"/>
      <c r="O906" s="120"/>
      <c r="P906" s="122"/>
    </row>
    <row r="907" spans="1:16" s="250" customFormat="1" ht="15.75" customHeight="1">
      <c r="A907" s="158"/>
      <c r="B907" s="644"/>
      <c r="C907" s="690"/>
      <c r="D907" s="688"/>
      <c r="E907" s="310" t="s">
        <v>65</v>
      </c>
      <c r="F907" s="130">
        <v>0</v>
      </c>
      <c r="G907" s="130">
        <v>0</v>
      </c>
      <c r="H907" s="130">
        <v>0</v>
      </c>
      <c r="I907" s="130">
        <v>0</v>
      </c>
      <c r="J907" s="213">
        <v>50</v>
      </c>
      <c r="K907" s="216">
        <v>50</v>
      </c>
      <c r="L907" s="304">
        <v>50</v>
      </c>
      <c r="M907" s="214">
        <v>50</v>
      </c>
      <c r="N907" s="223">
        <v>0</v>
      </c>
      <c r="O907" s="223">
        <v>0</v>
      </c>
      <c r="P907" s="122"/>
    </row>
    <row r="908" spans="1:16" s="250" customFormat="1" ht="15.75" customHeight="1">
      <c r="A908" s="158"/>
      <c r="B908" s="644"/>
      <c r="C908" s="691"/>
      <c r="D908" s="696"/>
      <c r="E908" s="310" t="s">
        <v>17</v>
      </c>
      <c r="F908" s="123"/>
      <c r="G908" s="120"/>
      <c r="H908" s="123"/>
      <c r="I908" s="123"/>
      <c r="J908" s="123"/>
      <c r="K908" s="123"/>
      <c r="L908" s="121"/>
      <c r="M908" s="121"/>
      <c r="N908" s="120"/>
      <c r="O908" s="120"/>
      <c r="P908" s="122"/>
    </row>
    <row r="909" spans="1:16" s="250" customFormat="1" ht="15.75" customHeight="1">
      <c r="A909" s="381"/>
      <c r="B909" s="644"/>
      <c r="C909" s="689"/>
      <c r="D909" s="687" t="s">
        <v>652</v>
      </c>
      <c r="E909" s="377" t="s">
        <v>14</v>
      </c>
      <c r="F909" s="123">
        <f>F911+F912+F913+F914</f>
        <v>0</v>
      </c>
      <c r="G909" s="120">
        <f t="shared" ref="G909:O909" si="258">G911+G912+G913+G914</f>
        <v>0</v>
      </c>
      <c r="H909" s="123">
        <f t="shared" si="258"/>
        <v>0</v>
      </c>
      <c r="I909" s="123">
        <f t="shared" si="258"/>
        <v>0</v>
      </c>
      <c r="J909" s="123">
        <f t="shared" si="258"/>
        <v>0</v>
      </c>
      <c r="K909" s="123">
        <f t="shared" si="258"/>
        <v>0</v>
      </c>
      <c r="L909" s="121">
        <f t="shared" si="258"/>
        <v>430</v>
      </c>
      <c r="M909" s="121">
        <f t="shared" si="258"/>
        <v>430</v>
      </c>
      <c r="N909" s="120">
        <f t="shared" si="258"/>
        <v>0</v>
      </c>
      <c r="O909" s="120">
        <f t="shared" si="258"/>
        <v>0</v>
      </c>
      <c r="P909" s="122"/>
    </row>
    <row r="910" spans="1:16" s="250" customFormat="1" ht="15.75" customHeight="1">
      <c r="A910" s="381"/>
      <c r="B910" s="644"/>
      <c r="C910" s="690"/>
      <c r="D910" s="688"/>
      <c r="E910" s="377" t="s">
        <v>15</v>
      </c>
      <c r="F910" s="123"/>
      <c r="G910" s="120"/>
      <c r="H910" s="123"/>
      <c r="I910" s="123"/>
      <c r="J910" s="123"/>
      <c r="K910" s="123"/>
      <c r="L910" s="121"/>
      <c r="M910" s="121"/>
      <c r="N910" s="120"/>
      <c r="O910" s="120"/>
      <c r="P910" s="122"/>
    </row>
    <row r="911" spans="1:16" s="250" customFormat="1" ht="15.75" customHeight="1">
      <c r="A911" s="381"/>
      <c r="B911" s="644"/>
      <c r="C911" s="690"/>
      <c r="D911" s="688"/>
      <c r="E911" s="377" t="s">
        <v>25</v>
      </c>
      <c r="F911" s="123">
        <v>0</v>
      </c>
      <c r="G911" s="120">
        <v>0</v>
      </c>
      <c r="H911" s="123">
        <v>0</v>
      </c>
      <c r="I911" s="123">
        <v>0</v>
      </c>
      <c r="J911" s="123">
        <v>0</v>
      </c>
      <c r="K911" s="123">
        <v>0</v>
      </c>
      <c r="L911" s="121">
        <v>0</v>
      </c>
      <c r="M911" s="121">
        <v>0</v>
      </c>
      <c r="N911" s="120">
        <v>0</v>
      </c>
      <c r="O911" s="120">
        <v>0</v>
      </c>
      <c r="P911" s="122"/>
    </row>
    <row r="912" spans="1:16" s="250" customFormat="1" ht="15.75" customHeight="1">
      <c r="A912" s="381"/>
      <c r="B912" s="644"/>
      <c r="C912" s="690"/>
      <c r="D912" s="688"/>
      <c r="E912" s="377" t="s">
        <v>16</v>
      </c>
      <c r="F912" s="123">
        <v>0</v>
      </c>
      <c r="G912" s="120">
        <v>0</v>
      </c>
      <c r="H912" s="123">
        <v>0</v>
      </c>
      <c r="I912" s="123">
        <v>0</v>
      </c>
      <c r="J912" s="123">
        <v>0</v>
      </c>
      <c r="K912" s="123">
        <v>0</v>
      </c>
      <c r="L912" s="121">
        <v>0</v>
      </c>
      <c r="M912" s="121">
        <v>0</v>
      </c>
      <c r="N912" s="120">
        <v>0</v>
      </c>
      <c r="O912" s="120">
        <v>0</v>
      </c>
      <c r="P912" s="122"/>
    </row>
    <row r="913" spans="1:16" s="250" customFormat="1" ht="15.75" customHeight="1">
      <c r="A913" s="381"/>
      <c r="B913" s="644"/>
      <c r="C913" s="690"/>
      <c r="D913" s="688"/>
      <c r="E913" s="377" t="s">
        <v>30</v>
      </c>
      <c r="F913" s="123"/>
      <c r="G913" s="120"/>
      <c r="H913" s="123"/>
      <c r="I913" s="123"/>
      <c r="J913" s="123"/>
      <c r="K913" s="123"/>
      <c r="L913" s="121"/>
      <c r="M913" s="121"/>
      <c r="N913" s="120"/>
      <c r="O913" s="120"/>
      <c r="P913" s="122"/>
    </row>
    <row r="914" spans="1:16" s="250" customFormat="1" ht="15.75" customHeight="1">
      <c r="A914" s="381"/>
      <c r="B914" s="644"/>
      <c r="C914" s="690"/>
      <c r="D914" s="688"/>
      <c r="E914" s="377" t="s">
        <v>65</v>
      </c>
      <c r="F914" s="130">
        <v>0</v>
      </c>
      <c r="G914" s="130">
        <v>0</v>
      </c>
      <c r="H914" s="130">
        <v>0</v>
      </c>
      <c r="I914" s="130">
        <v>0</v>
      </c>
      <c r="J914" s="213">
        <v>0</v>
      </c>
      <c r="K914" s="216">
        <v>0</v>
      </c>
      <c r="L914" s="304">
        <v>430</v>
      </c>
      <c r="M914" s="214">
        <v>430</v>
      </c>
      <c r="N914" s="223">
        <v>0</v>
      </c>
      <c r="O914" s="223">
        <v>0</v>
      </c>
      <c r="P914" s="122"/>
    </row>
    <row r="915" spans="1:16" s="250" customFormat="1" ht="15.75" customHeight="1">
      <c r="A915" s="381"/>
      <c r="B915" s="644"/>
      <c r="C915" s="691"/>
      <c r="D915" s="696"/>
      <c r="E915" s="377" t="s">
        <v>17</v>
      </c>
      <c r="F915" s="123"/>
      <c r="G915" s="120"/>
      <c r="H915" s="123"/>
      <c r="I915" s="123"/>
      <c r="J915" s="123"/>
      <c r="K915" s="123"/>
      <c r="L915" s="121"/>
      <c r="M915" s="121"/>
      <c r="N915" s="120"/>
      <c r="O915" s="120"/>
      <c r="P915" s="122"/>
    </row>
    <row r="916" spans="1:16" s="250" customFormat="1" ht="16.5" customHeight="1">
      <c r="A916" s="158"/>
      <c r="B916" s="644"/>
      <c r="C916" s="689"/>
      <c r="D916" s="687" t="s">
        <v>654</v>
      </c>
      <c r="E916" s="311" t="s">
        <v>14</v>
      </c>
      <c r="F916" s="123">
        <f>F918+F919+F920+F921+F922</f>
        <v>0</v>
      </c>
      <c r="G916" s="120">
        <f t="shared" ref="G916:O916" si="259">G918+G919+G920+G921+G922</f>
        <v>0</v>
      </c>
      <c r="H916" s="120">
        <f t="shared" si="259"/>
        <v>0</v>
      </c>
      <c r="I916" s="120">
        <f t="shared" si="259"/>
        <v>0</v>
      </c>
      <c r="J916" s="123">
        <f t="shared" si="259"/>
        <v>705.04064000000005</v>
      </c>
      <c r="K916" s="123">
        <f t="shared" si="259"/>
        <v>0</v>
      </c>
      <c r="L916" s="121">
        <f t="shared" si="259"/>
        <v>616.02819999999997</v>
      </c>
      <c r="M916" s="121">
        <f t="shared" si="259"/>
        <v>616.02819999999997</v>
      </c>
      <c r="N916" s="120">
        <f t="shared" si="259"/>
        <v>0</v>
      </c>
      <c r="O916" s="120">
        <f t="shared" si="259"/>
        <v>0</v>
      </c>
      <c r="P916" s="312"/>
    </row>
    <row r="917" spans="1:16" s="250" customFormat="1" ht="16.5" customHeight="1">
      <c r="A917" s="158"/>
      <c r="B917" s="644"/>
      <c r="C917" s="690"/>
      <c r="D917" s="688"/>
      <c r="E917" s="311" t="s">
        <v>15</v>
      </c>
      <c r="F917" s="123"/>
      <c r="G917" s="120"/>
      <c r="H917" s="120"/>
      <c r="I917" s="120"/>
      <c r="J917" s="123"/>
      <c r="K917" s="123"/>
      <c r="L917" s="121"/>
      <c r="M917" s="121"/>
      <c r="N917" s="120"/>
      <c r="O917" s="124"/>
      <c r="P917" s="312"/>
    </row>
    <row r="918" spans="1:16" s="250" customFormat="1" ht="16.5" customHeight="1">
      <c r="A918" s="158"/>
      <c r="B918" s="644"/>
      <c r="C918" s="690"/>
      <c r="D918" s="688"/>
      <c r="E918" s="311" t="s">
        <v>25</v>
      </c>
      <c r="F918" s="123">
        <v>0</v>
      </c>
      <c r="G918" s="120">
        <v>0</v>
      </c>
      <c r="H918" s="120">
        <v>0</v>
      </c>
      <c r="I918" s="120">
        <v>0</v>
      </c>
      <c r="J918" s="123">
        <v>0</v>
      </c>
      <c r="K918" s="123">
        <v>0</v>
      </c>
      <c r="L918" s="121">
        <v>0</v>
      </c>
      <c r="M918" s="121">
        <v>0</v>
      </c>
      <c r="N918" s="120">
        <v>0</v>
      </c>
      <c r="O918" s="124">
        <v>0</v>
      </c>
      <c r="P918" s="312"/>
    </row>
    <row r="919" spans="1:16" s="250" customFormat="1" ht="16.5" customHeight="1">
      <c r="A919" s="158"/>
      <c r="B919" s="644"/>
      <c r="C919" s="690"/>
      <c r="D919" s="688"/>
      <c r="E919" s="311" t="s">
        <v>16</v>
      </c>
      <c r="F919" s="130">
        <v>0</v>
      </c>
      <c r="G919" s="130">
        <v>0</v>
      </c>
      <c r="H919" s="132">
        <v>0</v>
      </c>
      <c r="I919" s="132">
        <v>0</v>
      </c>
      <c r="J919" s="213">
        <v>0</v>
      </c>
      <c r="K919" s="216">
        <v>0</v>
      </c>
      <c r="L919" s="214">
        <v>0</v>
      </c>
      <c r="M919" s="214">
        <v>0</v>
      </c>
      <c r="N919" s="223"/>
      <c r="O919" s="223"/>
      <c r="P919" s="312"/>
    </row>
    <row r="920" spans="1:16" s="250" customFormat="1" ht="16.5" customHeight="1">
      <c r="A920" s="158"/>
      <c r="B920" s="644"/>
      <c r="C920" s="690"/>
      <c r="D920" s="688"/>
      <c r="E920" s="311" t="s">
        <v>30</v>
      </c>
      <c r="F920" s="123"/>
      <c r="G920" s="120"/>
      <c r="H920" s="120"/>
      <c r="I920" s="120"/>
      <c r="J920" s="123"/>
      <c r="K920" s="123"/>
      <c r="L920" s="121"/>
      <c r="M920" s="121"/>
      <c r="N920" s="120"/>
      <c r="O920" s="124"/>
      <c r="P920" s="312"/>
    </row>
    <row r="921" spans="1:16" s="250" customFormat="1" ht="16.5" customHeight="1">
      <c r="A921" s="158"/>
      <c r="B921" s="644"/>
      <c r="C921" s="690"/>
      <c r="D921" s="688"/>
      <c r="E921" s="311" t="s">
        <v>65</v>
      </c>
      <c r="F921" s="213">
        <v>0</v>
      </c>
      <c r="G921" s="213">
        <v>0</v>
      </c>
      <c r="H921" s="213">
        <v>0</v>
      </c>
      <c r="I921" s="213">
        <v>0</v>
      </c>
      <c r="J921" s="213">
        <v>705.04064000000005</v>
      </c>
      <c r="K921" s="213">
        <v>0</v>
      </c>
      <c r="L921" s="304">
        <v>616.02819999999997</v>
      </c>
      <c r="M921" s="214">
        <v>616.02819999999997</v>
      </c>
      <c r="N921" s="213">
        <v>0</v>
      </c>
      <c r="O921" s="213">
        <v>0</v>
      </c>
      <c r="P921" s="312"/>
    </row>
    <row r="922" spans="1:16" s="250" customFormat="1" ht="16.5" customHeight="1">
      <c r="A922" s="158"/>
      <c r="B922" s="644"/>
      <c r="C922" s="690"/>
      <c r="D922" s="688"/>
      <c r="E922" s="311" t="s">
        <v>17</v>
      </c>
      <c r="F922" s="123"/>
      <c r="G922" s="120"/>
      <c r="H922" s="120"/>
      <c r="I922" s="120"/>
      <c r="J922" s="123"/>
      <c r="K922" s="123"/>
      <c r="L922" s="121"/>
      <c r="M922" s="121"/>
      <c r="N922" s="120"/>
      <c r="O922" s="124"/>
      <c r="P922" s="312"/>
    </row>
    <row r="923" spans="1:16" s="250" customFormat="1" ht="16.5" customHeight="1">
      <c r="A923" s="158"/>
      <c r="B923" s="644"/>
      <c r="C923" s="690"/>
      <c r="D923" s="688"/>
      <c r="E923" s="311" t="s">
        <v>14</v>
      </c>
      <c r="F923" s="123">
        <f>F925+F926+F927+F928</f>
        <v>0</v>
      </c>
      <c r="G923" s="120">
        <f t="shared" ref="G923:O923" si="260">G925+G926+G927+G928</f>
        <v>0</v>
      </c>
      <c r="H923" s="120">
        <f t="shared" si="260"/>
        <v>0</v>
      </c>
      <c r="I923" s="120">
        <f t="shared" si="260"/>
        <v>0</v>
      </c>
      <c r="J923" s="123">
        <f t="shared" si="260"/>
        <v>0</v>
      </c>
      <c r="K923" s="123">
        <f t="shared" si="260"/>
        <v>0</v>
      </c>
      <c r="L923" s="121">
        <f>L925+L926+L927+L928</f>
        <v>1341.87184</v>
      </c>
      <c r="M923" s="121">
        <f t="shared" si="260"/>
        <v>0</v>
      </c>
      <c r="N923" s="120">
        <f t="shared" si="260"/>
        <v>0</v>
      </c>
      <c r="O923" s="120">
        <f t="shared" si="260"/>
        <v>0</v>
      </c>
      <c r="P923" s="312"/>
    </row>
    <row r="924" spans="1:16" s="250" customFormat="1" ht="16.5" customHeight="1">
      <c r="A924" s="158"/>
      <c r="B924" s="644"/>
      <c r="C924" s="690"/>
      <c r="D924" s="688"/>
      <c r="E924" s="311" t="s">
        <v>15</v>
      </c>
      <c r="F924" s="123"/>
      <c r="G924" s="120"/>
      <c r="H924" s="120"/>
      <c r="I924" s="120"/>
      <c r="J924" s="123"/>
      <c r="K924" s="123"/>
      <c r="L924" s="121"/>
      <c r="M924" s="121"/>
      <c r="N924" s="120"/>
      <c r="O924" s="124"/>
      <c r="P924" s="312"/>
    </row>
    <row r="925" spans="1:16" s="250" customFormat="1" ht="16.5" customHeight="1">
      <c r="A925" s="158"/>
      <c r="B925" s="644"/>
      <c r="C925" s="690"/>
      <c r="D925" s="688"/>
      <c r="E925" s="311" t="s">
        <v>25</v>
      </c>
      <c r="F925" s="123">
        <v>0</v>
      </c>
      <c r="G925" s="120">
        <v>0</v>
      </c>
      <c r="H925" s="120">
        <v>0</v>
      </c>
      <c r="I925" s="120">
        <v>0</v>
      </c>
      <c r="J925" s="123">
        <v>0</v>
      </c>
      <c r="K925" s="123">
        <v>0</v>
      </c>
      <c r="L925" s="121">
        <v>0</v>
      </c>
      <c r="M925" s="121">
        <v>0</v>
      </c>
      <c r="N925" s="120">
        <v>0</v>
      </c>
      <c r="O925" s="124">
        <v>0</v>
      </c>
      <c r="P925" s="312"/>
    </row>
    <row r="926" spans="1:16" s="250" customFormat="1" ht="16.5" customHeight="1">
      <c r="A926" s="158"/>
      <c r="B926" s="644"/>
      <c r="C926" s="690"/>
      <c r="D926" s="688"/>
      <c r="E926" s="311" t="s">
        <v>16</v>
      </c>
      <c r="F926" s="130">
        <v>0</v>
      </c>
      <c r="G926" s="130">
        <v>0</v>
      </c>
      <c r="H926" s="132">
        <v>0</v>
      </c>
      <c r="I926" s="132">
        <v>0</v>
      </c>
      <c r="J926" s="213">
        <v>0</v>
      </c>
      <c r="K926" s="216">
        <v>0</v>
      </c>
      <c r="L926" s="214">
        <v>1341.87184</v>
      </c>
      <c r="M926" s="214">
        <v>0</v>
      </c>
      <c r="N926" s="223"/>
      <c r="O926" s="223"/>
      <c r="P926" s="312"/>
    </row>
    <row r="927" spans="1:16" s="250" customFormat="1" ht="16.5" customHeight="1">
      <c r="A927" s="158"/>
      <c r="B927" s="644"/>
      <c r="C927" s="690"/>
      <c r="D927" s="688"/>
      <c r="E927" s="311" t="s">
        <v>30</v>
      </c>
      <c r="F927" s="123"/>
      <c r="G927" s="120"/>
      <c r="H927" s="120"/>
      <c r="I927" s="120"/>
      <c r="J927" s="123"/>
      <c r="K927" s="123"/>
      <c r="L927" s="121"/>
      <c r="M927" s="121"/>
      <c r="N927" s="120"/>
      <c r="O927" s="124"/>
      <c r="P927" s="312"/>
    </row>
    <row r="928" spans="1:16" s="250" customFormat="1" ht="16.5" customHeight="1">
      <c r="A928" s="158"/>
      <c r="B928" s="644"/>
      <c r="C928" s="690"/>
      <c r="D928" s="688"/>
      <c r="E928" s="311" t="s">
        <v>65</v>
      </c>
      <c r="F928" s="213">
        <v>0</v>
      </c>
      <c r="G928" s="213">
        <v>0</v>
      </c>
      <c r="H928" s="213">
        <v>0</v>
      </c>
      <c r="I928" s="213">
        <v>0</v>
      </c>
      <c r="J928" s="213">
        <v>0</v>
      </c>
      <c r="K928" s="213">
        <v>0</v>
      </c>
      <c r="L928" s="304">
        <v>0</v>
      </c>
      <c r="M928" s="214">
        <v>0</v>
      </c>
      <c r="N928" s="213">
        <v>0</v>
      </c>
      <c r="O928" s="213">
        <v>0</v>
      </c>
      <c r="P928" s="312"/>
    </row>
    <row r="929" spans="1:16" s="250" customFormat="1" ht="16.5" customHeight="1">
      <c r="A929" s="158"/>
      <c r="B929" s="644"/>
      <c r="C929" s="690"/>
      <c r="D929" s="688"/>
      <c r="E929" s="311" t="s">
        <v>17</v>
      </c>
      <c r="F929" s="123"/>
      <c r="G929" s="120"/>
      <c r="H929" s="120"/>
      <c r="I929" s="120"/>
      <c r="J929" s="123"/>
      <c r="K929" s="123"/>
      <c r="L929" s="121"/>
      <c r="M929" s="121"/>
      <c r="N929" s="123"/>
      <c r="O929" s="123"/>
      <c r="P929" s="312"/>
    </row>
    <row r="930" spans="1:16" s="250" customFormat="1" ht="16.5" customHeight="1">
      <c r="A930" s="158"/>
      <c r="B930" s="644"/>
      <c r="C930" s="690"/>
      <c r="D930" s="688"/>
      <c r="E930" s="311" t="s">
        <v>14</v>
      </c>
      <c r="F930" s="123">
        <f>F932+F933+F934+F935</f>
        <v>0</v>
      </c>
      <c r="G930" s="120">
        <f t="shared" ref="G930:K930" si="261">G932+G933+G934+G935</f>
        <v>0</v>
      </c>
      <c r="H930" s="120">
        <f t="shared" si="261"/>
        <v>0</v>
      </c>
      <c r="I930" s="120">
        <f t="shared" si="261"/>
        <v>0</v>
      </c>
      <c r="J930" s="123">
        <f t="shared" si="261"/>
        <v>0</v>
      </c>
      <c r="K930" s="123">
        <f t="shared" si="261"/>
        <v>0</v>
      </c>
      <c r="L930" s="121">
        <f>L932+L933+L935</f>
        <v>1045.789</v>
      </c>
      <c r="M930" s="121">
        <f t="shared" ref="M930:O930" si="262">M932+M933+M935</f>
        <v>1045.789</v>
      </c>
      <c r="N930" s="120">
        <f t="shared" si="262"/>
        <v>0</v>
      </c>
      <c r="O930" s="120">
        <f t="shared" si="262"/>
        <v>0</v>
      </c>
      <c r="P930" s="312"/>
    </row>
    <row r="931" spans="1:16" s="250" customFormat="1" ht="16.5" customHeight="1">
      <c r="A931" s="158"/>
      <c r="B931" s="644"/>
      <c r="C931" s="690"/>
      <c r="D931" s="688"/>
      <c r="E931" s="311" t="s">
        <v>15</v>
      </c>
      <c r="F931" s="123"/>
      <c r="G931" s="120"/>
      <c r="H931" s="120"/>
      <c r="I931" s="120"/>
      <c r="J931" s="123"/>
      <c r="K931" s="123"/>
      <c r="L931" s="121"/>
      <c r="M931" s="121"/>
      <c r="N931" s="120"/>
      <c r="O931" s="124"/>
      <c r="P931" s="312"/>
    </row>
    <row r="932" spans="1:16" s="250" customFormat="1" ht="16.5" customHeight="1">
      <c r="A932" s="158"/>
      <c r="B932" s="644"/>
      <c r="C932" s="690"/>
      <c r="D932" s="688"/>
      <c r="E932" s="311" t="s">
        <v>25</v>
      </c>
      <c r="F932" s="123">
        <v>0</v>
      </c>
      <c r="G932" s="120">
        <v>0</v>
      </c>
      <c r="H932" s="120">
        <v>0</v>
      </c>
      <c r="I932" s="120">
        <v>0</v>
      </c>
      <c r="J932" s="123">
        <v>0</v>
      </c>
      <c r="K932" s="123">
        <v>0</v>
      </c>
      <c r="L932" s="121">
        <v>0</v>
      </c>
      <c r="M932" s="121"/>
      <c r="N932" s="120">
        <v>0</v>
      </c>
      <c r="O932" s="124">
        <v>0</v>
      </c>
      <c r="P932" s="312"/>
    </row>
    <row r="933" spans="1:16" s="250" customFormat="1" ht="16.5" customHeight="1">
      <c r="A933" s="158"/>
      <c r="B933" s="644"/>
      <c r="C933" s="690"/>
      <c r="D933" s="688"/>
      <c r="E933" s="311" t="s">
        <v>16</v>
      </c>
      <c r="F933" s="130">
        <v>0</v>
      </c>
      <c r="G933" s="130">
        <v>0</v>
      </c>
      <c r="H933" s="132">
        <v>0</v>
      </c>
      <c r="I933" s="132">
        <v>0</v>
      </c>
      <c r="J933" s="213">
        <v>0</v>
      </c>
      <c r="K933" s="216">
        <v>0</v>
      </c>
      <c r="L933" s="214">
        <v>941.21</v>
      </c>
      <c r="M933" s="214">
        <v>941.21</v>
      </c>
      <c r="N933" s="213">
        <v>0</v>
      </c>
      <c r="O933" s="213">
        <v>0</v>
      </c>
      <c r="P933" s="312"/>
    </row>
    <row r="934" spans="1:16" s="250" customFormat="1" ht="16.5" customHeight="1">
      <c r="A934" s="158"/>
      <c r="B934" s="644"/>
      <c r="C934" s="690"/>
      <c r="D934" s="688"/>
      <c r="E934" s="311" t="s">
        <v>30</v>
      </c>
      <c r="F934" s="123"/>
      <c r="G934" s="120"/>
      <c r="H934" s="120"/>
      <c r="I934" s="120"/>
      <c r="J934" s="123"/>
      <c r="K934" s="123"/>
      <c r="L934" s="382"/>
      <c r="M934" s="382"/>
      <c r="P934" s="312"/>
    </row>
    <row r="935" spans="1:16" s="250" customFormat="1" ht="16.5" customHeight="1">
      <c r="A935" s="158"/>
      <c r="B935" s="644"/>
      <c r="C935" s="690"/>
      <c r="D935" s="688"/>
      <c r="E935" s="311" t="s">
        <v>65</v>
      </c>
      <c r="F935" s="213">
        <v>0</v>
      </c>
      <c r="G935" s="213">
        <v>0</v>
      </c>
      <c r="H935" s="213">
        <v>0</v>
      </c>
      <c r="I935" s="213">
        <v>0</v>
      </c>
      <c r="J935" s="213">
        <v>0</v>
      </c>
      <c r="K935" s="213">
        <v>0</v>
      </c>
      <c r="L935" s="304">
        <v>104.57899999999999</v>
      </c>
      <c r="M935" s="304">
        <v>104.57899999999999</v>
      </c>
      <c r="N935" s="213">
        <v>0</v>
      </c>
      <c r="O935" s="213">
        <v>0</v>
      </c>
      <c r="P935" s="312"/>
    </row>
    <row r="936" spans="1:16" s="250" customFormat="1" ht="16.5" customHeight="1">
      <c r="A936" s="158"/>
      <c r="B936" s="644"/>
      <c r="C936" s="690"/>
      <c r="D936" s="688"/>
      <c r="E936" s="311" t="s">
        <v>17</v>
      </c>
      <c r="F936" s="123"/>
      <c r="G936" s="120"/>
      <c r="H936" s="120"/>
      <c r="I936" s="120"/>
      <c r="J936" s="123"/>
      <c r="K936" s="123"/>
      <c r="L936" s="121"/>
      <c r="M936" s="121"/>
      <c r="N936" s="120"/>
      <c r="O936" s="124"/>
      <c r="P936" s="312"/>
    </row>
    <row r="937" spans="1:16" s="32" customFormat="1" ht="15.75" customHeight="1">
      <c r="A937" s="158"/>
      <c r="B937" s="644"/>
      <c r="C937" s="690"/>
      <c r="D937" s="640" t="s">
        <v>544</v>
      </c>
      <c r="E937" s="140" t="s">
        <v>14</v>
      </c>
      <c r="F937" s="123">
        <f>F939+F940+F941+F942</f>
        <v>6993.5144099999998</v>
      </c>
      <c r="G937" s="120">
        <f t="shared" ref="G937:O937" si="263">G939+G940+G941+G942</f>
        <v>6804.30177</v>
      </c>
      <c r="H937" s="123">
        <f t="shared" si="263"/>
        <v>1970.9184700000001</v>
      </c>
      <c r="I937" s="123">
        <f t="shared" si="263"/>
        <v>1786.64303</v>
      </c>
      <c r="J937" s="123">
        <f t="shared" si="263"/>
        <v>4121.4507599999997</v>
      </c>
      <c r="K937" s="123">
        <f t="shared" si="263"/>
        <v>4121.3656099999998</v>
      </c>
      <c r="L937" s="121">
        <f t="shared" si="263"/>
        <v>7313.18487</v>
      </c>
      <c r="M937" s="121">
        <f t="shared" si="263"/>
        <v>7313.18487</v>
      </c>
      <c r="N937" s="120">
        <f t="shared" si="263"/>
        <v>7883.7024700000002</v>
      </c>
      <c r="O937" s="120">
        <f t="shared" si="263"/>
        <v>7883.7024700000002</v>
      </c>
      <c r="P937" s="125"/>
    </row>
    <row r="938" spans="1:16" s="32" customFormat="1" ht="15.75" customHeight="1">
      <c r="A938" s="158"/>
      <c r="B938" s="644"/>
      <c r="C938" s="690"/>
      <c r="D938" s="640"/>
      <c r="E938" s="140" t="s">
        <v>15</v>
      </c>
      <c r="F938" s="123"/>
      <c r="G938" s="120"/>
      <c r="H938" s="123"/>
      <c r="I938" s="123"/>
      <c r="J938" s="123"/>
      <c r="K938" s="123"/>
      <c r="L938" s="121"/>
      <c r="M938" s="121"/>
      <c r="N938" s="120"/>
      <c r="O938" s="120"/>
      <c r="P938" s="125"/>
    </row>
    <row r="939" spans="1:16" s="32" customFormat="1" ht="15.75" customHeight="1">
      <c r="A939" s="158"/>
      <c r="B939" s="644"/>
      <c r="C939" s="690"/>
      <c r="D939" s="640"/>
      <c r="E939" s="140" t="s">
        <v>25</v>
      </c>
      <c r="F939" s="123"/>
      <c r="G939" s="120"/>
      <c r="H939" s="123">
        <v>0</v>
      </c>
      <c r="I939" s="123">
        <v>0</v>
      </c>
      <c r="J939" s="123">
        <v>0</v>
      </c>
      <c r="K939" s="123">
        <v>0</v>
      </c>
      <c r="L939" s="121">
        <v>0</v>
      </c>
      <c r="M939" s="121">
        <v>0</v>
      </c>
      <c r="N939" s="120">
        <v>0</v>
      </c>
      <c r="O939" s="120">
        <v>0</v>
      </c>
      <c r="P939" s="125"/>
    </row>
    <row r="940" spans="1:16" s="32" customFormat="1" ht="15.75" customHeight="1">
      <c r="A940" s="158"/>
      <c r="B940" s="644"/>
      <c r="C940" s="690"/>
      <c r="D940" s="640"/>
      <c r="E940" s="140" t="s">
        <v>16</v>
      </c>
      <c r="F940" s="123"/>
      <c r="G940" s="120"/>
      <c r="H940" s="123">
        <v>0</v>
      </c>
      <c r="I940" s="123">
        <v>0</v>
      </c>
      <c r="J940" s="123">
        <v>0</v>
      </c>
      <c r="K940" s="123">
        <v>0</v>
      </c>
      <c r="L940" s="121">
        <v>0</v>
      </c>
      <c r="M940" s="121">
        <v>0</v>
      </c>
      <c r="N940" s="120">
        <v>0</v>
      </c>
      <c r="O940" s="120">
        <v>0</v>
      </c>
      <c r="P940" s="125"/>
    </row>
    <row r="941" spans="1:16" s="32" customFormat="1" ht="15.75" customHeight="1">
      <c r="A941" s="158"/>
      <c r="B941" s="644"/>
      <c r="C941" s="690"/>
      <c r="D941" s="640"/>
      <c r="E941" s="140" t="s">
        <v>30</v>
      </c>
      <c r="F941" s="123"/>
      <c r="G941" s="120"/>
      <c r="H941" s="123"/>
      <c r="I941" s="123"/>
      <c r="J941" s="123"/>
      <c r="K941" s="123"/>
      <c r="L941" s="121"/>
      <c r="M941" s="121"/>
      <c r="N941" s="120"/>
      <c r="O941" s="120"/>
      <c r="P941" s="125"/>
    </row>
    <row r="942" spans="1:16" s="32" customFormat="1" ht="15.75" customHeight="1">
      <c r="A942" s="158"/>
      <c r="B942" s="644"/>
      <c r="C942" s="690"/>
      <c r="D942" s="640"/>
      <c r="E942" s="140" t="s">
        <v>65</v>
      </c>
      <c r="F942" s="130">
        <v>6993.5144099999998</v>
      </c>
      <c r="G942" s="130">
        <v>6804.30177</v>
      </c>
      <c r="H942" s="130">
        <v>1970.9184700000001</v>
      </c>
      <c r="I942" s="130">
        <v>1786.64303</v>
      </c>
      <c r="J942" s="213">
        <v>4121.4507599999997</v>
      </c>
      <c r="K942" s="216">
        <v>4121.3656099999998</v>
      </c>
      <c r="L942" s="304">
        <v>7313.18487</v>
      </c>
      <c r="M942" s="214">
        <v>7313.18487</v>
      </c>
      <c r="N942" s="223">
        <v>7883.7024700000002</v>
      </c>
      <c r="O942" s="223">
        <v>7883.7024700000002</v>
      </c>
      <c r="P942" s="125"/>
    </row>
    <row r="943" spans="1:16" s="32" customFormat="1" ht="15.75" customHeight="1">
      <c r="A943" s="158"/>
      <c r="B943" s="644"/>
      <c r="C943" s="690"/>
      <c r="D943" s="640"/>
      <c r="E943" s="140" t="s">
        <v>17</v>
      </c>
      <c r="F943" s="123"/>
      <c r="G943" s="120"/>
      <c r="H943" s="123"/>
      <c r="I943" s="123"/>
      <c r="J943" s="123"/>
      <c r="K943" s="123"/>
      <c r="L943" s="121"/>
      <c r="M943" s="121"/>
      <c r="N943" s="120"/>
      <c r="O943" s="120"/>
      <c r="P943" s="125"/>
    </row>
    <row r="944" spans="1:16" ht="15.75" customHeight="1">
      <c r="A944" s="158"/>
      <c r="B944" s="644"/>
      <c r="C944" s="690"/>
      <c r="D944" s="640"/>
      <c r="E944" s="140" t="s">
        <v>14</v>
      </c>
      <c r="F944" s="123">
        <f>F946+F947+F948+F949</f>
        <v>498.6293</v>
      </c>
      <c r="G944" s="120">
        <f t="shared" ref="G944:O944" si="264">G946+G947+G948+G949</f>
        <v>498.6293</v>
      </c>
      <c r="H944" s="123">
        <f t="shared" si="264"/>
        <v>0</v>
      </c>
      <c r="I944" s="123">
        <f t="shared" si="264"/>
        <v>0</v>
      </c>
      <c r="J944" s="123">
        <f t="shared" si="264"/>
        <v>300</v>
      </c>
      <c r="K944" s="123">
        <f t="shared" si="264"/>
        <v>299.99979999999999</v>
      </c>
      <c r="L944" s="121">
        <f t="shared" si="264"/>
        <v>863.26800000000003</v>
      </c>
      <c r="M944" s="121">
        <f t="shared" si="264"/>
        <v>786.37779999999998</v>
      </c>
      <c r="N944" s="120">
        <f t="shared" si="264"/>
        <v>300</v>
      </c>
      <c r="O944" s="120">
        <f t="shared" si="264"/>
        <v>300</v>
      </c>
      <c r="P944" s="125"/>
    </row>
    <row r="945" spans="1:16" ht="15.75" customHeight="1">
      <c r="A945" s="158"/>
      <c r="B945" s="644"/>
      <c r="C945" s="690"/>
      <c r="D945" s="640"/>
      <c r="E945" s="140" t="s">
        <v>15</v>
      </c>
      <c r="F945" s="123"/>
      <c r="G945" s="120"/>
      <c r="H945" s="123"/>
      <c r="I945" s="123"/>
      <c r="J945" s="123"/>
      <c r="K945" s="123"/>
      <c r="L945" s="121"/>
      <c r="M945" s="121"/>
      <c r="N945" s="120"/>
      <c r="O945" s="124"/>
      <c r="P945" s="125"/>
    </row>
    <row r="946" spans="1:16" ht="15.75" customHeight="1">
      <c r="A946" s="158"/>
      <c r="B946" s="644"/>
      <c r="C946" s="690"/>
      <c r="D946" s="640"/>
      <c r="E946" s="140" t="s">
        <v>25</v>
      </c>
      <c r="F946" s="123"/>
      <c r="G946" s="120"/>
      <c r="H946" s="123">
        <v>0</v>
      </c>
      <c r="I946" s="123">
        <v>0</v>
      </c>
      <c r="J946" s="123">
        <v>0</v>
      </c>
      <c r="K946" s="123">
        <v>0</v>
      </c>
      <c r="L946" s="121">
        <v>0</v>
      </c>
      <c r="M946" s="121">
        <v>0</v>
      </c>
      <c r="N946" s="120">
        <v>0</v>
      </c>
      <c r="O946" s="124">
        <v>0</v>
      </c>
      <c r="P946" s="125"/>
    </row>
    <row r="947" spans="1:16" ht="15.75" customHeight="1">
      <c r="A947" s="158"/>
      <c r="B947" s="644"/>
      <c r="C947" s="690"/>
      <c r="D947" s="640"/>
      <c r="E947" s="140" t="s">
        <v>16</v>
      </c>
      <c r="F947" s="123"/>
      <c r="G947" s="120"/>
      <c r="H947" s="123">
        <v>0</v>
      </c>
      <c r="I947" s="123">
        <v>0</v>
      </c>
      <c r="J947" s="123">
        <v>0</v>
      </c>
      <c r="K947" s="123">
        <v>0</v>
      </c>
      <c r="L947" s="121">
        <v>0</v>
      </c>
      <c r="M947" s="121">
        <v>0</v>
      </c>
      <c r="N947" s="120">
        <v>0</v>
      </c>
      <c r="O947" s="124">
        <v>0</v>
      </c>
      <c r="P947" s="125"/>
    </row>
    <row r="948" spans="1:16" ht="15.75" customHeight="1">
      <c r="A948" s="158"/>
      <c r="B948" s="644"/>
      <c r="C948" s="690"/>
      <c r="D948" s="640"/>
      <c r="E948" s="140" t="s">
        <v>30</v>
      </c>
      <c r="F948" s="123"/>
      <c r="G948" s="120"/>
      <c r="H948" s="123"/>
      <c r="I948" s="123"/>
      <c r="J948" s="123"/>
      <c r="K948" s="123"/>
      <c r="L948" s="121"/>
      <c r="M948" s="121"/>
      <c r="N948" s="120"/>
      <c r="O948" s="124"/>
      <c r="P948" s="125"/>
    </row>
    <row r="949" spans="1:16" ht="15.75" customHeight="1">
      <c r="A949" s="158"/>
      <c r="B949" s="644"/>
      <c r="C949" s="690"/>
      <c r="D949" s="640"/>
      <c r="E949" s="140" t="s">
        <v>65</v>
      </c>
      <c r="F949" s="130">
        <v>498.6293</v>
      </c>
      <c r="G949" s="130">
        <v>498.6293</v>
      </c>
      <c r="H949" s="130">
        <v>0</v>
      </c>
      <c r="I949" s="130">
        <v>0</v>
      </c>
      <c r="J949" s="213">
        <v>300</v>
      </c>
      <c r="K949" s="216">
        <v>299.99979999999999</v>
      </c>
      <c r="L949" s="304">
        <v>863.26800000000003</v>
      </c>
      <c r="M949" s="214">
        <v>786.37779999999998</v>
      </c>
      <c r="N949" s="223">
        <v>300</v>
      </c>
      <c r="O949" s="223">
        <v>300</v>
      </c>
      <c r="P949" s="125"/>
    </row>
    <row r="950" spans="1:16" ht="15.75" customHeight="1">
      <c r="A950" s="158"/>
      <c r="B950" s="644"/>
      <c r="C950" s="691"/>
      <c r="D950" s="640"/>
      <c r="E950" s="140" t="s">
        <v>17</v>
      </c>
      <c r="F950" s="123"/>
      <c r="G950" s="120"/>
      <c r="H950" s="123"/>
      <c r="I950" s="123"/>
      <c r="J950" s="123"/>
      <c r="K950" s="123"/>
      <c r="L950" s="121"/>
      <c r="M950" s="121"/>
      <c r="N950" s="120"/>
      <c r="O950" s="124"/>
      <c r="P950" s="125"/>
    </row>
    <row r="951" spans="1:16" s="250" customFormat="1" ht="15.75" customHeight="1">
      <c r="A951" s="158"/>
      <c r="B951" s="644"/>
      <c r="C951" s="689"/>
      <c r="D951" s="687" t="s">
        <v>653</v>
      </c>
      <c r="E951" s="311" t="s">
        <v>14</v>
      </c>
      <c r="F951" s="123">
        <f>F953+F954+F955+F956</f>
        <v>0</v>
      </c>
      <c r="G951" s="120">
        <f t="shared" ref="G951:O951" si="265">G953+G954+G955+G956</f>
        <v>0</v>
      </c>
      <c r="H951" s="123">
        <f t="shared" si="265"/>
        <v>0</v>
      </c>
      <c r="I951" s="123">
        <f t="shared" si="265"/>
        <v>0</v>
      </c>
      <c r="J951" s="123">
        <f t="shared" si="265"/>
        <v>1098.1355000000001</v>
      </c>
      <c r="K951" s="123">
        <f t="shared" si="265"/>
        <v>0</v>
      </c>
      <c r="L951" s="121">
        <f t="shared" si="265"/>
        <v>1223.4414999999999</v>
      </c>
      <c r="M951" s="121">
        <f t="shared" si="265"/>
        <v>1223.4414999999999</v>
      </c>
      <c r="N951" s="120">
        <f t="shared" si="265"/>
        <v>0</v>
      </c>
      <c r="O951" s="120">
        <f t="shared" si="265"/>
        <v>0</v>
      </c>
      <c r="P951" s="312"/>
    </row>
    <row r="952" spans="1:16" s="250" customFormat="1" ht="15.75" customHeight="1">
      <c r="A952" s="158"/>
      <c r="B952" s="644"/>
      <c r="C952" s="690"/>
      <c r="D952" s="688"/>
      <c r="E952" s="311" t="s">
        <v>15</v>
      </c>
      <c r="F952" s="123"/>
      <c r="G952" s="120"/>
      <c r="H952" s="123"/>
      <c r="I952" s="123"/>
      <c r="J952" s="123"/>
      <c r="K952" s="123"/>
      <c r="L952" s="121"/>
      <c r="M952" s="121"/>
      <c r="N952" s="120"/>
      <c r="O952" s="124"/>
      <c r="P952" s="312"/>
    </row>
    <row r="953" spans="1:16" s="250" customFormat="1" ht="15.75" customHeight="1">
      <c r="A953" s="158"/>
      <c r="B953" s="644"/>
      <c r="C953" s="690"/>
      <c r="D953" s="688"/>
      <c r="E953" s="311" t="s">
        <v>25</v>
      </c>
      <c r="F953" s="123">
        <v>0</v>
      </c>
      <c r="G953" s="123">
        <v>0</v>
      </c>
      <c r="H953" s="123">
        <v>0</v>
      </c>
      <c r="I953" s="123">
        <v>0</v>
      </c>
      <c r="J953" s="123">
        <v>0</v>
      </c>
      <c r="K953" s="123">
        <v>0</v>
      </c>
      <c r="L953" s="121">
        <v>0</v>
      </c>
      <c r="M953" s="121">
        <v>0</v>
      </c>
      <c r="N953" s="120">
        <v>0</v>
      </c>
      <c r="O953" s="124">
        <v>0</v>
      </c>
      <c r="P953" s="312"/>
    </row>
    <row r="954" spans="1:16" s="250" customFormat="1" ht="15.75" customHeight="1">
      <c r="A954" s="158"/>
      <c r="B954" s="644"/>
      <c r="C954" s="690"/>
      <c r="D954" s="688"/>
      <c r="E954" s="311" t="s">
        <v>16</v>
      </c>
      <c r="F954" s="123">
        <v>0</v>
      </c>
      <c r="G954" s="123">
        <v>0</v>
      </c>
      <c r="H954" s="123">
        <v>0</v>
      </c>
      <c r="I954" s="123">
        <v>0</v>
      </c>
      <c r="J954" s="123">
        <v>0</v>
      </c>
      <c r="K954" s="123">
        <v>0</v>
      </c>
      <c r="L954" s="121">
        <v>0</v>
      </c>
      <c r="M954" s="121">
        <v>0</v>
      </c>
      <c r="N954" s="120">
        <v>0</v>
      </c>
      <c r="O954" s="124">
        <v>0</v>
      </c>
      <c r="P954" s="312"/>
    </row>
    <row r="955" spans="1:16" s="250" customFormat="1" ht="15.75" customHeight="1">
      <c r="A955" s="158"/>
      <c r="B955" s="644"/>
      <c r="C955" s="690"/>
      <c r="D955" s="688"/>
      <c r="E955" s="311" t="s">
        <v>30</v>
      </c>
      <c r="F955" s="123"/>
      <c r="G955" s="120"/>
      <c r="H955" s="123"/>
      <c r="I955" s="123"/>
      <c r="J955" s="123"/>
      <c r="K955" s="123"/>
      <c r="L955" s="121"/>
      <c r="M955" s="121"/>
      <c r="N955" s="120"/>
      <c r="O955" s="124"/>
      <c r="P955" s="312"/>
    </row>
    <row r="956" spans="1:16" s="250" customFormat="1" ht="15.75" customHeight="1">
      <c r="A956" s="158"/>
      <c r="B956" s="644"/>
      <c r="C956" s="690"/>
      <c r="D956" s="688"/>
      <c r="E956" s="311" t="s">
        <v>65</v>
      </c>
      <c r="F956" s="213">
        <v>0</v>
      </c>
      <c r="G956" s="213">
        <v>0</v>
      </c>
      <c r="H956" s="213">
        <v>0</v>
      </c>
      <c r="I956" s="213">
        <v>0</v>
      </c>
      <c r="J956" s="213">
        <v>1098.1355000000001</v>
      </c>
      <c r="K956" s="216">
        <v>0</v>
      </c>
      <c r="L956" s="304">
        <v>1223.4414999999999</v>
      </c>
      <c r="M956" s="214">
        <v>1223.4414999999999</v>
      </c>
      <c r="N956" s="223">
        <v>0</v>
      </c>
      <c r="O956" s="223">
        <v>0</v>
      </c>
      <c r="P956" s="312"/>
    </row>
    <row r="957" spans="1:16" s="250" customFormat="1" ht="15.75" customHeight="1">
      <c r="A957" s="158"/>
      <c r="B957" s="644"/>
      <c r="C957" s="691"/>
      <c r="D957" s="696"/>
      <c r="E957" s="311" t="s">
        <v>17</v>
      </c>
      <c r="F957" s="123"/>
      <c r="G957" s="120"/>
      <c r="H957" s="123"/>
      <c r="I957" s="123"/>
      <c r="J957" s="123"/>
      <c r="K957" s="123"/>
      <c r="L957" s="121"/>
      <c r="M957" s="121"/>
      <c r="N957" s="120"/>
      <c r="O957" s="124"/>
      <c r="P957" s="312"/>
    </row>
    <row r="958" spans="1:16" s="250" customFormat="1" ht="32.25" customHeight="1">
      <c r="A958" s="158"/>
      <c r="B958" s="644"/>
      <c r="C958" s="650"/>
      <c r="D958" s="650" t="s">
        <v>560</v>
      </c>
      <c r="E958" s="311" t="s">
        <v>14</v>
      </c>
      <c r="F958" s="123">
        <f>F960+F961+F963+F962</f>
        <v>12840.428999999998</v>
      </c>
      <c r="G958" s="120">
        <f t="shared" ref="G958:O958" si="266">G960+G961+G963+G962</f>
        <v>11548.528199999999</v>
      </c>
      <c r="H958" s="123">
        <f t="shared" si="266"/>
        <v>7928.8240000000005</v>
      </c>
      <c r="I958" s="123">
        <f t="shared" si="266"/>
        <v>6631.0154600000005</v>
      </c>
      <c r="J958" s="123">
        <f t="shared" si="266"/>
        <v>15859.984730000002</v>
      </c>
      <c r="K958" s="123">
        <f t="shared" si="266"/>
        <v>10915.3964</v>
      </c>
      <c r="L958" s="121">
        <f t="shared" si="266"/>
        <v>21776.537649999998</v>
      </c>
      <c r="M958" s="121">
        <f t="shared" si="266"/>
        <v>21737.104879999999</v>
      </c>
      <c r="N958" s="120">
        <f t="shared" si="266"/>
        <v>27140.941000000003</v>
      </c>
      <c r="O958" s="120">
        <f t="shared" si="266"/>
        <v>27140.941000000003</v>
      </c>
      <c r="P958" s="312"/>
    </row>
    <row r="959" spans="1:16" s="250" customFormat="1" ht="32.25" customHeight="1">
      <c r="A959" s="158"/>
      <c r="B959" s="644"/>
      <c r="C959" s="651"/>
      <c r="D959" s="651"/>
      <c r="E959" s="311" t="s">
        <v>15</v>
      </c>
      <c r="F959" s="123"/>
      <c r="G959" s="120"/>
      <c r="H959" s="123"/>
      <c r="I959" s="123"/>
      <c r="J959" s="123"/>
      <c r="K959" s="123"/>
      <c r="L959" s="121"/>
      <c r="M959" s="121"/>
      <c r="N959" s="120"/>
      <c r="O959" s="124"/>
      <c r="P959" s="312"/>
    </row>
    <row r="960" spans="1:16" s="250" customFormat="1" ht="32.25" customHeight="1">
      <c r="A960" s="158"/>
      <c r="B960" s="644"/>
      <c r="C960" s="651"/>
      <c r="D960" s="651"/>
      <c r="E960" s="311" t="s">
        <v>25</v>
      </c>
      <c r="F960" s="130">
        <v>9620.7009999999991</v>
      </c>
      <c r="G960" s="130">
        <v>8652.7433199999996</v>
      </c>
      <c r="H960" s="213">
        <v>5590.5569999999998</v>
      </c>
      <c r="I960" s="213">
        <v>4718.9511700000003</v>
      </c>
      <c r="J960" s="213">
        <v>11201.431060000001</v>
      </c>
      <c r="K960" s="216">
        <v>7714.3243300000004</v>
      </c>
      <c r="L960" s="304">
        <v>15390.30445</v>
      </c>
      <c r="M960" s="214">
        <v>15362.43585</v>
      </c>
      <c r="N960" s="223">
        <v>18212.10194</v>
      </c>
      <c r="O960" s="223">
        <v>18031.03887</v>
      </c>
      <c r="P960" s="312"/>
    </row>
    <row r="961" spans="1:16" s="250" customFormat="1" ht="32.25" customHeight="1">
      <c r="A961" s="158"/>
      <c r="B961" s="644"/>
      <c r="C961" s="651"/>
      <c r="D961" s="651"/>
      <c r="E961" s="311" t="s">
        <v>16</v>
      </c>
      <c r="F961" s="130">
        <v>3206.9</v>
      </c>
      <c r="G961" s="130">
        <v>2884.2477800000001</v>
      </c>
      <c r="H961" s="213">
        <v>2311.8989999999999</v>
      </c>
      <c r="I961" s="213">
        <v>1905.4332899999999</v>
      </c>
      <c r="J961" s="213">
        <v>4632.1856699999998</v>
      </c>
      <c r="K961" s="216">
        <v>3190.1566499999999</v>
      </c>
      <c r="L961" s="304">
        <v>6364.4565499999999</v>
      </c>
      <c r="M961" s="214">
        <v>6352.9318400000002</v>
      </c>
      <c r="N961" s="223">
        <v>8901.6980600000006</v>
      </c>
      <c r="O961" s="223">
        <v>9082.7611300000008</v>
      </c>
      <c r="P961" s="312"/>
    </row>
    <row r="962" spans="1:16" s="250" customFormat="1" ht="32.25" customHeight="1">
      <c r="A962" s="158"/>
      <c r="B962" s="644"/>
      <c r="C962" s="651"/>
      <c r="D962" s="651"/>
      <c r="E962" s="311" t="s">
        <v>30</v>
      </c>
      <c r="F962" s="123"/>
      <c r="G962" s="120"/>
      <c r="H962" s="120"/>
      <c r="I962" s="120"/>
      <c r="J962" s="123"/>
      <c r="K962" s="123"/>
      <c r="L962" s="121"/>
      <c r="M962" s="121"/>
      <c r="N962" s="120"/>
      <c r="O962" s="124"/>
      <c r="P962" s="312"/>
    </row>
    <row r="963" spans="1:16" s="250" customFormat="1" ht="32.25" customHeight="1">
      <c r="A963" s="158"/>
      <c r="B963" s="644"/>
      <c r="C963" s="651"/>
      <c r="D963" s="651"/>
      <c r="E963" s="311" t="s">
        <v>65</v>
      </c>
      <c r="F963" s="130">
        <v>12.827999999999999</v>
      </c>
      <c r="G963" s="130">
        <v>11.537100000000001</v>
      </c>
      <c r="H963" s="223">
        <v>26.367999999999999</v>
      </c>
      <c r="I963" s="223">
        <v>6.6310000000000002</v>
      </c>
      <c r="J963" s="213">
        <v>26.367999999999999</v>
      </c>
      <c r="K963" s="216">
        <v>10.915419999999999</v>
      </c>
      <c r="L963" s="304">
        <v>21.77665</v>
      </c>
      <c r="M963" s="214">
        <v>21.737189999999998</v>
      </c>
      <c r="N963" s="223">
        <v>27.140999999999998</v>
      </c>
      <c r="O963" s="223">
        <v>27.140999999999998</v>
      </c>
      <c r="P963" s="312"/>
    </row>
    <row r="964" spans="1:16" s="250" customFormat="1" ht="32.25" customHeight="1">
      <c r="A964" s="158"/>
      <c r="B964" s="644"/>
      <c r="C964" s="652"/>
      <c r="D964" s="652"/>
      <c r="E964" s="311" t="s">
        <v>17</v>
      </c>
      <c r="F964" s="123"/>
      <c r="G964" s="120"/>
      <c r="H964" s="120"/>
      <c r="I964" s="120"/>
      <c r="J964" s="123"/>
      <c r="K964" s="123"/>
      <c r="L964" s="121"/>
      <c r="M964" s="121"/>
      <c r="N964" s="120"/>
      <c r="O964" s="124"/>
      <c r="P964" s="312"/>
    </row>
    <row r="965" spans="1:16" ht="33.75" customHeight="1">
      <c r="A965" s="158"/>
      <c r="B965" s="644"/>
      <c r="C965" s="640"/>
      <c r="D965" s="640" t="s">
        <v>561</v>
      </c>
      <c r="E965" s="140" t="s">
        <v>14</v>
      </c>
      <c r="F965" s="123">
        <f>F967+F968+F969+F970+F971</f>
        <v>0</v>
      </c>
      <c r="G965" s="120">
        <f t="shared" ref="G965:O965" si="267">G967+G968+G969+G970+G971</f>
        <v>0</v>
      </c>
      <c r="H965" s="120">
        <f t="shared" si="267"/>
        <v>0</v>
      </c>
      <c r="I965" s="120">
        <f t="shared" si="267"/>
        <v>0</v>
      </c>
      <c r="J965" s="123">
        <f t="shared" si="267"/>
        <v>392.45566000000002</v>
      </c>
      <c r="K965" s="123">
        <f t="shared" si="267"/>
        <v>0</v>
      </c>
      <c r="L965" s="121">
        <f t="shared" si="267"/>
        <v>588.38900000000001</v>
      </c>
      <c r="M965" s="121">
        <f t="shared" si="267"/>
        <v>452.64323000000002</v>
      </c>
      <c r="N965" s="120">
        <f t="shared" si="267"/>
        <v>587.79999999999995</v>
      </c>
      <c r="O965" s="120">
        <f t="shared" si="267"/>
        <v>587.79999999999995</v>
      </c>
      <c r="P965" s="125"/>
    </row>
    <row r="966" spans="1:16" ht="33.75" customHeight="1">
      <c r="A966" s="158"/>
      <c r="B966" s="644"/>
      <c r="C966" s="640"/>
      <c r="D966" s="640"/>
      <c r="E966" s="140" t="s">
        <v>15</v>
      </c>
      <c r="F966" s="123"/>
      <c r="G966" s="120"/>
      <c r="H966" s="120"/>
      <c r="I966" s="120"/>
      <c r="J966" s="123"/>
      <c r="K966" s="123"/>
      <c r="L966" s="121"/>
      <c r="M966" s="121"/>
      <c r="N966" s="120"/>
      <c r="O966" s="124"/>
      <c r="P966" s="125"/>
    </row>
    <row r="967" spans="1:16" ht="33.75" customHeight="1">
      <c r="A967" s="158"/>
      <c r="B967" s="644"/>
      <c r="C967" s="640"/>
      <c r="D967" s="640"/>
      <c r="E967" s="140" t="s">
        <v>25</v>
      </c>
      <c r="F967" s="123"/>
      <c r="G967" s="120"/>
      <c r="H967" s="120">
        <v>0</v>
      </c>
      <c r="I967" s="120">
        <v>0</v>
      </c>
      <c r="J967" s="123">
        <v>0</v>
      </c>
      <c r="K967" s="123">
        <v>0</v>
      </c>
      <c r="L967" s="121">
        <v>0</v>
      </c>
      <c r="M967" s="121">
        <v>0</v>
      </c>
      <c r="N967" s="120">
        <v>0</v>
      </c>
      <c r="O967" s="124">
        <v>0</v>
      </c>
      <c r="P967" s="125"/>
    </row>
    <row r="968" spans="1:16" ht="33.75" customHeight="1">
      <c r="A968" s="158"/>
      <c r="B968" s="644"/>
      <c r="C968" s="640"/>
      <c r="D968" s="640"/>
      <c r="E968" s="140" t="s">
        <v>16</v>
      </c>
      <c r="F968" s="130">
        <v>0</v>
      </c>
      <c r="G968" s="130">
        <v>0</v>
      </c>
      <c r="H968" s="132">
        <v>0</v>
      </c>
      <c r="I968" s="132">
        <v>0</v>
      </c>
      <c r="J968" s="213">
        <v>391.86666000000002</v>
      </c>
      <c r="K968" s="216">
        <v>0</v>
      </c>
      <c r="L968" s="214">
        <v>587.79999999999995</v>
      </c>
      <c r="M968" s="214">
        <v>452.05423000000002</v>
      </c>
      <c r="N968" s="223">
        <v>587.79999999999995</v>
      </c>
      <c r="O968" s="223">
        <v>587.79999999999995</v>
      </c>
      <c r="P968" s="125"/>
    </row>
    <row r="969" spans="1:16" ht="33.75" customHeight="1">
      <c r="A969" s="158"/>
      <c r="B969" s="644"/>
      <c r="C969" s="640"/>
      <c r="D969" s="640"/>
      <c r="E969" s="140" t="s">
        <v>30</v>
      </c>
      <c r="F969" s="123"/>
      <c r="G969" s="120"/>
      <c r="H969" s="120"/>
      <c r="I969" s="120"/>
      <c r="J969" s="123"/>
      <c r="K969" s="123"/>
      <c r="L969" s="121"/>
      <c r="M969" s="121"/>
      <c r="N969" s="120"/>
      <c r="O969" s="124"/>
      <c r="P969" s="125"/>
    </row>
    <row r="970" spans="1:16" ht="33.75" customHeight="1">
      <c r="A970" s="158"/>
      <c r="B970" s="644"/>
      <c r="C970" s="640"/>
      <c r="D970" s="640"/>
      <c r="E970" s="140" t="s">
        <v>65</v>
      </c>
      <c r="F970" s="132">
        <v>0</v>
      </c>
      <c r="G970" s="132">
        <v>0</v>
      </c>
      <c r="H970" s="132">
        <v>0</v>
      </c>
      <c r="I970" s="132">
        <v>0</v>
      </c>
      <c r="J970" s="213">
        <v>0.58899999999999997</v>
      </c>
      <c r="K970" s="213">
        <v>0</v>
      </c>
      <c r="L970" s="214">
        <v>0.58899999999999997</v>
      </c>
      <c r="M970" s="214">
        <v>0.58899999999999997</v>
      </c>
      <c r="N970" s="223">
        <v>0</v>
      </c>
      <c r="O970" s="223">
        <v>0</v>
      </c>
      <c r="P970" s="125"/>
    </row>
    <row r="971" spans="1:16" ht="33.75" customHeight="1">
      <c r="A971" s="158"/>
      <c r="B971" s="644"/>
      <c r="C971" s="640"/>
      <c r="D971" s="640"/>
      <c r="E971" s="140" t="s">
        <v>17</v>
      </c>
      <c r="F971" s="123"/>
      <c r="G971" s="120"/>
      <c r="H971" s="120"/>
      <c r="I971" s="120"/>
      <c r="J971" s="123"/>
      <c r="K971" s="123"/>
      <c r="L971" s="121"/>
      <c r="M971" s="121"/>
      <c r="N971" s="120"/>
      <c r="O971" s="124"/>
      <c r="P971" s="125"/>
    </row>
    <row r="972" spans="1:16" ht="15.75" customHeight="1">
      <c r="A972" s="158"/>
      <c r="B972" s="644"/>
      <c r="C972" s="657"/>
      <c r="D972" s="641" t="s">
        <v>549</v>
      </c>
      <c r="E972" s="140" t="s">
        <v>14</v>
      </c>
      <c r="F972" s="123">
        <f>F974+F975+F976+F977</f>
        <v>0</v>
      </c>
      <c r="G972" s="120">
        <f t="shared" ref="G972:O972" si="268">G974+G975+G976+G977</f>
        <v>0</v>
      </c>
      <c r="H972" s="120">
        <f t="shared" si="268"/>
        <v>4240</v>
      </c>
      <c r="I972" s="120">
        <f t="shared" si="268"/>
        <v>0</v>
      </c>
      <c r="J972" s="123">
        <f t="shared" si="268"/>
        <v>4282.8289999999997</v>
      </c>
      <c r="K972" s="123">
        <f t="shared" si="268"/>
        <v>42.829000000000001</v>
      </c>
      <c r="L972" s="121">
        <f t="shared" si="268"/>
        <v>4282.8289999999997</v>
      </c>
      <c r="M972" s="121">
        <f t="shared" si="268"/>
        <v>4200.9269699999995</v>
      </c>
      <c r="N972" s="120">
        <f t="shared" si="268"/>
        <v>4240</v>
      </c>
      <c r="O972" s="120">
        <f t="shared" si="268"/>
        <v>4240</v>
      </c>
      <c r="P972" s="125"/>
    </row>
    <row r="973" spans="1:16" ht="15.75" customHeight="1">
      <c r="A973" s="158"/>
      <c r="B973" s="644"/>
      <c r="C973" s="657"/>
      <c r="D973" s="641"/>
      <c r="E973" s="140" t="s">
        <v>15</v>
      </c>
      <c r="F973" s="123"/>
      <c r="G973" s="120"/>
      <c r="H973" s="120"/>
      <c r="I973" s="120"/>
      <c r="J973" s="123"/>
      <c r="K973" s="123"/>
      <c r="L973" s="121"/>
      <c r="M973" s="121"/>
      <c r="N973" s="120"/>
      <c r="O973" s="124"/>
      <c r="P973" s="125"/>
    </row>
    <row r="974" spans="1:16" ht="15.75" customHeight="1">
      <c r="A974" s="158"/>
      <c r="B974" s="644"/>
      <c r="C974" s="657"/>
      <c r="D974" s="641"/>
      <c r="E974" s="140" t="s">
        <v>25</v>
      </c>
      <c r="F974" s="123"/>
      <c r="G974" s="120"/>
      <c r="H974" s="120">
        <v>0</v>
      </c>
      <c r="I974" s="120">
        <v>0</v>
      </c>
      <c r="J974" s="123"/>
      <c r="K974" s="123"/>
      <c r="L974" s="121">
        <v>0</v>
      </c>
      <c r="M974" s="121"/>
      <c r="N974" s="120">
        <v>0</v>
      </c>
      <c r="O974" s="124">
        <v>0</v>
      </c>
      <c r="P974" s="125"/>
    </row>
    <row r="975" spans="1:16" ht="15.75" customHeight="1">
      <c r="A975" s="158"/>
      <c r="B975" s="644"/>
      <c r="C975" s="657"/>
      <c r="D975" s="641"/>
      <c r="E975" s="140" t="s">
        <v>16</v>
      </c>
      <c r="F975" s="130">
        <v>0</v>
      </c>
      <c r="G975" s="130">
        <v>0</v>
      </c>
      <c r="H975" s="132">
        <v>4240</v>
      </c>
      <c r="I975" s="132">
        <v>0</v>
      </c>
      <c r="J975" s="213">
        <v>4240</v>
      </c>
      <c r="K975" s="216">
        <v>0</v>
      </c>
      <c r="L975" s="214">
        <v>4240</v>
      </c>
      <c r="M975" s="214">
        <v>4158.0979699999998</v>
      </c>
      <c r="N975" s="223">
        <v>4240</v>
      </c>
      <c r="O975" s="223">
        <v>4240</v>
      </c>
      <c r="P975" s="125"/>
    </row>
    <row r="976" spans="1:16" ht="15.75" customHeight="1">
      <c r="A976" s="158"/>
      <c r="B976" s="644"/>
      <c r="C976" s="657"/>
      <c r="D976" s="641"/>
      <c r="E976" s="140" t="s">
        <v>30</v>
      </c>
      <c r="F976" s="123"/>
      <c r="G976" s="120"/>
      <c r="H976" s="120"/>
      <c r="I976" s="120"/>
      <c r="J976" s="123"/>
      <c r="K976" s="123"/>
      <c r="L976" s="121"/>
      <c r="M976" s="121"/>
      <c r="N976" s="120"/>
      <c r="O976" s="124"/>
      <c r="P976" s="125"/>
    </row>
    <row r="977" spans="1:16" ht="15.75" customHeight="1">
      <c r="A977" s="158"/>
      <c r="B977" s="644"/>
      <c r="C977" s="657"/>
      <c r="D977" s="641"/>
      <c r="E977" s="140" t="s">
        <v>65</v>
      </c>
      <c r="F977" s="130"/>
      <c r="G977" s="132"/>
      <c r="H977" s="132"/>
      <c r="I977" s="132"/>
      <c r="J977" s="213">
        <v>42.829000000000001</v>
      </c>
      <c r="K977" s="216">
        <v>42.829000000000001</v>
      </c>
      <c r="L977" s="304">
        <v>42.829000000000001</v>
      </c>
      <c r="M977" s="304">
        <v>42.829000000000001</v>
      </c>
      <c r="N977" s="223">
        <v>0</v>
      </c>
      <c r="O977" s="223">
        <v>0</v>
      </c>
      <c r="P977" s="125"/>
    </row>
    <row r="978" spans="1:16" ht="21" customHeight="1">
      <c r="A978" s="158"/>
      <c r="B978" s="644"/>
      <c r="C978" s="657"/>
      <c r="D978" s="641"/>
      <c r="E978" s="140" t="s">
        <v>17</v>
      </c>
      <c r="F978" s="123"/>
      <c r="G978" s="120"/>
      <c r="H978" s="120"/>
      <c r="I978" s="120"/>
      <c r="J978" s="123"/>
      <c r="K978" s="123"/>
      <c r="L978" s="121"/>
      <c r="M978" s="121"/>
      <c r="N978" s="120"/>
      <c r="O978" s="124"/>
      <c r="P978" s="125"/>
    </row>
    <row r="979" spans="1:16" s="41" customFormat="1" ht="17.25" customHeight="1">
      <c r="A979" s="158"/>
      <c r="B979" s="644"/>
      <c r="C979" s="657"/>
      <c r="D979" s="641" t="s">
        <v>550</v>
      </c>
      <c r="E979" s="140" t="s">
        <v>14</v>
      </c>
      <c r="F979" s="123">
        <f>F981+F982+F983+F984</f>
        <v>41.92286</v>
      </c>
      <c r="G979" s="120">
        <f t="shared" ref="G979:O979" si="269">G981+G982+G983+G984</f>
        <v>41.92286</v>
      </c>
      <c r="H979" s="120">
        <f t="shared" si="269"/>
        <v>0</v>
      </c>
      <c r="I979" s="120">
        <f t="shared" si="269"/>
        <v>0</v>
      </c>
      <c r="J979" s="123">
        <f t="shared" si="269"/>
        <v>7576</v>
      </c>
      <c r="K979" s="123">
        <f t="shared" si="269"/>
        <v>0</v>
      </c>
      <c r="L979" s="121">
        <f t="shared" si="269"/>
        <v>7666</v>
      </c>
      <c r="M979" s="121">
        <f t="shared" si="269"/>
        <v>7666</v>
      </c>
      <c r="N979" s="120">
        <f t="shared" si="269"/>
        <v>0</v>
      </c>
      <c r="O979" s="120">
        <f t="shared" si="269"/>
        <v>0</v>
      </c>
      <c r="P979" s="125"/>
    </row>
    <row r="980" spans="1:16" s="41" customFormat="1" ht="17.25" customHeight="1">
      <c r="A980" s="158"/>
      <c r="B980" s="644"/>
      <c r="C980" s="657"/>
      <c r="D980" s="641"/>
      <c r="E980" s="140" t="s">
        <v>15</v>
      </c>
      <c r="F980" s="123"/>
      <c r="G980" s="120"/>
      <c r="H980" s="120"/>
      <c r="I980" s="120"/>
      <c r="J980" s="123"/>
      <c r="K980" s="123"/>
      <c r="L980" s="121"/>
      <c r="M980" s="121"/>
      <c r="N980" s="120"/>
      <c r="O980" s="124"/>
      <c r="P980" s="125"/>
    </row>
    <row r="981" spans="1:16" s="41" customFormat="1" ht="17.25" customHeight="1">
      <c r="A981" s="158"/>
      <c r="B981" s="644"/>
      <c r="C981" s="657"/>
      <c r="D981" s="641"/>
      <c r="E981" s="140" t="s">
        <v>25</v>
      </c>
      <c r="F981" s="123"/>
      <c r="G981" s="120"/>
      <c r="H981" s="120">
        <v>0</v>
      </c>
      <c r="I981" s="120">
        <v>0</v>
      </c>
      <c r="J981" s="123"/>
      <c r="K981" s="123"/>
      <c r="L981" s="121">
        <v>0</v>
      </c>
      <c r="M981" s="121"/>
      <c r="N981" s="120">
        <v>0</v>
      </c>
      <c r="O981" s="124">
        <v>0</v>
      </c>
      <c r="P981" s="125"/>
    </row>
    <row r="982" spans="1:16" s="41" customFormat="1" ht="17.25" customHeight="1">
      <c r="A982" s="158"/>
      <c r="B982" s="644"/>
      <c r="C982" s="657"/>
      <c r="D982" s="641"/>
      <c r="E982" s="140" t="s">
        <v>16</v>
      </c>
      <c r="F982" s="130">
        <v>41.92286</v>
      </c>
      <c r="G982" s="130">
        <v>41.92286</v>
      </c>
      <c r="H982" s="132">
        <v>0</v>
      </c>
      <c r="I982" s="132">
        <v>0</v>
      </c>
      <c r="J982" s="213">
        <v>7500</v>
      </c>
      <c r="K982" s="216">
        <v>0</v>
      </c>
      <c r="L982" s="214">
        <v>7500</v>
      </c>
      <c r="M982" s="214">
        <v>7500</v>
      </c>
      <c r="N982" s="223">
        <v>0</v>
      </c>
      <c r="O982" s="223">
        <v>0</v>
      </c>
      <c r="P982" s="125"/>
    </row>
    <row r="983" spans="1:16" s="41" customFormat="1" ht="17.25" customHeight="1">
      <c r="A983" s="158"/>
      <c r="B983" s="644"/>
      <c r="C983" s="657"/>
      <c r="D983" s="641"/>
      <c r="E983" s="140" t="s">
        <v>30</v>
      </c>
      <c r="F983" s="123"/>
      <c r="G983" s="120"/>
      <c r="H983" s="120"/>
      <c r="I983" s="120"/>
      <c r="J983" s="123"/>
      <c r="K983" s="123"/>
      <c r="L983" s="121"/>
      <c r="M983" s="121"/>
      <c r="N983" s="120"/>
      <c r="O983" s="124"/>
      <c r="P983" s="125"/>
    </row>
    <row r="984" spans="1:16" s="41" customFormat="1" ht="17.25" customHeight="1">
      <c r="A984" s="158"/>
      <c r="B984" s="644"/>
      <c r="C984" s="657"/>
      <c r="D984" s="641"/>
      <c r="E984" s="140" t="s">
        <v>65</v>
      </c>
      <c r="F984" s="132">
        <v>0</v>
      </c>
      <c r="G984" s="132">
        <v>0</v>
      </c>
      <c r="H984" s="132">
        <v>0</v>
      </c>
      <c r="I984" s="132">
        <v>0</v>
      </c>
      <c r="J984" s="213">
        <v>76</v>
      </c>
      <c r="K984" s="216">
        <v>0</v>
      </c>
      <c r="L984" s="214">
        <v>166</v>
      </c>
      <c r="M984" s="214">
        <v>166</v>
      </c>
      <c r="N984" s="223">
        <v>0</v>
      </c>
      <c r="O984" s="223">
        <v>0</v>
      </c>
      <c r="P984" s="125"/>
    </row>
    <row r="985" spans="1:16" s="41" customFormat="1" ht="17.25" customHeight="1">
      <c r="A985" s="158"/>
      <c r="B985" s="644"/>
      <c r="C985" s="657"/>
      <c r="D985" s="641"/>
      <c r="E985" s="140" t="s">
        <v>17</v>
      </c>
      <c r="F985" s="123"/>
      <c r="G985" s="120"/>
      <c r="H985" s="120"/>
      <c r="I985" s="120"/>
      <c r="J985" s="123"/>
      <c r="K985" s="123"/>
      <c r="L985" s="121"/>
      <c r="M985" s="121"/>
      <c r="N985" s="120"/>
      <c r="O985" s="124"/>
      <c r="P985" s="125"/>
    </row>
    <row r="986" spans="1:16" s="55" customFormat="1" ht="15.75" customHeight="1">
      <c r="A986" s="158"/>
      <c r="B986" s="644"/>
      <c r="C986" s="657"/>
      <c r="D986" s="641" t="s">
        <v>551</v>
      </c>
      <c r="E986" s="140" t="s">
        <v>14</v>
      </c>
      <c r="F986" s="123">
        <f>F988+F989+F990+F991</f>
        <v>1891.9</v>
      </c>
      <c r="G986" s="120">
        <f t="shared" ref="G986:O986" si="270">G988+G989+G990+G991</f>
        <v>1891.9</v>
      </c>
      <c r="H986" s="120">
        <f t="shared" si="270"/>
        <v>0</v>
      </c>
      <c r="I986" s="120">
        <f t="shared" si="270"/>
        <v>0</v>
      </c>
      <c r="J986" s="123">
        <f t="shared" si="270"/>
        <v>0</v>
      </c>
      <c r="K986" s="123">
        <f t="shared" si="270"/>
        <v>0</v>
      </c>
      <c r="L986" s="121">
        <f t="shared" si="270"/>
        <v>0</v>
      </c>
      <c r="M986" s="121">
        <f t="shared" si="270"/>
        <v>0</v>
      </c>
      <c r="N986" s="120">
        <f t="shared" si="270"/>
        <v>2783.0473699999998</v>
      </c>
      <c r="O986" s="120">
        <f t="shared" si="270"/>
        <v>5601.9905600000002</v>
      </c>
      <c r="P986" s="125"/>
    </row>
    <row r="987" spans="1:16" s="55" customFormat="1" ht="15.75" customHeight="1">
      <c r="A987" s="158"/>
      <c r="B987" s="644"/>
      <c r="C987" s="657"/>
      <c r="D987" s="641"/>
      <c r="E987" s="140" t="s">
        <v>15</v>
      </c>
      <c r="F987" s="123"/>
      <c r="G987" s="120"/>
      <c r="H987" s="120"/>
      <c r="I987" s="120"/>
      <c r="J987" s="123"/>
      <c r="K987" s="123"/>
      <c r="L987" s="121"/>
      <c r="M987" s="121"/>
      <c r="N987" s="120"/>
      <c r="O987" s="124"/>
      <c r="P987" s="125"/>
    </row>
    <row r="988" spans="1:16" s="55" customFormat="1" ht="15.75" customHeight="1">
      <c r="A988" s="158"/>
      <c r="B988" s="644"/>
      <c r="C988" s="657"/>
      <c r="D988" s="641"/>
      <c r="E988" s="140" t="s">
        <v>25</v>
      </c>
      <c r="F988" s="130">
        <v>19</v>
      </c>
      <c r="G988" s="130">
        <v>19</v>
      </c>
      <c r="H988" s="132">
        <v>0</v>
      </c>
      <c r="I988" s="132">
        <v>0</v>
      </c>
      <c r="J988" s="213">
        <v>0</v>
      </c>
      <c r="K988" s="213">
        <v>0</v>
      </c>
      <c r="L988" s="214">
        <v>0</v>
      </c>
      <c r="M988" s="214">
        <v>0</v>
      </c>
      <c r="N988" s="223">
        <v>2617.39</v>
      </c>
      <c r="O988" s="223">
        <v>5268.59411</v>
      </c>
      <c r="P988" s="125"/>
    </row>
    <row r="989" spans="1:16" s="55" customFormat="1" ht="15.75" customHeight="1">
      <c r="A989" s="158"/>
      <c r="B989" s="644"/>
      <c r="C989" s="657"/>
      <c r="D989" s="641"/>
      <c r="E989" s="140" t="s">
        <v>16</v>
      </c>
      <c r="F989" s="130">
        <v>1779.2550000000001</v>
      </c>
      <c r="G989" s="130">
        <v>1779.2550000000001</v>
      </c>
      <c r="H989" s="132">
        <v>0</v>
      </c>
      <c r="I989" s="132">
        <v>0</v>
      </c>
      <c r="J989" s="213">
        <v>0</v>
      </c>
      <c r="K989" s="213">
        <v>0</v>
      </c>
      <c r="L989" s="214">
        <v>0</v>
      </c>
      <c r="M989" s="214">
        <v>0</v>
      </c>
      <c r="N989" s="223">
        <v>137.75737000000001</v>
      </c>
      <c r="O989" s="223">
        <v>277.29644999999999</v>
      </c>
      <c r="P989" s="125"/>
    </row>
    <row r="990" spans="1:16" s="55" customFormat="1" ht="15.75" customHeight="1">
      <c r="A990" s="158"/>
      <c r="B990" s="644"/>
      <c r="C990" s="657"/>
      <c r="D990" s="641"/>
      <c r="E990" s="140" t="s">
        <v>30</v>
      </c>
      <c r="F990" s="123"/>
      <c r="G990" s="120"/>
      <c r="H990" s="120"/>
      <c r="I990" s="120"/>
      <c r="J990" s="123"/>
      <c r="K990" s="123"/>
      <c r="L990" s="121"/>
      <c r="M990" s="121"/>
      <c r="N990" s="120"/>
      <c r="O990" s="124"/>
      <c r="P990" s="125"/>
    </row>
    <row r="991" spans="1:16" s="55" customFormat="1" ht="15.75" customHeight="1">
      <c r="A991" s="158"/>
      <c r="B991" s="644"/>
      <c r="C991" s="657"/>
      <c r="D991" s="641"/>
      <c r="E991" s="140" t="s">
        <v>65</v>
      </c>
      <c r="F991" s="130">
        <v>93.644999999999996</v>
      </c>
      <c r="G991" s="130">
        <v>93.644999999999996</v>
      </c>
      <c r="H991" s="132">
        <v>0</v>
      </c>
      <c r="I991" s="132">
        <v>0</v>
      </c>
      <c r="J991" s="213">
        <v>0</v>
      </c>
      <c r="K991" s="213">
        <v>0</v>
      </c>
      <c r="L991" s="214">
        <v>0</v>
      </c>
      <c r="M991" s="214">
        <v>0</v>
      </c>
      <c r="N991" s="223">
        <v>27.9</v>
      </c>
      <c r="O991" s="223">
        <v>56.1</v>
      </c>
      <c r="P991" s="125"/>
    </row>
    <row r="992" spans="1:16" s="55" customFormat="1" ht="15.75" customHeight="1">
      <c r="A992" s="158"/>
      <c r="B992" s="644"/>
      <c r="C992" s="657"/>
      <c r="D992" s="641"/>
      <c r="E992" s="140" t="s">
        <v>17</v>
      </c>
      <c r="F992" s="123"/>
      <c r="G992" s="120"/>
      <c r="H992" s="120"/>
      <c r="I992" s="120"/>
      <c r="J992" s="123"/>
      <c r="K992" s="123"/>
      <c r="L992" s="121"/>
      <c r="M992" s="121"/>
      <c r="N992" s="120"/>
      <c r="O992" s="124"/>
      <c r="P992" s="125"/>
    </row>
    <row r="993" spans="1:16" s="55" customFormat="1" ht="15.75" customHeight="1">
      <c r="A993" s="158"/>
      <c r="B993" s="644"/>
      <c r="C993" s="657"/>
      <c r="D993" s="641"/>
      <c r="E993" s="140" t="s">
        <v>14</v>
      </c>
      <c r="F993" s="123">
        <f>F995+F996+F997+F998</f>
        <v>0</v>
      </c>
      <c r="G993" s="120">
        <f t="shared" ref="G993:O993" si="271">G995+G996+G997+G998</f>
        <v>0</v>
      </c>
      <c r="H993" s="120">
        <f t="shared" si="271"/>
        <v>2741.7</v>
      </c>
      <c r="I993" s="120">
        <f t="shared" si="271"/>
        <v>0</v>
      </c>
      <c r="J993" s="123">
        <f t="shared" si="271"/>
        <v>2741.7</v>
      </c>
      <c r="K993" s="123">
        <f t="shared" si="271"/>
        <v>0</v>
      </c>
      <c r="L993" s="121">
        <f t="shared" si="271"/>
        <v>2739.7906900000003</v>
      </c>
      <c r="M993" s="121">
        <f t="shared" si="271"/>
        <v>2660.9846899999998</v>
      </c>
      <c r="N993" s="120">
        <f t="shared" si="271"/>
        <v>0</v>
      </c>
      <c r="O993" s="120">
        <f t="shared" si="271"/>
        <v>0</v>
      </c>
      <c r="P993" s="125"/>
    </row>
    <row r="994" spans="1:16" s="55" customFormat="1" ht="15.75" customHeight="1">
      <c r="A994" s="158"/>
      <c r="B994" s="644"/>
      <c r="C994" s="657"/>
      <c r="D994" s="641"/>
      <c r="E994" s="140" t="s">
        <v>15</v>
      </c>
      <c r="F994" s="123"/>
      <c r="G994" s="120"/>
      <c r="H994" s="120"/>
      <c r="I994" s="120"/>
      <c r="J994" s="123"/>
      <c r="K994" s="123"/>
      <c r="L994" s="121"/>
      <c r="M994" s="121"/>
      <c r="N994" s="120"/>
      <c r="O994" s="124"/>
      <c r="P994" s="125"/>
    </row>
    <row r="995" spans="1:16" s="55" customFormat="1" ht="15.75" customHeight="1">
      <c r="A995" s="158"/>
      <c r="B995" s="644"/>
      <c r="C995" s="657"/>
      <c r="D995" s="641"/>
      <c r="E995" s="140" t="s">
        <v>25</v>
      </c>
      <c r="F995" s="130">
        <v>0</v>
      </c>
      <c r="G995" s="130">
        <v>0</v>
      </c>
      <c r="H995" s="132">
        <v>2578.4899999999998</v>
      </c>
      <c r="I995" s="132">
        <v>0</v>
      </c>
      <c r="J995" s="213">
        <v>2578.4899999999998</v>
      </c>
      <c r="K995" s="213">
        <v>0</v>
      </c>
      <c r="L995" s="214">
        <v>2576.6939600000001</v>
      </c>
      <c r="M995" s="214">
        <v>2502.57935</v>
      </c>
      <c r="N995" s="223">
        <v>0</v>
      </c>
      <c r="O995" s="223">
        <v>0</v>
      </c>
      <c r="P995" s="125"/>
    </row>
    <row r="996" spans="1:16" s="55" customFormat="1" ht="15.75" customHeight="1">
      <c r="A996" s="158"/>
      <c r="B996" s="644"/>
      <c r="C996" s="657"/>
      <c r="D996" s="641"/>
      <c r="E996" s="140" t="s">
        <v>16</v>
      </c>
      <c r="F996" s="132">
        <v>0</v>
      </c>
      <c r="G996" s="132">
        <v>0</v>
      </c>
      <c r="H996" s="132">
        <v>135.71</v>
      </c>
      <c r="I996" s="132">
        <v>0</v>
      </c>
      <c r="J996" s="213">
        <v>135.71</v>
      </c>
      <c r="K996" s="213">
        <v>0</v>
      </c>
      <c r="L996" s="214">
        <v>135.61607000000001</v>
      </c>
      <c r="M996" s="214">
        <v>131.71512000000001</v>
      </c>
      <c r="N996" s="223">
        <v>0</v>
      </c>
      <c r="O996" s="223">
        <v>0</v>
      </c>
      <c r="P996" s="125"/>
    </row>
    <row r="997" spans="1:16" s="55" customFormat="1" ht="15.75" customHeight="1">
      <c r="A997" s="158"/>
      <c r="B997" s="644"/>
      <c r="C997" s="657"/>
      <c r="D997" s="641"/>
      <c r="E997" s="140" t="s">
        <v>30</v>
      </c>
      <c r="F997" s="123"/>
      <c r="G997" s="120"/>
      <c r="H997" s="120"/>
      <c r="I997" s="120"/>
      <c r="J997" s="123"/>
      <c r="K997" s="123"/>
      <c r="L997" s="121"/>
      <c r="M997" s="121"/>
      <c r="N997" s="120"/>
      <c r="O997" s="124"/>
      <c r="P997" s="125"/>
    </row>
    <row r="998" spans="1:16" s="55" customFormat="1" ht="15.75" customHeight="1">
      <c r="A998" s="158"/>
      <c r="B998" s="644"/>
      <c r="C998" s="657"/>
      <c r="D998" s="641"/>
      <c r="E998" s="140" t="s">
        <v>65</v>
      </c>
      <c r="F998" s="130">
        <v>0</v>
      </c>
      <c r="G998" s="130">
        <v>0</v>
      </c>
      <c r="H998" s="132">
        <v>27.5</v>
      </c>
      <c r="I998" s="132">
        <v>0</v>
      </c>
      <c r="J998" s="213">
        <v>27.5</v>
      </c>
      <c r="K998" s="213">
        <v>0</v>
      </c>
      <c r="L998" s="214">
        <v>27.48066</v>
      </c>
      <c r="M998" s="214">
        <v>26.69022</v>
      </c>
      <c r="N998" s="223">
        <v>0</v>
      </c>
      <c r="O998" s="223">
        <v>0</v>
      </c>
      <c r="P998" s="125"/>
    </row>
    <row r="999" spans="1:16" s="55" customFormat="1" ht="15.75" customHeight="1">
      <c r="A999" s="158"/>
      <c r="B999" s="644"/>
      <c r="C999" s="657"/>
      <c r="D999" s="641"/>
      <c r="E999" s="140" t="s">
        <v>17</v>
      </c>
      <c r="F999" s="123"/>
      <c r="G999" s="120"/>
      <c r="H999" s="120"/>
      <c r="I999" s="120"/>
      <c r="J999" s="123"/>
      <c r="K999" s="123"/>
      <c r="L999" s="121"/>
      <c r="M999" s="121"/>
      <c r="N999" s="120"/>
      <c r="O999" s="124"/>
      <c r="P999" s="125"/>
    </row>
    <row r="1000" spans="1:16" s="57" customFormat="1" ht="18.75" customHeight="1">
      <c r="A1000" s="158"/>
      <c r="B1000" s="644"/>
      <c r="C1000" s="640"/>
      <c r="D1000" s="641" t="s">
        <v>556</v>
      </c>
      <c r="E1000" s="140" t="s">
        <v>14</v>
      </c>
      <c r="F1000" s="123">
        <f>F1002+F1003+F1004+F1005+F1006</f>
        <v>4240.7739999999994</v>
      </c>
      <c r="G1000" s="123">
        <f t="shared" ref="G1000:O1000" si="272">G1002+G1003+G1004+G1005+G1006</f>
        <v>2765.2498900000001</v>
      </c>
      <c r="H1000" s="120">
        <f t="shared" si="272"/>
        <v>0</v>
      </c>
      <c r="I1000" s="120">
        <f t="shared" si="272"/>
        <v>0</v>
      </c>
      <c r="J1000" s="123">
        <f t="shared" si="272"/>
        <v>0</v>
      </c>
      <c r="K1000" s="123">
        <f t="shared" si="272"/>
        <v>0</v>
      </c>
      <c r="L1000" s="121">
        <f t="shared" si="272"/>
        <v>0</v>
      </c>
      <c r="M1000" s="121">
        <f t="shared" si="272"/>
        <v>0</v>
      </c>
      <c r="N1000" s="123">
        <f t="shared" si="272"/>
        <v>0</v>
      </c>
      <c r="O1000" s="123">
        <f t="shared" si="272"/>
        <v>4072.9150599999998</v>
      </c>
      <c r="P1000" s="125"/>
    </row>
    <row r="1001" spans="1:16" s="57" customFormat="1" ht="18.75" customHeight="1">
      <c r="A1001" s="158"/>
      <c r="B1001" s="644"/>
      <c r="C1001" s="640"/>
      <c r="D1001" s="641"/>
      <c r="E1001" s="140" t="s">
        <v>15</v>
      </c>
      <c r="F1001" s="123"/>
      <c r="G1001" s="120"/>
      <c r="H1001" s="120"/>
      <c r="I1001" s="120"/>
      <c r="J1001" s="123"/>
      <c r="K1001" s="123"/>
      <c r="L1001" s="121"/>
      <c r="M1001" s="121"/>
      <c r="N1001" s="120"/>
      <c r="O1001" s="124"/>
      <c r="P1001" s="125"/>
    </row>
    <row r="1002" spans="1:16" s="57" customFormat="1" ht="18.75" customHeight="1">
      <c r="A1002" s="158"/>
      <c r="B1002" s="644"/>
      <c r="C1002" s="640"/>
      <c r="D1002" s="641"/>
      <c r="E1002" s="140" t="s">
        <v>25</v>
      </c>
      <c r="F1002" s="130">
        <v>3988.3602999999998</v>
      </c>
      <c r="G1002" s="130">
        <v>2600.6603700000001</v>
      </c>
      <c r="H1002" s="132">
        <v>0</v>
      </c>
      <c r="I1002" s="132">
        <v>0</v>
      </c>
      <c r="J1002" s="213">
        <v>0</v>
      </c>
      <c r="K1002" s="213">
        <v>0</v>
      </c>
      <c r="L1002" s="214">
        <v>0</v>
      </c>
      <c r="M1002" s="214">
        <v>0</v>
      </c>
      <c r="N1002" s="223">
        <v>0</v>
      </c>
      <c r="O1002" s="223">
        <v>3856.25387</v>
      </c>
      <c r="P1002" s="125"/>
    </row>
    <row r="1003" spans="1:16" s="57" customFormat="1" ht="18.75" customHeight="1">
      <c r="A1003" s="158"/>
      <c r="B1003" s="644"/>
      <c r="C1003" s="640"/>
      <c r="D1003" s="641"/>
      <c r="E1003" s="140" t="s">
        <v>16</v>
      </c>
      <c r="F1003" s="130">
        <v>209.91370000000001</v>
      </c>
      <c r="G1003" s="130">
        <v>136.87685999999999</v>
      </c>
      <c r="H1003" s="132">
        <v>0</v>
      </c>
      <c r="I1003" s="132">
        <v>0</v>
      </c>
      <c r="J1003" s="213">
        <v>0</v>
      </c>
      <c r="K1003" s="213">
        <v>0</v>
      </c>
      <c r="L1003" s="214">
        <v>0</v>
      </c>
      <c r="M1003" s="214">
        <v>0</v>
      </c>
      <c r="N1003" s="223">
        <v>0</v>
      </c>
      <c r="O1003" s="223">
        <v>202.96118999999999</v>
      </c>
      <c r="P1003" s="125"/>
    </row>
    <row r="1004" spans="1:16" s="57" customFormat="1" ht="18.75" customHeight="1">
      <c r="A1004" s="158"/>
      <c r="B1004" s="644"/>
      <c r="C1004" s="640"/>
      <c r="D1004" s="641"/>
      <c r="E1004" s="140" t="s">
        <v>30</v>
      </c>
      <c r="F1004" s="123"/>
      <c r="G1004" s="120"/>
      <c r="H1004" s="120"/>
      <c r="I1004" s="120"/>
      <c r="J1004" s="123"/>
      <c r="K1004" s="123"/>
      <c r="L1004" s="121"/>
      <c r="M1004" s="121"/>
      <c r="N1004" s="120"/>
      <c r="O1004" s="124"/>
      <c r="P1004" s="125"/>
    </row>
    <row r="1005" spans="1:16" s="57" customFormat="1" ht="18.75" customHeight="1">
      <c r="A1005" s="158"/>
      <c r="B1005" s="644"/>
      <c r="C1005" s="640"/>
      <c r="D1005" s="641"/>
      <c r="E1005" s="140" t="s">
        <v>65</v>
      </c>
      <c r="F1005" s="130">
        <v>42.5</v>
      </c>
      <c r="G1005" s="130">
        <v>27.71266</v>
      </c>
      <c r="H1005" s="132">
        <v>0</v>
      </c>
      <c r="I1005" s="132">
        <v>0</v>
      </c>
      <c r="J1005" s="213">
        <v>0</v>
      </c>
      <c r="K1005" s="213">
        <v>0</v>
      </c>
      <c r="L1005" s="214">
        <v>0</v>
      </c>
      <c r="M1005" s="214">
        <v>0</v>
      </c>
      <c r="N1005" s="223">
        <v>0</v>
      </c>
      <c r="O1005" s="223">
        <v>13.7</v>
      </c>
      <c r="P1005" s="125"/>
    </row>
    <row r="1006" spans="1:16" s="57" customFormat="1" ht="18.75" customHeight="1">
      <c r="A1006" s="158"/>
      <c r="B1006" s="645"/>
      <c r="C1006" s="640"/>
      <c r="D1006" s="641"/>
      <c r="E1006" s="140" t="s">
        <v>17</v>
      </c>
      <c r="F1006" s="123"/>
      <c r="G1006" s="120"/>
      <c r="H1006" s="120"/>
      <c r="I1006" s="120"/>
      <c r="J1006" s="123"/>
      <c r="K1006" s="123"/>
      <c r="L1006" s="121"/>
      <c r="M1006" s="121"/>
      <c r="N1006" s="120"/>
      <c r="O1006" s="124"/>
      <c r="P1006" s="125"/>
    </row>
    <row r="1007" spans="1:16" s="250" customFormat="1" ht="18.75" customHeight="1">
      <c r="A1007" s="381"/>
      <c r="B1007" s="379"/>
      <c r="C1007" s="640"/>
      <c r="D1007" s="641" t="s">
        <v>670</v>
      </c>
      <c r="E1007" s="378" t="s">
        <v>14</v>
      </c>
      <c r="F1007" s="123">
        <f>F1009+F1010+F1011+F1012+F1013</f>
        <v>0</v>
      </c>
      <c r="G1007" s="123">
        <f t="shared" ref="G1007:O1007" si="273">G1009+G1010+G1011+G1012+G1013</f>
        <v>0</v>
      </c>
      <c r="H1007" s="120">
        <f t="shared" si="273"/>
        <v>0</v>
      </c>
      <c r="I1007" s="120">
        <f t="shared" si="273"/>
        <v>0</v>
      </c>
      <c r="J1007" s="123">
        <f t="shared" si="273"/>
        <v>0</v>
      </c>
      <c r="K1007" s="123">
        <f t="shared" si="273"/>
        <v>0</v>
      </c>
      <c r="L1007" s="121">
        <f t="shared" si="273"/>
        <v>9.393E-2</v>
      </c>
      <c r="M1007" s="121">
        <f t="shared" si="273"/>
        <v>0</v>
      </c>
      <c r="N1007" s="123">
        <f t="shared" si="273"/>
        <v>0</v>
      </c>
      <c r="O1007" s="123">
        <f t="shared" si="273"/>
        <v>0</v>
      </c>
      <c r="P1007" s="380"/>
    </row>
    <row r="1008" spans="1:16" s="250" customFormat="1" ht="18.75" customHeight="1">
      <c r="A1008" s="381"/>
      <c r="B1008" s="379"/>
      <c r="C1008" s="640"/>
      <c r="D1008" s="641"/>
      <c r="E1008" s="378" t="s">
        <v>15</v>
      </c>
      <c r="F1008" s="123"/>
      <c r="G1008" s="120"/>
      <c r="H1008" s="120"/>
      <c r="I1008" s="120"/>
      <c r="J1008" s="123"/>
      <c r="K1008" s="123"/>
      <c r="L1008" s="121"/>
      <c r="M1008" s="121"/>
      <c r="N1008" s="120"/>
      <c r="O1008" s="124"/>
      <c r="P1008" s="380"/>
    </row>
    <row r="1009" spans="1:16" s="250" customFormat="1" ht="18.75" customHeight="1">
      <c r="A1009" s="381"/>
      <c r="B1009" s="379"/>
      <c r="C1009" s="640"/>
      <c r="D1009" s="641"/>
      <c r="E1009" s="378" t="s">
        <v>25</v>
      </c>
      <c r="F1009" s="132">
        <v>0</v>
      </c>
      <c r="G1009" s="132">
        <v>0</v>
      </c>
      <c r="H1009" s="132">
        <v>0</v>
      </c>
      <c r="I1009" s="132">
        <v>0</v>
      </c>
      <c r="J1009" s="213">
        <v>0</v>
      </c>
      <c r="K1009" s="213">
        <v>0</v>
      </c>
      <c r="L1009" s="214">
        <v>0</v>
      </c>
      <c r="M1009" s="214">
        <v>0</v>
      </c>
      <c r="N1009" s="223">
        <v>0</v>
      </c>
      <c r="O1009" s="132">
        <v>0</v>
      </c>
      <c r="P1009" s="380"/>
    </row>
    <row r="1010" spans="1:16" s="250" customFormat="1" ht="18.75" customHeight="1">
      <c r="A1010" s="381"/>
      <c r="B1010" s="379"/>
      <c r="C1010" s="640"/>
      <c r="D1010" s="641"/>
      <c r="E1010" s="378" t="s">
        <v>16</v>
      </c>
      <c r="F1010" s="132">
        <v>0</v>
      </c>
      <c r="G1010" s="132">
        <v>0</v>
      </c>
      <c r="H1010" s="132">
        <v>0</v>
      </c>
      <c r="I1010" s="132">
        <v>0</v>
      </c>
      <c r="J1010" s="213">
        <v>0</v>
      </c>
      <c r="K1010" s="213">
        <v>0</v>
      </c>
      <c r="L1010" s="214">
        <v>9.393E-2</v>
      </c>
      <c r="M1010" s="214">
        <v>0</v>
      </c>
      <c r="N1010" s="223">
        <v>0</v>
      </c>
      <c r="O1010" s="132">
        <v>0</v>
      </c>
      <c r="P1010" s="380"/>
    </row>
    <row r="1011" spans="1:16" s="250" customFormat="1" ht="18.75" customHeight="1">
      <c r="A1011" s="381"/>
      <c r="B1011" s="379"/>
      <c r="C1011" s="640"/>
      <c r="D1011" s="641"/>
      <c r="E1011" s="378" t="s">
        <v>30</v>
      </c>
      <c r="F1011" s="120"/>
      <c r="G1011" s="120"/>
      <c r="H1011" s="120"/>
      <c r="I1011" s="120"/>
      <c r="J1011" s="123"/>
      <c r="K1011" s="123"/>
      <c r="L1011" s="121"/>
      <c r="M1011" s="121"/>
      <c r="N1011" s="120"/>
      <c r="O1011" s="120"/>
      <c r="P1011" s="380"/>
    </row>
    <row r="1012" spans="1:16" s="250" customFormat="1" ht="18.75" customHeight="1">
      <c r="A1012" s="381"/>
      <c r="B1012" s="379"/>
      <c r="C1012" s="640"/>
      <c r="D1012" s="641"/>
      <c r="E1012" s="378" t="s">
        <v>65</v>
      </c>
      <c r="F1012" s="132">
        <v>0</v>
      </c>
      <c r="G1012" s="132">
        <v>0</v>
      </c>
      <c r="H1012" s="132">
        <v>0</v>
      </c>
      <c r="I1012" s="132">
        <v>0</v>
      </c>
      <c r="J1012" s="213">
        <v>0</v>
      </c>
      <c r="K1012" s="213">
        <v>0</v>
      </c>
      <c r="L1012" s="214">
        <v>0</v>
      </c>
      <c r="M1012" s="214">
        <v>0</v>
      </c>
      <c r="N1012" s="223">
        <v>0</v>
      </c>
      <c r="O1012" s="132">
        <v>0</v>
      </c>
      <c r="P1012" s="380"/>
    </row>
    <row r="1013" spans="1:16" s="250" customFormat="1" ht="18.75" customHeight="1">
      <c r="A1013" s="381"/>
      <c r="B1013" s="379"/>
      <c r="C1013" s="640"/>
      <c r="D1013" s="641"/>
      <c r="E1013" s="378" t="s">
        <v>17</v>
      </c>
      <c r="F1013" s="123"/>
      <c r="G1013" s="120"/>
      <c r="H1013" s="120"/>
      <c r="I1013" s="120"/>
      <c r="J1013" s="123"/>
      <c r="K1013" s="123"/>
      <c r="L1013" s="121"/>
      <c r="M1013" s="121"/>
      <c r="N1013" s="120"/>
      <c r="O1013" s="124"/>
      <c r="P1013" s="380"/>
    </row>
    <row r="1014" spans="1:16" s="250" customFormat="1" ht="18.75" customHeight="1">
      <c r="A1014" s="158"/>
      <c r="B1014" s="643"/>
      <c r="C1014" s="640"/>
      <c r="D1014" s="641" t="s">
        <v>556</v>
      </c>
      <c r="E1014" s="316" t="s">
        <v>14</v>
      </c>
      <c r="F1014" s="123">
        <f>F1016+F1017+F1018+F1019+F1020</f>
        <v>0</v>
      </c>
      <c r="G1014" s="123">
        <f t="shared" ref="G1014:O1014" si="274">G1016+G1017+G1018+G1019+G1020</f>
        <v>0</v>
      </c>
      <c r="H1014" s="120">
        <f t="shared" si="274"/>
        <v>0</v>
      </c>
      <c r="I1014" s="120">
        <f t="shared" si="274"/>
        <v>0</v>
      </c>
      <c r="J1014" s="123">
        <f t="shared" si="274"/>
        <v>1157.7800000000002</v>
      </c>
      <c r="K1014" s="123">
        <f t="shared" si="274"/>
        <v>0</v>
      </c>
      <c r="L1014" s="121">
        <f t="shared" si="274"/>
        <v>1157.7800000000002</v>
      </c>
      <c r="M1014" s="121">
        <f t="shared" si="274"/>
        <v>1157.7800000000002</v>
      </c>
      <c r="N1014" s="123">
        <f t="shared" si="274"/>
        <v>0</v>
      </c>
      <c r="O1014" s="123">
        <f t="shared" si="274"/>
        <v>0</v>
      </c>
      <c r="P1014" s="317"/>
    </row>
    <row r="1015" spans="1:16" s="250" customFormat="1" ht="18.75" customHeight="1">
      <c r="A1015" s="158"/>
      <c r="B1015" s="644"/>
      <c r="C1015" s="640"/>
      <c r="D1015" s="641"/>
      <c r="E1015" s="316" t="s">
        <v>15</v>
      </c>
      <c r="F1015" s="123"/>
      <c r="G1015" s="120"/>
      <c r="H1015" s="120"/>
      <c r="I1015" s="120"/>
      <c r="J1015" s="123"/>
      <c r="K1015" s="123"/>
      <c r="L1015" s="121"/>
      <c r="M1015" s="121"/>
      <c r="N1015" s="120"/>
      <c r="O1015" s="124"/>
      <c r="P1015" s="317"/>
    </row>
    <row r="1016" spans="1:16" s="250" customFormat="1" ht="18.75" customHeight="1">
      <c r="A1016" s="158"/>
      <c r="B1016" s="644"/>
      <c r="C1016" s="640"/>
      <c r="D1016" s="641"/>
      <c r="E1016" s="316" t="s">
        <v>25</v>
      </c>
      <c r="F1016" s="130"/>
      <c r="G1016" s="130"/>
      <c r="H1016" s="132">
        <v>0</v>
      </c>
      <c r="I1016" s="132">
        <v>0</v>
      </c>
      <c r="J1016" s="213">
        <v>0</v>
      </c>
      <c r="K1016" s="213">
        <v>0</v>
      </c>
      <c r="L1016" s="214">
        <v>0</v>
      </c>
      <c r="M1016" s="214"/>
      <c r="N1016" s="223">
        <v>0</v>
      </c>
      <c r="O1016" s="223">
        <v>0</v>
      </c>
      <c r="P1016" s="317"/>
    </row>
    <row r="1017" spans="1:16" s="250" customFormat="1" ht="18.75" customHeight="1">
      <c r="A1017" s="158"/>
      <c r="B1017" s="644"/>
      <c r="C1017" s="640"/>
      <c r="D1017" s="641"/>
      <c r="E1017" s="316" t="s">
        <v>16</v>
      </c>
      <c r="F1017" s="130"/>
      <c r="G1017" s="130"/>
      <c r="H1017" s="132">
        <v>0</v>
      </c>
      <c r="I1017" s="132">
        <v>0</v>
      </c>
      <c r="J1017" s="213">
        <v>1146.1770100000001</v>
      </c>
      <c r="K1017" s="213">
        <v>0</v>
      </c>
      <c r="L1017" s="214">
        <v>1146.1770100000001</v>
      </c>
      <c r="M1017" s="214">
        <v>1146.1770100000001</v>
      </c>
      <c r="N1017" s="223">
        <v>0</v>
      </c>
      <c r="O1017" s="223">
        <v>0</v>
      </c>
      <c r="P1017" s="317"/>
    </row>
    <row r="1018" spans="1:16" s="250" customFormat="1" ht="18.75" customHeight="1">
      <c r="A1018" s="158"/>
      <c r="B1018" s="644"/>
      <c r="C1018" s="640"/>
      <c r="D1018" s="641"/>
      <c r="E1018" s="316" t="s">
        <v>30</v>
      </c>
      <c r="F1018" s="123"/>
      <c r="G1018" s="120"/>
      <c r="H1018" s="120"/>
      <c r="I1018" s="120"/>
      <c r="J1018" s="123"/>
      <c r="K1018" s="123"/>
      <c r="L1018" s="121"/>
      <c r="M1018" s="121"/>
      <c r="N1018" s="120"/>
      <c r="O1018" s="124"/>
      <c r="P1018" s="317"/>
    </row>
    <row r="1019" spans="1:16" s="250" customFormat="1" ht="18.75" customHeight="1">
      <c r="A1019" s="158"/>
      <c r="B1019" s="644"/>
      <c r="C1019" s="640"/>
      <c r="D1019" s="641"/>
      <c r="E1019" s="316" t="s">
        <v>65</v>
      </c>
      <c r="F1019" s="130"/>
      <c r="G1019" s="130"/>
      <c r="H1019" s="132">
        <v>0</v>
      </c>
      <c r="I1019" s="132">
        <v>0</v>
      </c>
      <c r="J1019" s="213">
        <v>11.60299</v>
      </c>
      <c r="K1019" s="213">
        <v>0</v>
      </c>
      <c r="L1019" s="214">
        <v>11.60299</v>
      </c>
      <c r="M1019" s="214">
        <v>11.60299</v>
      </c>
      <c r="N1019" s="223">
        <v>0</v>
      </c>
      <c r="O1019" s="223">
        <v>0</v>
      </c>
      <c r="P1019" s="317"/>
    </row>
    <row r="1020" spans="1:16" s="250" customFormat="1" ht="18.75" customHeight="1">
      <c r="A1020" s="321"/>
      <c r="B1020" s="644"/>
      <c r="C1020" s="650"/>
      <c r="D1020" s="647"/>
      <c r="E1020" s="318" t="s">
        <v>17</v>
      </c>
      <c r="F1020" s="271"/>
      <c r="G1020" s="320"/>
      <c r="H1020" s="320"/>
      <c r="I1020" s="320"/>
      <c r="J1020" s="271"/>
      <c r="K1020" s="271"/>
      <c r="L1020" s="272"/>
      <c r="M1020" s="272"/>
      <c r="N1020" s="320"/>
      <c r="O1020" s="273"/>
      <c r="P1020" s="319"/>
    </row>
    <row r="1021" spans="1:16" s="372" customFormat="1" ht="15.75" customHeight="1">
      <c r="A1021" s="361"/>
      <c r="B1021" s="653">
        <v>8</v>
      </c>
      <c r="C1021" s="655" t="s">
        <v>67</v>
      </c>
      <c r="D1021" s="655" t="s">
        <v>250</v>
      </c>
      <c r="E1021" s="363" t="s">
        <v>14</v>
      </c>
      <c r="F1021" s="118">
        <f t="shared" ref="F1021" si="275">F1023+F1024+F1026</f>
        <v>27416.430160000004</v>
      </c>
      <c r="G1021" s="118">
        <f t="shared" ref="G1021:O1021" si="276">G1023+G1024+G1026</f>
        <v>27387.244440000002</v>
      </c>
      <c r="H1021" s="118">
        <f t="shared" si="276"/>
        <v>6885.3683499999997</v>
      </c>
      <c r="I1021" s="118">
        <f t="shared" si="276"/>
        <v>6345.51577</v>
      </c>
      <c r="J1021" s="118">
        <f t="shared" si="276"/>
        <v>16958.325430000001</v>
      </c>
      <c r="K1021" s="118">
        <f t="shared" si="276"/>
        <v>16163.740390000001</v>
      </c>
      <c r="L1021" s="118">
        <f t="shared" si="276"/>
        <v>39159.550940000001</v>
      </c>
      <c r="M1021" s="118">
        <f t="shared" si="276"/>
        <v>39139.887300000002</v>
      </c>
      <c r="N1021" s="118">
        <f t="shared" si="276"/>
        <v>29639.543730000001</v>
      </c>
      <c r="O1021" s="118">
        <f t="shared" si="276"/>
        <v>29639.543730000001</v>
      </c>
      <c r="P1021" s="653"/>
    </row>
    <row r="1022" spans="1:16" s="372" customFormat="1" ht="15.75" customHeight="1">
      <c r="A1022" s="361"/>
      <c r="B1022" s="653"/>
      <c r="C1022" s="655"/>
      <c r="D1022" s="655"/>
      <c r="E1022" s="363" t="s">
        <v>15</v>
      </c>
      <c r="F1022" s="118"/>
      <c r="G1022" s="118"/>
      <c r="H1022" s="118"/>
      <c r="I1022" s="118"/>
      <c r="J1022" s="118"/>
      <c r="K1022" s="118"/>
      <c r="L1022" s="118"/>
      <c r="M1022" s="118"/>
      <c r="N1022" s="118"/>
      <c r="O1022" s="118"/>
      <c r="P1022" s="653"/>
    </row>
    <row r="1023" spans="1:16" s="372" customFormat="1" ht="15.75" customHeight="1">
      <c r="A1023" s="361"/>
      <c r="B1023" s="653"/>
      <c r="C1023" s="655"/>
      <c r="D1023" s="655"/>
      <c r="E1023" s="363" t="s">
        <v>25</v>
      </c>
      <c r="F1023" s="118">
        <f>F1030+F1072</f>
        <v>0</v>
      </c>
      <c r="G1023" s="118">
        <f t="shared" ref="G1023:O1023" si="277">G1030+G1072</f>
        <v>0</v>
      </c>
      <c r="H1023" s="118">
        <f t="shared" si="277"/>
        <v>0</v>
      </c>
      <c r="I1023" s="118">
        <f t="shared" si="277"/>
        <v>0</v>
      </c>
      <c r="J1023" s="118">
        <f t="shared" si="277"/>
        <v>0</v>
      </c>
      <c r="K1023" s="118">
        <f t="shared" si="277"/>
        <v>0</v>
      </c>
      <c r="L1023" s="118">
        <f t="shared" si="277"/>
        <v>0</v>
      </c>
      <c r="M1023" s="118">
        <f t="shared" si="277"/>
        <v>0</v>
      </c>
      <c r="N1023" s="118">
        <f t="shared" si="277"/>
        <v>0</v>
      </c>
      <c r="O1023" s="118">
        <f t="shared" si="277"/>
        <v>0</v>
      </c>
      <c r="P1023" s="653"/>
    </row>
    <row r="1024" spans="1:16" s="372" customFormat="1" ht="15.75" customHeight="1">
      <c r="A1024" s="361"/>
      <c r="B1024" s="653"/>
      <c r="C1024" s="655"/>
      <c r="D1024" s="655"/>
      <c r="E1024" s="363" t="s">
        <v>16</v>
      </c>
      <c r="F1024" s="118">
        <f>F1031+F1073</f>
        <v>7295.1</v>
      </c>
      <c r="G1024" s="118">
        <f t="shared" ref="G1024:O1024" si="278">G1031+G1073</f>
        <v>7295.1</v>
      </c>
      <c r="H1024" s="118">
        <f t="shared" si="278"/>
        <v>2250</v>
      </c>
      <c r="I1024" s="118">
        <f t="shared" si="278"/>
        <v>2250</v>
      </c>
      <c r="J1024" s="118">
        <f t="shared" si="278"/>
        <v>4500</v>
      </c>
      <c r="K1024" s="118">
        <f t="shared" si="278"/>
        <v>4500</v>
      </c>
      <c r="L1024" s="118">
        <f t="shared" si="278"/>
        <v>9000.2999999999993</v>
      </c>
      <c r="M1024" s="118">
        <f t="shared" si="278"/>
        <v>9000.2999999999993</v>
      </c>
      <c r="N1024" s="118">
        <f t="shared" si="278"/>
        <v>7200.2</v>
      </c>
      <c r="O1024" s="118">
        <f t="shared" si="278"/>
        <v>7200.2</v>
      </c>
      <c r="P1024" s="653"/>
    </row>
    <row r="1025" spans="1:16" s="372" customFormat="1" ht="15.75" customHeight="1">
      <c r="A1025" s="361"/>
      <c r="B1025" s="653"/>
      <c r="C1025" s="655"/>
      <c r="D1025" s="655"/>
      <c r="E1025" s="363" t="s">
        <v>30</v>
      </c>
      <c r="F1025" s="118">
        <f>F1032+F1074</f>
        <v>0</v>
      </c>
      <c r="G1025" s="118">
        <f t="shared" ref="G1025:O1025" si="279">G1032+G1074</f>
        <v>0</v>
      </c>
      <c r="H1025" s="118">
        <f t="shared" si="279"/>
        <v>0</v>
      </c>
      <c r="I1025" s="118">
        <f t="shared" si="279"/>
        <v>0</v>
      </c>
      <c r="J1025" s="118">
        <f t="shared" si="279"/>
        <v>0</v>
      </c>
      <c r="K1025" s="118">
        <f t="shared" si="279"/>
        <v>0</v>
      </c>
      <c r="L1025" s="118">
        <f t="shared" si="279"/>
        <v>0</v>
      </c>
      <c r="M1025" s="118">
        <f t="shared" si="279"/>
        <v>0</v>
      </c>
      <c r="N1025" s="118">
        <f t="shared" si="279"/>
        <v>0</v>
      </c>
      <c r="O1025" s="118">
        <f t="shared" si="279"/>
        <v>0</v>
      </c>
      <c r="P1025" s="653"/>
    </row>
    <row r="1026" spans="1:16" s="372" customFormat="1" ht="15.75" customHeight="1">
      <c r="A1026" s="361"/>
      <c r="B1026" s="653"/>
      <c r="C1026" s="655"/>
      <c r="D1026" s="655"/>
      <c r="E1026" s="363" t="s">
        <v>65</v>
      </c>
      <c r="F1026" s="118">
        <f>F1033+F1075+F1061</f>
        <v>20121.330160000001</v>
      </c>
      <c r="G1026" s="118">
        <f t="shared" ref="G1026:O1026" si="280">G1033+G1075+G1061</f>
        <v>20092.14444</v>
      </c>
      <c r="H1026" s="118">
        <f t="shared" si="280"/>
        <v>4635.3683499999997</v>
      </c>
      <c r="I1026" s="118">
        <f t="shared" si="280"/>
        <v>4095.51577</v>
      </c>
      <c r="J1026" s="118">
        <f t="shared" si="280"/>
        <v>12458.325430000001</v>
      </c>
      <c r="K1026" s="118">
        <f t="shared" si="280"/>
        <v>11663.740390000001</v>
      </c>
      <c r="L1026" s="118">
        <f t="shared" si="280"/>
        <v>30159.250940000005</v>
      </c>
      <c r="M1026" s="118">
        <f t="shared" si="280"/>
        <v>30139.587300000003</v>
      </c>
      <c r="N1026" s="118">
        <f t="shared" si="280"/>
        <v>22439.343730000001</v>
      </c>
      <c r="O1026" s="118">
        <f t="shared" si="280"/>
        <v>22439.343730000001</v>
      </c>
      <c r="P1026" s="653"/>
    </row>
    <row r="1027" spans="1:16" s="372" customFormat="1" ht="15.75" customHeight="1">
      <c r="A1027" s="361"/>
      <c r="B1027" s="653"/>
      <c r="C1027" s="655"/>
      <c r="D1027" s="655"/>
      <c r="E1027" s="363" t="s">
        <v>17</v>
      </c>
      <c r="F1027" s="118">
        <f>F1034+F1076</f>
        <v>0</v>
      </c>
      <c r="G1027" s="118">
        <f t="shared" ref="G1027:O1027" si="281">G1034+G1076</f>
        <v>0</v>
      </c>
      <c r="H1027" s="118">
        <f t="shared" si="281"/>
        <v>0</v>
      </c>
      <c r="I1027" s="118">
        <f t="shared" si="281"/>
        <v>0</v>
      </c>
      <c r="J1027" s="118">
        <f t="shared" si="281"/>
        <v>0</v>
      </c>
      <c r="K1027" s="118">
        <f t="shared" si="281"/>
        <v>0</v>
      </c>
      <c r="L1027" s="118">
        <f t="shared" si="281"/>
        <v>0</v>
      </c>
      <c r="M1027" s="118">
        <f t="shared" si="281"/>
        <v>0</v>
      </c>
      <c r="N1027" s="118">
        <f t="shared" si="281"/>
        <v>0</v>
      </c>
      <c r="O1027" s="118">
        <f t="shared" si="281"/>
        <v>0</v>
      </c>
      <c r="P1027" s="653"/>
    </row>
    <row r="1028" spans="1:16" s="372" customFormat="1" ht="15.75" customHeight="1">
      <c r="A1028" s="361"/>
      <c r="B1028" s="638" t="s">
        <v>135</v>
      </c>
      <c r="C1028" s="656" t="s">
        <v>93</v>
      </c>
      <c r="D1028" s="656" t="s">
        <v>171</v>
      </c>
      <c r="E1028" s="362" t="s">
        <v>14</v>
      </c>
      <c r="F1028" s="119">
        <f>F1030+F1031+F1032+F1033</f>
        <v>21365.1</v>
      </c>
      <c r="G1028" s="119">
        <f t="shared" ref="G1028:O1028" si="282">G1030+G1031+G1032+G1033</f>
        <v>21365.1</v>
      </c>
      <c r="H1028" s="119">
        <f t="shared" si="282"/>
        <v>4999.9969999999994</v>
      </c>
      <c r="I1028" s="119">
        <f t="shared" si="282"/>
        <v>4999.9969999999994</v>
      </c>
      <c r="J1028" s="119">
        <f t="shared" si="282"/>
        <v>13221.62694</v>
      </c>
      <c r="K1028" s="119">
        <f t="shared" si="282"/>
        <v>12953.62694</v>
      </c>
      <c r="L1028" s="119">
        <f t="shared" si="282"/>
        <v>31844.154180000001</v>
      </c>
      <c r="M1028" s="119">
        <f t="shared" si="282"/>
        <v>31844.154180000001</v>
      </c>
      <c r="N1028" s="119">
        <f t="shared" si="282"/>
        <v>22200.2</v>
      </c>
      <c r="O1028" s="119">
        <f t="shared" si="282"/>
        <v>22200.2</v>
      </c>
      <c r="P1028" s="638"/>
    </row>
    <row r="1029" spans="1:16" s="372" customFormat="1" ht="15.75" customHeight="1">
      <c r="A1029" s="361"/>
      <c r="B1029" s="638"/>
      <c r="C1029" s="656"/>
      <c r="D1029" s="656"/>
      <c r="E1029" s="362" t="s">
        <v>15</v>
      </c>
      <c r="F1029" s="119"/>
      <c r="G1029" s="119"/>
      <c r="H1029" s="119"/>
      <c r="I1029" s="119"/>
      <c r="J1029" s="119"/>
      <c r="K1029" s="119"/>
      <c r="L1029" s="119"/>
      <c r="M1029" s="119"/>
      <c r="N1029" s="119"/>
      <c r="O1029" s="119"/>
      <c r="P1029" s="639"/>
    </row>
    <row r="1030" spans="1:16" s="372" customFormat="1" ht="15.75" customHeight="1">
      <c r="A1030" s="361"/>
      <c r="B1030" s="638"/>
      <c r="C1030" s="656"/>
      <c r="D1030" s="656"/>
      <c r="E1030" s="362" t="s">
        <v>25</v>
      </c>
      <c r="F1030" s="119">
        <v>0</v>
      </c>
      <c r="G1030" s="119">
        <v>0</v>
      </c>
      <c r="H1030" s="119">
        <v>0</v>
      </c>
      <c r="I1030" s="119">
        <v>0</v>
      </c>
      <c r="J1030" s="119">
        <v>0</v>
      </c>
      <c r="K1030" s="119">
        <v>0</v>
      </c>
      <c r="L1030" s="119">
        <v>0</v>
      </c>
      <c r="M1030" s="119">
        <v>0</v>
      </c>
      <c r="N1030" s="119">
        <v>0</v>
      </c>
      <c r="O1030" s="119">
        <v>0</v>
      </c>
      <c r="P1030" s="639"/>
    </row>
    <row r="1031" spans="1:16" s="372" customFormat="1" ht="15.75" customHeight="1">
      <c r="A1031" s="361"/>
      <c r="B1031" s="638"/>
      <c r="C1031" s="656"/>
      <c r="D1031" s="656"/>
      <c r="E1031" s="362" t="s">
        <v>16</v>
      </c>
      <c r="F1031" s="119">
        <f>F1038+F1045+F1052</f>
        <v>7295.1</v>
      </c>
      <c r="G1031" s="119">
        <f t="shared" ref="G1031:O1031" si="283">G1038+G1045+G1052</f>
        <v>7295.1</v>
      </c>
      <c r="H1031" s="119">
        <f t="shared" si="283"/>
        <v>2250</v>
      </c>
      <c r="I1031" s="119">
        <f t="shared" si="283"/>
        <v>2250</v>
      </c>
      <c r="J1031" s="119">
        <f t="shared" si="283"/>
        <v>4500</v>
      </c>
      <c r="K1031" s="119">
        <f t="shared" si="283"/>
        <v>4500</v>
      </c>
      <c r="L1031" s="119">
        <f t="shared" si="283"/>
        <v>9000.2999999999993</v>
      </c>
      <c r="M1031" s="119">
        <f t="shared" si="283"/>
        <v>9000.2999999999993</v>
      </c>
      <c r="N1031" s="119">
        <f t="shared" si="283"/>
        <v>7200.2</v>
      </c>
      <c r="O1031" s="119">
        <f t="shared" si="283"/>
        <v>7200.2</v>
      </c>
      <c r="P1031" s="639"/>
    </row>
    <row r="1032" spans="1:16" s="372" customFormat="1" ht="15.75" customHeight="1">
      <c r="A1032" s="361"/>
      <c r="B1032" s="638"/>
      <c r="C1032" s="656"/>
      <c r="D1032" s="656"/>
      <c r="E1032" s="362" t="s">
        <v>30</v>
      </c>
      <c r="F1032" s="119"/>
      <c r="G1032" s="119"/>
      <c r="H1032" s="119"/>
      <c r="I1032" s="119"/>
      <c r="J1032" s="119"/>
      <c r="K1032" s="119"/>
      <c r="L1032" s="119"/>
      <c r="M1032" s="119"/>
      <c r="N1032" s="119"/>
      <c r="O1032" s="119"/>
      <c r="P1032" s="639"/>
    </row>
    <row r="1033" spans="1:16" s="372" customFormat="1" ht="15.75" customHeight="1">
      <c r="A1033" s="361"/>
      <c r="B1033" s="638"/>
      <c r="C1033" s="656"/>
      <c r="D1033" s="656"/>
      <c r="E1033" s="362" t="s">
        <v>65</v>
      </c>
      <c r="F1033" s="119">
        <f>F1040+F1047+F1054</f>
        <v>14070</v>
      </c>
      <c r="G1033" s="119">
        <f t="shared" ref="G1033:O1033" si="284">G1040+G1047+G1054</f>
        <v>14070</v>
      </c>
      <c r="H1033" s="119">
        <f t="shared" si="284"/>
        <v>2749.9969999999998</v>
      </c>
      <c r="I1033" s="119">
        <f t="shared" si="284"/>
        <v>2749.9969999999998</v>
      </c>
      <c r="J1033" s="119">
        <f t="shared" si="284"/>
        <v>8721.6269400000001</v>
      </c>
      <c r="K1033" s="119">
        <f t="shared" si="284"/>
        <v>8453.6269400000001</v>
      </c>
      <c r="L1033" s="119">
        <f t="shared" si="284"/>
        <v>22843.854180000002</v>
      </c>
      <c r="M1033" s="119">
        <f t="shared" si="284"/>
        <v>22843.854180000002</v>
      </c>
      <c r="N1033" s="119">
        <f t="shared" si="284"/>
        <v>15000</v>
      </c>
      <c r="O1033" s="119">
        <f t="shared" si="284"/>
        <v>15000</v>
      </c>
      <c r="P1033" s="639"/>
    </row>
    <row r="1034" spans="1:16" s="372" customFormat="1" ht="15.75" customHeight="1">
      <c r="A1034" s="361"/>
      <c r="B1034" s="638"/>
      <c r="C1034" s="656"/>
      <c r="D1034" s="656"/>
      <c r="E1034" s="362" t="s">
        <v>17</v>
      </c>
      <c r="F1034" s="121"/>
      <c r="G1034" s="121"/>
      <c r="H1034" s="119"/>
      <c r="I1034" s="119"/>
      <c r="J1034" s="119"/>
      <c r="K1034" s="119"/>
      <c r="L1034" s="119"/>
      <c r="M1034" s="119"/>
      <c r="N1034" s="119"/>
      <c r="O1034" s="119"/>
      <c r="P1034" s="639"/>
    </row>
    <row r="1035" spans="1:16" s="372" customFormat="1" ht="15.75" customHeight="1">
      <c r="A1035" s="361"/>
      <c r="B1035" s="642"/>
      <c r="C1035" s="640" t="s">
        <v>125</v>
      </c>
      <c r="D1035" s="641" t="s">
        <v>562</v>
      </c>
      <c r="E1035" s="358" t="s">
        <v>14</v>
      </c>
      <c r="F1035" s="120">
        <f>F1038+F1037+F1039+F1040+F1041</f>
        <v>7295.1</v>
      </c>
      <c r="G1035" s="120">
        <f>G1038+G1037+G1039+G1040+G1041</f>
        <v>7295.1</v>
      </c>
      <c r="H1035" s="123">
        <f>H1037+H1038+H1040</f>
        <v>2250</v>
      </c>
      <c r="I1035" s="123">
        <f t="shared" ref="I1035:N1035" si="285">I1037+I1038+I1040</f>
        <v>2250</v>
      </c>
      <c r="J1035" s="123">
        <f t="shared" si="285"/>
        <v>4500</v>
      </c>
      <c r="K1035" s="123">
        <f t="shared" si="285"/>
        <v>4500</v>
      </c>
      <c r="L1035" s="121">
        <f t="shared" si="285"/>
        <v>9000.2999999999993</v>
      </c>
      <c r="M1035" s="121">
        <f>M1037+M1038+M1040</f>
        <v>9000.2999999999993</v>
      </c>
      <c r="N1035" s="120">
        <f t="shared" si="285"/>
        <v>7200.2</v>
      </c>
      <c r="O1035" s="120">
        <f>O1037+O1038+O1040</f>
        <v>7200.2</v>
      </c>
      <c r="P1035" s="364"/>
    </row>
    <row r="1036" spans="1:16" s="372" customFormat="1" ht="15.75" customHeight="1">
      <c r="A1036" s="361"/>
      <c r="B1036" s="642"/>
      <c r="C1036" s="640"/>
      <c r="D1036" s="641"/>
      <c r="E1036" s="358" t="s">
        <v>15</v>
      </c>
      <c r="F1036" s="120"/>
      <c r="G1036" s="120"/>
      <c r="H1036" s="123"/>
      <c r="I1036" s="123"/>
      <c r="J1036" s="123"/>
      <c r="K1036" s="123"/>
      <c r="L1036" s="121"/>
      <c r="M1036" s="121"/>
      <c r="N1036" s="124"/>
      <c r="O1036" s="124"/>
      <c r="P1036" s="364"/>
    </row>
    <row r="1037" spans="1:16" s="372" customFormat="1" ht="15.75" customHeight="1">
      <c r="A1037" s="361"/>
      <c r="B1037" s="642"/>
      <c r="C1037" s="640"/>
      <c r="D1037" s="641"/>
      <c r="E1037" s="358" t="s">
        <v>25</v>
      </c>
      <c r="F1037" s="120"/>
      <c r="G1037" s="120"/>
      <c r="H1037" s="123">
        <v>0</v>
      </c>
      <c r="I1037" s="123">
        <v>0</v>
      </c>
      <c r="J1037" s="123">
        <v>0</v>
      </c>
      <c r="K1037" s="123">
        <v>0</v>
      </c>
      <c r="L1037" s="121">
        <v>0</v>
      </c>
      <c r="M1037" s="121">
        <v>0</v>
      </c>
      <c r="N1037" s="124">
        <v>0</v>
      </c>
      <c r="O1037" s="124">
        <v>0</v>
      </c>
      <c r="P1037" s="364"/>
    </row>
    <row r="1038" spans="1:16" s="372" customFormat="1" ht="15.75" customHeight="1">
      <c r="A1038" s="361"/>
      <c r="B1038" s="642"/>
      <c r="C1038" s="640"/>
      <c r="D1038" s="641"/>
      <c r="E1038" s="358" t="s">
        <v>16</v>
      </c>
      <c r="F1038" s="123">
        <v>7295.1</v>
      </c>
      <c r="G1038" s="123">
        <v>7295.1</v>
      </c>
      <c r="H1038" s="123">
        <v>2250</v>
      </c>
      <c r="I1038" s="123">
        <v>2250</v>
      </c>
      <c r="J1038" s="175">
        <v>4500</v>
      </c>
      <c r="K1038" s="175">
        <v>4500</v>
      </c>
      <c r="L1038" s="176">
        <v>9000.2999999999993</v>
      </c>
      <c r="M1038" s="176">
        <v>9000.2999999999993</v>
      </c>
      <c r="N1038" s="179">
        <v>7200.2</v>
      </c>
      <c r="O1038" s="179">
        <v>7200.2</v>
      </c>
      <c r="P1038" s="364"/>
    </row>
    <row r="1039" spans="1:16" s="372" customFormat="1" ht="15.75" customHeight="1">
      <c r="A1039" s="361"/>
      <c r="B1039" s="642"/>
      <c r="C1039" s="640"/>
      <c r="D1039" s="641"/>
      <c r="E1039" s="358" t="s">
        <v>30</v>
      </c>
      <c r="F1039" s="120"/>
      <c r="G1039" s="120"/>
      <c r="H1039" s="123"/>
      <c r="I1039" s="123"/>
      <c r="J1039" s="371"/>
      <c r="K1039" s="123"/>
      <c r="L1039" s="121"/>
      <c r="M1039" s="121"/>
      <c r="N1039" s="124"/>
      <c r="O1039" s="124"/>
      <c r="P1039" s="364"/>
    </row>
    <row r="1040" spans="1:16" s="372" customFormat="1" ht="15.75" customHeight="1">
      <c r="A1040" s="361"/>
      <c r="B1040" s="642"/>
      <c r="C1040" s="640"/>
      <c r="D1040" s="641"/>
      <c r="E1040" s="358" t="s">
        <v>65</v>
      </c>
      <c r="F1040" s="120"/>
      <c r="G1040" s="120"/>
      <c r="H1040" s="123">
        <v>0</v>
      </c>
      <c r="I1040" s="123">
        <v>0</v>
      </c>
      <c r="J1040" s="123">
        <v>0</v>
      </c>
      <c r="K1040" s="123">
        <v>0</v>
      </c>
      <c r="L1040" s="121">
        <v>0</v>
      </c>
      <c r="M1040" s="121">
        <v>0</v>
      </c>
      <c r="N1040" s="124">
        <v>0</v>
      </c>
      <c r="O1040" s="124">
        <v>0</v>
      </c>
      <c r="P1040" s="364"/>
    </row>
    <row r="1041" spans="1:16" s="372" customFormat="1" ht="15.75" customHeight="1">
      <c r="A1041" s="361"/>
      <c r="B1041" s="642"/>
      <c r="C1041" s="640"/>
      <c r="D1041" s="641"/>
      <c r="E1041" s="358" t="s">
        <v>17</v>
      </c>
      <c r="F1041" s="120"/>
      <c r="G1041" s="120"/>
      <c r="H1041" s="123"/>
      <c r="I1041" s="123"/>
      <c r="J1041" s="123"/>
      <c r="K1041" s="123"/>
      <c r="L1041" s="121"/>
      <c r="M1041" s="121"/>
      <c r="N1041" s="124"/>
      <c r="O1041" s="124"/>
      <c r="P1041" s="364"/>
    </row>
    <row r="1042" spans="1:16" s="372" customFormat="1" ht="15.75" customHeight="1">
      <c r="A1042" s="361"/>
      <c r="B1042" s="642"/>
      <c r="C1042" s="640" t="s">
        <v>121</v>
      </c>
      <c r="D1042" s="641" t="s">
        <v>563</v>
      </c>
      <c r="E1042" s="358" t="s">
        <v>14</v>
      </c>
      <c r="F1042" s="120">
        <v>7600</v>
      </c>
      <c r="G1042" s="120">
        <v>7600</v>
      </c>
      <c r="H1042" s="123">
        <f>H1044+H1045+H1047</f>
        <v>2749.9969999999998</v>
      </c>
      <c r="I1042" s="123">
        <f t="shared" ref="I1042:O1042" si="286">I1044+I1045+I1047</f>
        <v>2749.9969999999998</v>
      </c>
      <c r="J1042" s="123">
        <f t="shared" si="286"/>
        <v>5499.9979999999996</v>
      </c>
      <c r="K1042" s="123">
        <f t="shared" si="286"/>
        <v>5499.9979999999996</v>
      </c>
      <c r="L1042" s="121">
        <f t="shared" si="286"/>
        <v>11000</v>
      </c>
      <c r="M1042" s="121">
        <f t="shared" si="286"/>
        <v>11000</v>
      </c>
      <c r="N1042" s="120">
        <f t="shared" si="286"/>
        <v>11000</v>
      </c>
      <c r="O1042" s="120">
        <f t="shared" si="286"/>
        <v>11000</v>
      </c>
      <c r="P1042" s="364"/>
    </row>
    <row r="1043" spans="1:16" s="372" customFormat="1" ht="15.75" customHeight="1">
      <c r="A1043" s="361"/>
      <c r="B1043" s="642"/>
      <c r="C1043" s="640"/>
      <c r="D1043" s="641"/>
      <c r="E1043" s="358" t="s">
        <v>15</v>
      </c>
      <c r="F1043" s="120"/>
      <c r="G1043" s="120"/>
      <c r="H1043" s="123"/>
      <c r="I1043" s="123"/>
      <c r="J1043" s="123"/>
      <c r="K1043" s="123"/>
      <c r="L1043" s="121"/>
      <c r="M1043" s="121"/>
      <c r="N1043" s="124"/>
      <c r="O1043" s="124"/>
      <c r="P1043" s="364"/>
    </row>
    <row r="1044" spans="1:16" s="372" customFormat="1" ht="15.75" customHeight="1">
      <c r="A1044" s="361"/>
      <c r="B1044" s="642"/>
      <c r="C1044" s="640"/>
      <c r="D1044" s="641"/>
      <c r="E1044" s="358" t="s">
        <v>25</v>
      </c>
      <c r="F1044" s="120"/>
      <c r="G1044" s="120"/>
      <c r="H1044" s="123">
        <v>0</v>
      </c>
      <c r="I1044" s="123">
        <v>0</v>
      </c>
      <c r="J1044" s="123">
        <v>0</v>
      </c>
      <c r="K1044" s="123">
        <v>0</v>
      </c>
      <c r="L1044" s="121">
        <v>0</v>
      </c>
      <c r="M1044" s="121">
        <v>0</v>
      </c>
      <c r="N1044" s="124">
        <v>0</v>
      </c>
      <c r="O1044" s="124">
        <v>0</v>
      </c>
      <c r="P1044" s="364"/>
    </row>
    <row r="1045" spans="1:16" s="372" customFormat="1" ht="15.75" customHeight="1">
      <c r="A1045" s="361"/>
      <c r="B1045" s="642"/>
      <c r="C1045" s="640"/>
      <c r="D1045" s="641"/>
      <c r="E1045" s="358" t="s">
        <v>16</v>
      </c>
      <c r="F1045" s="120"/>
      <c r="G1045" s="120"/>
      <c r="H1045" s="123">
        <v>0</v>
      </c>
      <c r="I1045" s="123">
        <v>0</v>
      </c>
      <c r="J1045" s="123">
        <v>0</v>
      </c>
      <c r="K1045" s="123">
        <v>0</v>
      </c>
      <c r="L1045" s="121">
        <v>0</v>
      </c>
      <c r="M1045" s="121">
        <v>0</v>
      </c>
      <c r="N1045" s="124">
        <v>0</v>
      </c>
      <c r="O1045" s="124">
        <v>0</v>
      </c>
      <c r="P1045" s="364"/>
    </row>
    <row r="1046" spans="1:16" s="372" customFormat="1" ht="15.75" customHeight="1">
      <c r="A1046" s="361"/>
      <c r="B1046" s="642"/>
      <c r="C1046" s="640"/>
      <c r="D1046" s="641"/>
      <c r="E1046" s="358" t="s">
        <v>30</v>
      </c>
      <c r="F1046" s="120"/>
      <c r="G1046" s="120"/>
      <c r="H1046" s="123"/>
      <c r="I1046" s="123"/>
      <c r="J1046" s="123"/>
      <c r="K1046" s="123"/>
      <c r="L1046" s="121"/>
      <c r="M1046" s="121"/>
      <c r="N1046" s="124"/>
      <c r="O1046" s="124"/>
      <c r="P1046" s="364"/>
    </row>
    <row r="1047" spans="1:16" s="372" customFormat="1" ht="15.75" customHeight="1">
      <c r="A1047" s="361"/>
      <c r="B1047" s="642"/>
      <c r="C1047" s="640"/>
      <c r="D1047" s="641"/>
      <c r="E1047" s="358" t="s">
        <v>65</v>
      </c>
      <c r="F1047" s="123">
        <v>10000</v>
      </c>
      <c r="G1047" s="123">
        <v>10000</v>
      </c>
      <c r="H1047" s="123">
        <v>2749.9969999999998</v>
      </c>
      <c r="I1047" s="123">
        <v>2749.9969999999998</v>
      </c>
      <c r="J1047" s="175">
        <v>5499.9979999999996</v>
      </c>
      <c r="K1047" s="175">
        <v>5499.9979999999996</v>
      </c>
      <c r="L1047" s="176">
        <v>11000</v>
      </c>
      <c r="M1047" s="176">
        <v>11000</v>
      </c>
      <c r="N1047" s="179">
        <v>11000</v>
      </c>
      <c r="O1047" s="179">
        <v>11000</v>
      </c>
      <c r="P1047" s="364"/>
    </row>
    <row r="1048" spans="1:16" s="372" customFormat="1" ht="15.75" customHeight="1">
      <c r="A1048" s="361"/>
      <c r="B1048" s="642"/>
      <c r="C1048" s="640"/>
      <c r="D1048" s="641"/>
      <c r="E1048" s="358" t="s">
        <v>17</v>
      </c>
      <c r="F1048" s="120"/>
      <c r="G1048" s="120"/>
      <c r="H1048" s="123"/>
      <c r="I1048" s="123"/>
      <c r="J1048" s="123"/>
      <c r="K1048" s="123"/>
      <c r="L1048" s="121"/>
      <c r="M1048" s="121"/>
      <c r="N1048" s="124"/>
      <c r="O1048" s="124"/>
      <c r="P1048" s="364"/>
    </row>
    <row r="1049" spans="1:16" s="372" customFormat="1" ht="15.75" customHeight="1">
      <c r="A1049" s="361"/>
      <c r="B1049" s="642"/>
      <c r="C1049" s="640" t="s">
        <v>122</v>
      </c>
      <c r="D1049" s="641" t="s">
        <v>564</v>
      </c>
      <c r="E1049" s="358" t="s">
        <v>14</v>
      </c>
      <c r="F1049" s="120">
        <f t="shared" ref="F1049:O1049" si="287">F1051++F1053+F1052+F1054</f>
        <v>4070</v>
      </c>
      <c r="G1049" s="120">
        <f t="shared" si="287"/>
        <v>4070</v>
      </c>
      <c r="H1049" s="123">
        <f t="shared" si="287"/>
        <v>0</v>
      </c>
      <c r="I1049" s="123">
        <f t="shared" si="287"/>
        <v>0</v>
      </c>
      <c r="J1049" s="123">
        <f t="shared" si="287"/>
        <v>3221.6289400000001</v>
      </c>
      <c r="K1049" s="123">
        <f t="shared" si="287"/>
        <v>2953.6289400000001</v>
      </c>
      <c r="L1049" s="121">
        <f t="shared" si="287"/>
        <v>11843.85418</v>
      </c>
      <c r="M1049" s="121">
        <f t="shared" si="287"/>
        <v>11843.85418</v>
      </c>
      <c r="N1049" s="120">
        <f t="shared" si="287"/>
        <v>4000</v>
      </c>
      <c r="O1049" s="120">
        <f t="shared" si="287"/>
        <v>4000</v>
      </c>
      <c r="P1049" s="364"/>
    </row>
    <row r="1050" spans="1:16" s="372" customFormat="1" ht="15.75" customHeight="1">
      <c r="A1050" s="361"/>
      <c r="B1050" s="642"/>
      <c r="C1050" s="640"/>
      <c r="D1050" s="641"/>
      <c r="E1050" s="358" t="s">
        <v>15</v>
      </c>
      <c r="F1050" s="120"/>
      <c r="G1050" s="120"/>
      <c r="H1050" s="123"/>
      <c r="I1050" s="123"/>
      <c r="J1050" s="123"/>
      <c r="K1050" s="123"/>
      <c r="L1050" s="121"/>
      <c r="M1050" s="121"/>
      <c r="N1050" s="124"/>
      <c r="O1050" s="124"/>
      <c r="P1050" s="364"/>
    </row>
    <row r="1051" spans="1:16" s="372" customFormat="1" ht="15.75" customHeight="1">
      <c r="A1051" s="361"/>
      <c r="B1051" s="642"/>
      <c r="C1051" s="640"/>
      <c r="D1051" s="641"/>
      <c r="E1051" s="358" t="s">
        <v>25</v>
      </c>
      <c r="F1051" s="120">
        <v>0</v>
      </c>
      <c r="G1051" s="120">
        <v>0</v>
      </c>
      <c r="H1051" s="123">
        <v>0</v>
      </c>
      <c r="I1051" s="123">
        <v>0</v>
      </c>
      <c r="J1051" s="123">
        <v>0</v>
      </c>
      <c r="K1051" s="123">
        <v>0</v>
      </c>
      <c r="L1051" s="121">
        <v>0</v>
      </c>
      <c r="M1051" s="121">
        <v>0</v>
      </c>
      <c r="N1051" s="124">
        <v>0</v>
      </c>
      <c r="O1051" s="124">
        <v>0</v>
      </c>
      <c r="P1051" s="364"/>
    </row>
    <row r="1052" spans="1:16" s="372" customFormat="1" ht="15.75" customHeight="1">
      <c r="A1052" s="361"/>
      <c r="B1052" s="642"/>
      <c r="C1052" s="640"/>
      <c r="D1052" s="641"/>
      <c r="E1052" s="358" t="s">
        <v>16</v>
      </c>
      <c r="F1052" s="120">
        <v>0</v>
      </c>
      <c r="G1052" s="120">
        <v>0</v>
      </c>
      <c r="H1052" s="123">
        <v>0</v>
      </c>
      <c r="I1052" s="123">
        <v>0</v>
      </c>
      <c r="J1052" s="123">
        <v>0</v>
      </c>
      <c r="K1052" s="123">
        <v>0</v>
      </c>
      <c r="L1052" s="121">
        <v>0</v>
      </c>
      <c r="M1052" s="121">
        <v>0</v>
      </c>
      <c r="N1052" s="124">
        <v>0</v>
      </c>
      <c r="O1052" s="124">
        <v>0</v>
      </c>
      <c r="P1052" s="364"/>
    </row>
    <row r="1053" spans="1:16" s="372" customFormat="1" ht="15.75" customHeight="1">
      <c r="A1053" s="361"/>
      <c r="B1053" s="642"/>
      <c r="C1053" s="640"/>
      <c r="D1053" s="641"/>
      <c r="E1053" s="358" t="s">
        <v>30</v>
      </c>
      <c r="F1053" s="120"/>
      <c r="G1053" s="120"/>
      <c r="H1053" s="123"/>
      <c r="I1053" s="123"/>
      <c r="J1053" s="123"/>
      <c r="K1053" s="123"/>
      <c r="L1053" s="121"/>
      <c r="M1053" s="121"/>
      <c r="N1053" s="124"/>
      <c r="O1053" s="124"/>
      <c r="P1053" s="364"/>
    </row>
    <row r="1054" spans="1:16" s="372" customFormat="1" ht="21.75" customHeight="1">
      <c r="A1054" s="361"/>
      <c r="B1054" s="642"/>
      <c r="C1054" s="640"/>
      <c r="D1054" s="641"/>
      <c r="E1054" s="358" t="s">
        <v>65</v>
      </c>
      <c r="F1054" s="123">
        <v>4070</v>
      </c>
      <c r="G1054" s="123">
        <v>4070</v>
      </c>
      <c r="H1054" s="123">
        <v>0</v>
      </c>
      <c r="I1054" s="123">
        <v>0</v>
      </c>
      <c r="J1054" s="175">
        <v>3221.6289400000001</v>
      </c>
      <c r="K1054" s="175">
        <v>2953.6289400000001</v>
      </c>
      <c r="L1054" s="176">
        <v>11843.85418</v>
      </c>
      <c r="M1054" s="176">
        <v>11843.85418</v>
      </c>
      <c r="N1054" s="179">
        <v>4000</v>
      </c>
      <c r="O1054" s="179">
        <v>4000</v>
      </c>
      <c r="P1054" s="364"/>
    </row>
    <row r="1055" spans="1:16" s="372" customFormat="1" ht="15.75" customHeight="1">
      <c r="A1055" s="361"/>
      <c r="B1055" s="642"/>
      <c r="C1055" s="640"/>
      <c r="D1055" s="641"/>
      <c r="E1055" s="358" t="s">
        <v>17</v>
      </c>
      <c r="F1055" s="120"/>
      <c r="G1055" s="120"/>
      <c r="H1055" s="123"/>
      <c r="I1055" s="123"/>
      <c r="J1055" s="123"/>
      <c r="K1055" s="123"/>
      <c r="L1055" s="121"/>
      <c r="M1055" s="121"/>
      <c r="N1055" s="124"/>
      <c r="O1055" s="124"/>
      <c r="P1055" s="364"/>
    </row>
    <row r="1056" spans="1:16" s="372" customFormat="1" ht="15.75" customHeight="1">
      <c r="A1056" s="361"/>
      <c r="B1056" s="638" t="s">
        <v>438</v>
      </c>
      <c r="C1056" s="656" t="s">
        <v>86</v>
      </c>
      <c r="D1056" s="656" t="s">
        <v>662</v>
      </c>
      <c r="E1056" s="362" t="s">
        <v>14</v>
      </c>
      <c r="F1056" s="119">
        <f>F1058+F1059+F1060+F1061</f>
        <v>0</v>
      </c>
      <c r="G1056" s="119">
        <f t="shared" ref="G1056:O1056" si="288">G1058+G1059+G1060+G1061</f>
        <v>0</v>
      </c>
      <c r="H1056" s="119">
        <f t="shared" si="288"/>
        <v>0</v>
      </c>
      <c r="I1056" s="119">
        <f t="shared" si="288"/>
        <v>0</v>
      </c>
      <c r="J1056" s="119">
        <f t="shared" si="288"/>
        <v>0</v>
      </c>
      <c r="K1056" s="119">
        <f t="shared" si="288"/>
        <v>0</v>
      </c>
      <c r="L1056" s="119">
        <f t="shared" si="288"/>
        <v>29.764379999999999</v>
      </c>
      <c r="M1056" s="119">
        <f t="shared" si="288"/>
        <v>29.764379999999999</v>
      </c>
      <c r="N1056" s="119">
        <f t="shared" si="288"/>
        <v>0</v>
      </c>
      <c r="O1056" s="119">
        <f t="shared" si="288"/>
        <v>0</v>
      </c>
      <c r="P1056" s="638"/>
    </row>
    <row r="1057" spans="1:16" s="372" customFormat="1" ht="15.75" customHeight="1">
      <c r="A1057" s="361"/>
      <c r="B1057" s="638"/>
      <c r="C1057" s="656"/>
      <c r="D1057" s="656"/>
      <c r="E1057" s="362" t="s">
        <v>15</v>
      </c>
      <c r="F1057" s="119"/>
      <c r="G1057" s="119"/>
      <c r="H1057" s="119"/>
      <c r="I1057" s="119"/>
      <c r="J1057" s="119"/>
      <c r="K1057" s="119"/>
      <c r="L1057" s="119"/>
      <c r="M1057" s="119"/>
      <c r="N1057" s="119"/>
      <c r="O1057" s="119"/>
      <c r="P1057" s="639"/>
    </row>
    <row r="1058" spans="1:16" s="372" customFormat="1" ht="15.75" customHeight="1">
      <c r="A1058" s="361"/>
      <c r="B1058" s="638"/>
      <c r="C1058" s="656"/>
      <c r="D1058" s="656"/>
      <c r="E1058" s="362" t="s">
        <v>25</v>
      </c>
      <c r="F1058" s="119">
        <f>F1065+F1072+F1079</f>
        <v>0</v>
      </c>
      <c r="G1058" s="119">
        <f t="shared" ref="G1058:K1058" si="289">G1065+G1072+G1079</f>
        <v>0</v>
      </c>
      <c r="H1058" s="119">
        <f t="shared" si="289"/>
        <v>0</v>
      </c>
      <c r="I1058" s="119">
        <f t="shared" si="289"/>
        <v>0</v>
      </c>
      <c r="J1058" s="119">
        <f t="shared" si="289"/>
        <v>0</v>
      </c>
      <c r="K1058" s="119">
        <f t="shared" si="289"/>
        <v>0</v>
      </c>
      <c r="L1058" s="119">
        <f t="shared" ref="L1058:O1060" si="290">L1065</f>
        <v>0</v>
      </c>
      <c r="M1058" s="119">
        <f t="shared" si="290"/>
        <v>0</v>
      </c>
      <c r="N1058" s="119">
        <f t="shared" si="290"/>
        <v>0</v>
      </c>
      <c r="O1058" s="119">
        <f t="shared" si="290"/>
        <v>0</v>
      </c>
      <c r="P1058" s="639"/>
    </row>
    <row r="1059" spans="1:16" s="372" customFormat="1" ht="15.75" customHeight="1">
      <c r="A1059" s="361"/>
      <c r="B1059" s="638"/>
      <c r="C1059" s="656"/>
      <c r="D1059" s="656"/>
      <c r="E1059" s="362" t="s">
        <v>16</v>
      </c>
      <c r="F1059" s="119">
        <f t="shared" ref="F1059:K1059" si="291">F1066+F1073+F1080</f>
        <v>0</v>
      </c>
      <c r="G1059" s="119">
        <f t="shared" si="291"/>
        <v>0</v>
      </c>
      <c r="H1059" s="119">
        <f t="shared" si="291"/>
        <v>0</v>
      </c>
      <c r="I1059" s="119">
        <f t="shared" si="291"/>
        <v>0</v>
      </c>
      <c r="J1059" s="119">
        <f t="shared" si="291"/>
        <v>0</v>
      </c>
      <c r="K1059" s="119">
        <f t="shared" si="291"/>
        <v>0</v>
      </c>
      <c r="L1059" s="119">
        <f t="shared" si="290"/>
        <v>0</v>
      </c>
      <c r="M1059" s="119">
        <f t="shared" si="290"/>
        <v>0</v>
      </c>
      <c r="N1059" s="119">
        <f t="shared" si="290"/>
        <v>0</v>
      </c>
      <c r="O1059" s="119">
        <f t="shared" si="290"/>
        <v>0</v>
      </c>
      <c r="P1059" s="639"/>
    </row>
    <row r="1060" spans="1:16" s="372" customFormat="1" ht="15.75" customHeight="1">
      <c r="A1060" s="361"/>
      <c r="B1060" s="638"/>
      <c r="C1060" s="656"/>
      <c r="D1060" s="656"/>
      <c r="E1060" s="362" t="s">
        <v>30</v>
      </c>
      <c r="F1060" s="119">
        <f>F1067+F1074+F1081</f>
        <v>0</v>
      </c>
      <c r="G1060" s="119">
        <f t="shared" ref="G1060:K1060" si="292">G1067+G1074+G1081</f>
        <v>0</v>
      </c>
      <c r="H1060" s="119">
        <f t="shared" si="292"/>
        <v>0</v>
      </c>
      <c r="I1060" s="119">
        <f t="shared" si="292"/>
        <v>0</v>
      </c>
      <c r="J1060" s="119">
        <f t="shared" si="292"/>
        <v>0</v>
      </c>
      <c r="K1060" s="119">
        <f t="shared" si="292"/>
        <v>0</v>
      </c>
      <c r="L1060" s="119">
        <f t="shared" si="290"/>
        <v>0</v>
      </c>
      <c r="M1060" s="119">
        <f t="shared" si="290"/>
        <v>0</v>
      </c>
      <c r="N1060" s="119">
        <f t="shared" si="290"/>
        <v>0</v>
      </c>
      <c r="O1060" s="119">
        <f t="shared" si="290"/>
        <v>0</v>
      </c>
      <c r="P1060" s="639"/>
    </row>
    <row r="1061" spans="1:16" s="372" customFormat="1" ht="15.75" customHeight="1">
      <c r="A1061" s="361"/>
      <c r="B1061" s="638"/>
      <c r="C1061" s="656"/>
      <c r="D1061" s="656"/>
      <c r="E1061" s="362" t="s">
        <v>65</v>
      </c>
      <c r="F1061" s="119">
        <f>F1068</f>
        <v>0</v>
      </c>
      <c r="G1061" s="119">
        <f t="shared" ref="G1061:O1061" si="293">G1068</f>
        <v>0</v>
      </c>
      <c r="H1061" s="119">
        <f t="shared" si="293"/>
        <v>0</v>
      </c>
      <c r="I1061" s="119">
        <f t="shared" si="293"/>
        <v>0</v>
      </c>
      <c r="J1061" s="119">
        <f t="shared" si="293"/>
        <v>0</v>
      </c>
      <c r="K1061" s="119">
        <f t="shared" si="293"/>
        <v>0</v>
      </c>
      <c r="L1061" s="119">
        <f t="shared" si="293"/>
        <v>29.764379999999999</v>
      </c>
      <c r="M1061" s="119">
        <f t="shared" si="293"/>
        <v>29.764379999999999</v>
      </c>
      <c r="N1061" s="119">
        <f t="shared" si="293"/>
        <v>0</v>
      </c>
      <c r="O1061" s="119">
        <f t="shared" si="293"/>
        <v>0</v>
      </c>
      <c r="P1061" s="639"/>
    </row>
    <row r="1062" spans="1:16" s="372" customFormat="1" ht="15.75" customHeight="1">
      <c r="A1062" s="361"/>
      <c r="B1062" s="638"/>
      <c r="C1062" s="656"/>
      <c r="D1062" s="656"/>
      <c r="E1062" s="362" t="s">
        <v>17</v>
      </c>
      <c r="F1062" s="119">
        <f t="shared" ref="F1062:O1062" si="294">F1069+F1076+F1083</f>
        <v>0</v>
      </c>
      <c r="G1062" s="119">
        <f t="shared" si="294"/>
        <v>0</v>
      </c>
      <c r="H1062" s="119">
        <f t="shared" si="294"/>
        <v>0</v>
      </c>
      <c r="I1062" s="119">
        <f t="shared" si="294"/>
        <v>0</v>
      </c>
      <c r="J1062" s="119">
        <f t="shared" si="294"/>
        <v>0</v>
      </c>
      <c r="K1062" s="119">
        <f t="shared" si="294"/>
        <v>0</v>
      </c>
      <c r="L1062" s="119">
        <f t="shared" si="294"/>
        <v>0</v>
      </c>
      <c r="M1062" s="119">
        <f t="shared" si="294"/>
        <v>0</v>
      </c>
      <c r="N1062" s="119">
        <f t="shared" si="294"/>
        <v>0</v>
      </c>
      <c r="O1062" s="119">
        <f t="shared" si="294"/>
        <v>0</v>
      </c>
      <c r="P1062" s="639"/>
    </row>
    <row r="1063" spans="1:16" s="372" customFormat="1" ht="15.75" customHeight="1">
      <c r="A1063" s="361"/>
      <c r="B1063" s="642"/>
      <c r="C1063" s="640" t="s">
        <v>125</v>
      </c>
      <c r="D1063" s="641" t="s">
        <v>664</v>
      </c>
      <c r="E1063" s="358" t="s">
        <v>14</v>
      </c>
      <c r="F1063" s="120">
        <f>F1065+F1066+F1067+F1068+F1069</f>
        <v>0</v>
      </c>
      <c r="G1063" s="120">
        <f t="shared" ref="G1063:O1063" si="295">G1065+G1066+G1067+G1068+G1069</f>
        <v>0</v>
      </c>
      <c r="H1063" s="123">
        <f t="shared" si="295"/>
        <v>0</v>
      </c>
      <c r="I1063" s="123">
        <f t="shared" si="295"/>
        <v>0</v>
      </c>
      <c r="J1063" s="123">
        <f t="shared" si="295"/>
        <v>0</v>
      </c>
      <c r="K1063" s="123">
        <f t="shared" si="295"/>
        <v>0</v>
      </c>
      <c r="L1063" s="121">
        <f t="shared" si="295"/>
        <v>29.764379999999999</v>
      </c>
      <c r="M1063" s="121">
        <f t="shared" si="295"/>
        <v>29.764379999999999</v>
      </c>
      <c r="N1063" s="120">
        <f t="shared" si="295"/>
        <v>0</v>
      </c>
      <c r="O1063" s="120">
        <f t="shared" si="295"/>
        <v>0</v>
      </c>
      <c r="P1063" s="364"/>
    </row>
    <row r="1064" spans="1:16" s="372" customFormat="1" ht="15.75" customHeight="1">
      <c r="A1064" s="361"/>
      <c r="B1064" s="642"/>
      <c r="C1064" s="640"/>
      <c r="D1064" s="641"/>
      <c r="E1064" s="358" t="s">
        <v>15</v>
      </c>
      <c r="F1064" s="120"/>
      <c r="G1064" s="120"/>
      <c r="H1064" s="123"/>
      <c r="I1064" s="123"/>
      <c r="J1064" s="123"/>
      <c r="K1064" s="123"/>
      <c r="L1064" s="121"/>
      <c r="M1064" s="121"/>
      <c r="N1064" s="124"/>
      <c r="O1064" s="124"/>
      <c r="P1064" s="364"/>
    </row>
    <row r="1065" spans="1:16" s="372" customFormat="1" ht="15.75" customHeight="1">
      <c r="A1065" s="361"/>
      <c r="B1065" s="642"/>
      <c r="C1065" s="640"/>
      <c r="D1065" s="641"/>
      <c r="E1065" s="358" t="s">
        <v>25</v>
      </c>
      <c r="F1065" s="120">
        <v>0</v>
      </c>
      <c r="G1065" s="120">
        <v>0</v>
      </c>
      <c r="H1065" s="123">
        <v>0</v>
      </c>
      <c r="I1065" s="123">
        <v>0</v>
      </c>
      <c r="J1065" s="123">
        <v>0</v>
      </c>
      <c r="K1065" s="123">
        <v>0</v>
      </c>
      <c r="L1065" s="121">
        <v>0</v>
      </c>
      <c r="M1065" s="121">
        <v>0</v>
      </c>
      <c r="N1065" s="124">
        <v>0</v>
      </c>
      <c r="O1065" s="124">
        <v>0</v>
      </c>
      <c r="P1065" s="364"/>
    </row>
    <row r="1066" spans="1:16" s="372" customFormat="1" ht="15.75" customHeight="1">
      <c r="A1066" s="361"/>
      <c r="B1066" s="642"/>
      <c r="C1066" s="640"/>
      <c r="D1066" s="641"/>
      <c r="E1066" s="358" t="s">
        <v>16</v>
      </c>
      <c r="F1066" s="120">
        <v>0</v>
      </c>
      <c r="G1066" s="120">
        <v>0</v>
      </c>
      <c r="H1066" s="123">
        <v>0</v>
      </c>
      <c r="I1066" s="123">
        <v>0</v>
      </c>
      <c r="J1066" s="123">
        <v>0</v>
      </c>
      <c r="K1066" s="123">
        <v>0</v>
      </c>
      <c r="L1066" s="121">
        <v>0</v>
      </c>
      <c r="M1066" s="121">
        <v>0</v>
      </c>
      <c r="N1066" s="124">
        <v>0</v>
      </c>
      <c r="O1066" s="124">
        <v>0</v>
      </c>
      <c r="P1066" s="364"/>
    </row>
    <row r="1067" spans="1:16" s="372" customFormat="1" ht="15.75" customHeight="1">
      <c r="A1067" s="361"/>
      <c r="B1067" s="642"/>
      <c r="C1067" s="640"/>
      <c r="D1067" s="641"/>
      <c r="E1067" s="358" t="s">
        <v>30</v>
      </c>
      <c r="F1067" s="120"/>
      <c r="G1067" s="120">
        <v>0</v>
      </c>
      <c r="H1067" s="123"/>
      <c r="I1067" s="123"/>
      <c r="J1067" s="123"/>
      <c r="K1067" s="123"/>
      <c r="L1067" s="121"/>
      <c r="M1067" s="121"/>
      <c r="N1067" s="124"/>
      <c r="O1067" s="124"/>
      <c r="P1067" s="364"/>
    </row>
    <row r="1068" spans="1:16" s="372" customFormat="1" ht="15.75" customHeight="1">
      <c r="A1068" s="361"/>
      <c r="B1068" s="642"/>
      <c r="C1068" s="640"/>
      <c r="D1068" s="641"/>
      <c r="E1068" s="358" t="s">
        <v>65</v>
      </c>
      <c r="F1068" s="123">
        <v>0</v>
      </c>
      <c r="G1068" s="123">
        <v>0</v>
      </c>
      <c r="H1068" s="123">
        <v>0</v>
      </c>
      <c r="I1068" s="123">
        <v>0</v>
      </c>
      <c r="J1068" s="175">
        <v>0</v>
      </c>
      <c r="K1068" s="175">
        <v>0</v>
      </c>
      <c r="L1068" s="176">
        <v>29.764379999999999</v>
      </c>
      <c r="M1068" s="176">
        <v>29.764379999999999</v>
      </c>
      <c r="N1068" s="179">
        <v>0</v>
      </c>
      <c r="O1068" s="179">
        <v>0</v>
      </c>
      <c r="P1068" s="364"/>
    </row>
    <row r="1069" spans="1:16" s="372" customFormat="1" ht="15.75" customHeight="1">
      <c r="A1069" s="361"/>
      <c r="B1069" s="642"/>
      <c r="C1069" s="640"/>
      <c r="D1069" s="641"/>
      <c r="E1069" s="358" t="s">
        <v>17</v>
      </c>
      <c r="F1069" s="120"/>
      <c r="G1069" s="120"/>
      <c r="H1069" s="123"/>
      <c r="I1069" s="123"/>
      <c r="J1069" s="123"/>
      <c r="K1069" s="123"/>
      <c r="L1069" s="121"/>
      <c r="M1069" s="121"/>
      <c r="N1069" s="124"/>
      <c r="O1069" s="124"/>
      <c r="P1069" s="364"/>
    </row>
    <row r="1070" spans="1:16" s="372" customFormat="1" ht="15.75" customHeight="1">
      <c r="A1070" s="361"/>
      <c r="B1070" s="638" t="s">
        <v>438</v>
      </c>
      <c r="C1070" s="656" t="s">
        <v>104</v>
      </c>
      <c r="D1070" s="656" t="s">
        <v>107</v>
      </c>
      <c r="E1070" s="362" t="s">
        <v>14</v>
      </c>
      <c r="F1070" s="119">
        <f>F1072+F1073+F1074+F1075</f>
        <v>6051.3301600000004</v>
      </c>
      <c r="G1070" s="119">
        <f t="shared" ref="G1070:O1070" si="296">G1072+G1073+G1074+G1075</f>
        <v>6022.1444399999991</v>
      </c>
      <c r="H1070" s="119">
        <f t="shared" si="296"/>
        <v>1885.3713500000001</v>
      </c>
      <c r="I1070" s="119">
        <f t="shared" si="296"/>
        <v>1345.5187699999999</v>
      </c>
      <c r="J1070" s="119">
        <f t="shared" si="296"/>
        <v>3736.6984899999998</v>
      </c>
      <c r="K1070" s="119">
        <f t="shared" si="296"/>
        <v>3210.1134500000003</v>
      </c>
      <c r="L1070" s="119">
        <f t="shared" si="296"/>
        <v>7285.6323800000009</v>
      </c>
      <c r="M1070" s="119">
        <f t="shared" si="296"/>
        <v>7265.9687400000003</v>
      </c>
      <c r="N1070" s="119">
        <f t="shared" si="296"/>
        <v>7439.3437300000005</v>
      </c>
      <c r="O1070" s="119">
        <f t="shared" si="296"/>
        <v>7439.3437300000005</v>
      </c>
      <c r="P1070" s="638"/>
    </row>
    <row r="1071" spans="1:16" s="372" customFormat="1" ht="15.75" customHeight="1">
      <c r="A1071" s="361"/>
      <c r="B1071" s="638"/>
      <c r="C1071" s="656"/>
      <c r="D1071" s="656"/>
      <c r="E1071" s="362" t="s">
        <v>15</v>
      </c>
      <c r="F1071" s="119"/>
      <c r="G1071" s="119"/>
      <c r="H1071" s="119"/>
      <c r="I1071" s="119"/>
      <c r="J1071" s="119"/>
      <c r="K1071" s="119"/>
      <c r="L1071" s="119"/>
      <c r="M1071" s="119"/>
      <c r="N1071" s="119"/>
      <c r="O1071" s="119"/>
      <c r="P1071" s="639"/>
    </row>
    <row r="1072" spans="1:16" s="372" customFormat="1" ht="15.75" customHeight="1">
      <c r="A1072" s="361"/>
      <c r="B1072" s="638"/>
      <c r="C1072" s="656"/>
      <c r="D1072" s="656"/>
      <c r="E1072" s="362" t="s">
        <v>25</v>
      </c>
      <c r="F1072" s="119">
        <f>F1079+F1086+F1093</f>
        <v>0</v>
      </c>
      <c r="G1072" s="119">
        <f t="shared" ref="G1072:O1072" si="297">G1079+G1086+G1093</f>
        <v>0</v>
      </c>
      <c r="H1072" s="119">
        <f t="shared" si="297"/>
        <v>0</v>
      </c>
      <c r="I1072" s="119">
        <f t="shared" si="297"/>
        <v>0</v>
      </c>
      <c r="J1072" s="119">
        <f t="shared" si="297"/>
        <v>0</v>
      </c>
      <c r="K1072" s="119">
        <f t="shared" si="297"/>
        <v>0</v>
      </c>
      <c r="L1072" s="119">
        <f t="shared" si="297"/>
        <v>0</v>
      </c>
      <c r="M1072" s="119">
        <f t="shared" si="297"/>
        <v>0</v>
      </c>
      <c r="N1072" s="119">
        <f t="shared" si="297"/>
        <v>0</v>
      </c>
      <c r="O1072" s="119">
        <f t="shared" si="297"/>
        <v>0</v>
      </c>
      <c r="P1072" s="639"/>
    </row>
    <row r="1073" spans="1:16" s="372" customFormat="1" ht="15.75" customHeight="1">
      <c r="A1073" s="361"/>
      <c r="B1073" s="638"/>
      <c r="C1073" s="656"/>
      <c r="D1073" s="656"/>
      <c r="E1073" s="362" t="s">
        <v>16</v>
      </c>
      <c r="F1073" s="119">
        <f t="shared" ref="F1073:O1076" si="298">F1080+F1087+F1094</f>
        <v>0</v>
      </c>
      <c r="G1073" s="119">
        <f t="shared" si="298"/>
        <v>0</v>
      </c>
      <c r="H1073" s="119">
        <f t="shared" si="298"/>
        <v>0</v>
      </c>
      <c r="I1073" s="119">
        <f t="shared" si="298"/>
        <v>0</v>
      </c>
      <c r="J1073" s="119">
        <f t="shared" si="298"/>
        <v>0</v>
      </c>
      <c r="K1073" s="119">
        <f t="shared" si="298"/>
        <v>0</v>
      </c>
      <c r="L1073" s="119">
        <f t="shared" si="298"/>
        <v>0</v>
      </c>
      <c r="M1073" s="119">
        <f t="shared" si="298"/>
        <v>0</v>
      </c>
      <c r="N1073" s="119">
        <f t="shared" si="298"/>
        <v>0</v>
      </c>
      <c r="O1073" s="119">
        <f t="shared" si="298"/>
        <v>0</v>
      </c>
      <c r="P1073" s="639"/>
    </row>
    <row r="1074" spans="1:16" s="372" customFormat="1" ht="15.75" customHeight="1">
      <c r="A1074" s="361"/>
      <c r="B1074" s="638"/>
      <c r="C1074" s="656"/>
      <c r="D1074" s="656"/>
      <c r="E1074" s="362" t="s">
        <v>30</v>
      </c>
      <c r="F1074" s="119">
        <f t="shared" si="298"/>
        <v>0</v>
      </c>
      <c r="G1074" s="119">
        <f t="shared" si="298"/>
        <v>0</v>
      </c>
      <c r="H1074" s="119">
        <f t="shared" si="298"/>
        <v>0</v>
      </c>
      <c r="I1074" s="119">
        <f t="shared" si="298"/>
        <v>0</v>
      </c>
      <c r="J1074" s="119">
        <f t="shared" si="298"/>
        <v>0</v>
      </c>
      <c r="K1074" s="119">
        <f t="shared" si="298"/>
        <v>0</v>
      </c>
      <c r="L1074" s="119">
        <f t="shared" si="298"/>
        <v>0</v>
      </c>
      <c r="M1074" s="119">
        <f t="shared" si="298"/>
        <v>0</v>
      </c>
      <c r="N1074" s="119">
        <f t="shared" si="298"/>
        <v>0</v>
      </c>
      <c r="O1074" s="119">
        <f t="shared" si="298"/>
        <v>0</v>
      </c>
      <c r="P1074" s="639"/>
    </row>
    <row r="1075" spans="1:16" s="372" customFormat="1" ht="15.75" customHeight="1">
      <c r="A1075" s="361"/>
      <c r="B1075" s="638"/>
      <c r="C1075" s="656"/>
      <c r="D1075" s="656"/>
      <c r="E1075" s="362" t="s">
        <v>65</v>
      </c>
      <c r="F1075" s="119">
        <f t="shared" si="298"/>
        <v>6051.3301600000004</v>
      </c>
      <c r="G1075" s="119">
        <f t="shared" si="298"/>
        <v>6022.1444399999991</v>
      </c>
      <c r="H1075" s="119">
        <f t="shared" si="298"/>
        <v>1885.3713500000001</v>
      </c>
      <c r="I1075" s="119">
        <f t="shared" si="298"/>
        <v>1345.5187699999999</v>
      </c>
      <c r="J1075" s="119">
        <f t="shared" si="298"/>
        <v>3736.6984899999998</v>
      </c>
      <c r="K1075" s="119">
        <f t="shared" si="298"/>
        <v>3210.1134500000003</v>
      </c>
      <c r="L1075" s="119">
        <f t="shared" si="298"/>
        <v>7285.6323800000009</v>
      </c>
      <c r="M1075" s="119">
        <f t="shared" si="298"/>
        <v>7265.9687400000003</v>
      </c>
      <c r="N1075" s="119">
        <f t="shared" si="298"/>
        <v>7439.3437300000005</v>
      </c>
      <c r="O1075" s="119">
        <f t="shared" si="298"/>
        <v>7439.3437300000005</v>
      </c>
      <c r="P1075" s="639"/>
    </row>
    <row r="1076" spans="1:16" s="372" customFormat="1" ht="15.75" customHeight="1">
      <c r="A1076" s="361"/>
      <c r="B1076" s="638"/>
      <c r="C1076" s="656"/>
      <c r="D1076" s="656"/>
      <c r="E1076" s="362" t="s">
        <v>17</v>
      </c>
      <c r="F1076" s="119">
        <f t="shared" si="298"/>
        <v>0</v>
      </c>
      <c r="G1076" s="119">
        <f t="shared" si="298"/>
        <v>0</v>
      </c>
      <c r="H1076" s="119">
        <f t="shared" si="298"/>
        <v>0</v>
      </c>
      <c r="I1076" s="119">
        <f t="shared" si="298"/>
        <v>0</v>
      </c>
      <c r="J1076" s="119">
        <f t="shared" si="298"/>
        <v>0</v>
      </c>
      <c r="K1076" s="119">
        <f t="shared" si="298"/>
        <v>0</v>
      </c>
      <c r="L1076" s="119">
        <f t="shared" si="298"/>
        <v>0</v>
      </c>
      <c r="M1076" s="119">
        <f t="shared" si="298"/>
        <v>0</v>
      </c>
      <c r="N1076" s="119">
        <f t="shared" si="298"/>
        <v>0</v>
      </c>
      <c r="O1076" s="119">
        <f t="shared" si="298"/>
        <v>0</v>
      </c>
      <c r="P1076" s="639"/>
    </row>
    <row r="1077" spans="1:16" s="372" customFormat="1" ht="15.75" customHeight="1">
      <c r="A1077" s="361"/>
      <c r="B1077" s="642"/>
      <c r="C1077" s="640" t="s">
        <v>125</v>
      </c>
      <c r="D1077" s="641" t="s">
        <v>342</v>
      </c>
      <c r="E1077" s="358" t="s">
        <v>14</v>
      </c>
      <c r="F1077" s="120">
        <f>F1079+F1080+F1081+F1082+F1083</f>
        <v>4162.7700000000004</v>
      </c>
      <c r="G1077" s="120">
        <f t="shared" ref="G1077:O1077" si="299">G1079+G1080+G1081+G1082+G1083</f>
        <v>4154.8752699999995</v>
      </c>
      <c r="H1077" s="123">
        <f t="shared" si="299"/>
        <v>1286.44677</v>
      </c>
      <c r="I1077" s="123">
        <f t="shared" si="299"/>
        <v>1016.96442</v>
      </c>
      <c r="J1077" s="123">
        <f t="shared" si="299"/>
        <v>2572.8935200000001</v>
      </c>
      <c r="K1077" s="123">
        <f t="shared" si="299"/>
        <v>2353.1071200000001</v>
      </c>
      <c r="L1077" s="121">
        <f t="shared" si="299"/>
        <v>5145.7870000000003</v>
      </c>
      <c r="M1077" s="121">
        <f t="shared" si="299"/>
        <v>5145.4534599999997</v>
      </c>
      <c r="N1077" s="120">
        <f t="shared" si="299"/>
        <v>5145.7870000000003</v>
      </c>
      <c r="O1077" s="120">
        <f t="shared" si="299"/>
        <v>5145.7870000000003</v>
      </c>
      <c r="P1077" s="364"/>
    </row>
    <row r="1078" spans="1:16" s="372" customFormat="1" ht="15.75" customHeight="1">
      <c r="A1078" s="361"/>
      <c r="B1078" s="642"/>
      <c r="C1078" s="640"/>
      <c r="D1078" s="641"/>
      <c r="E1078" s="358" t="s">
        <v>15</v>
      </c>
      <c r="F1078" s="120"/>
      <c r="G1078" s="120"/>
      <c r="H1078" s="123"/>
      <c r="I1078" s="123"/>
      <c r="J1078" s="123"/>
      <c r="K1078" s="123"/>
      <c r="L1078" s="121"/>
      <c r="M1078" s="121"/>
      <c r="N1078" s="124"/>
      <c r="O1078" s="124"/>
      <c r="P1078" s="364"/>
    </row>
    <row r="1079" spans="1:16" s="372" customFormat="1" ht="15.75" customHeight="1">
      <c r="A1079" s="361"/>
      <c r="B1079" s="642"/>
      <c r="C1079" s="640"/>
      <c r="D1079" s="641"/>
      <c r="E1079" s="358" t="s">
        <v>25</v>
      </c>
      <c r="F1079" s="120">
        <v>0</v>
      </c>
      <c r="G1079" s="120">
        <v>0</v>
      </c>
      <c r="H1079" s="123">
        <v>0</v>
      </c>
      <c r="I1079" s="123">
        <v>0</v>
      </c>
      <c r="J1079" s="123">
        <v>0</v>
      </c>
      <c r="K1079" s="123">
        <v>0</v>
      </c>
      <c r="L1079" s="121">
        <v>0</v>
      </c>
      <c r="M1079" s="121">
        <v>0</v>
      </c>
      <c r="N1079" s="124">
        <v>0</v>
      </c>
      <c r="O1079" s="124">
        <v>0</v>
      </c>
      <c r="P1079" s="364"/>
    </row>
    <row r="1080" spans="1:16" s="372" customFormat="1" ht="15.75" customHeight="1">
      <c r="A1080" s="361"/>
      <c r="B1080" s="642"/>
      <c r="C1080" s="640"/>
      <c r="D1080" s="641"/>
      <c r="E1080" s="358" t="s">
        <v>16</v>
      </c>
      <c r="F1080" s="120">
        <v>0</v>
      </c>
      <c r="G1080" s="120">
        <v>0</v>
      </c>
      <c r="H1080" s="123">
        <v>0</v>
      </c>
      <c r="I1080" s="123">
        <v>0</v>
      </c>
      <c r="J1080" s="123">
        <v>0</v>
      </c>
      <c r="K1080" s="123">
        <v>0</v>
      </c>
      <c r="L1080" s="121">
        <v>0</v>
      </c>
      <c r="M1080" s="121">
        <v>0</v>
      </c>
      <c r="N1080" s="124">
        <v>0</v>
      </c>
      <c r="O1080" s="124">
        <v>0</v>
      </c>
      <c r="P1080" s="364"/>
    </row>
    <row r="1081" spans="1:16" s="372" customFormat="1" ht="15.75" customHeight="1">
      <c r="A1081" s="361"/>
      <c r="B1081" s="642"/>
      <c r="C1081" s="640"/>
      <c r="D1081" s="641"/>
      <c r="E1081" s="358" t="s">
        <v>30</v>
      </c>
      <c r="F1081" s="120">
        <v>0</v>
      </c>
      <c r="G1081" s="120">
        <v>0</v>
      </c>
      <c r="H1081" s="123"/>
      <c r="I1081" s="123"/>
      <c r="J1081" s="123"/>
      <c r="K1081" s="123"/>
      <c r="L1081" s="121"/>
      <c r="M1081" s="121"/>
      <c r="N1081" s="124"/>
      <c r="O1081" s="124"/>
      <c r="P1081" s="364"/>
    </row>
    <row r="1082" spans="1:16" s="372" customFormat="1" ht="15.75" customHeight="1">
      <c r="A1082" s="361"/>
      <c r="B1082" s="642"/>
      <c r="C1082" s="640"/>
      <c r="D1082" s="641"/>
      <c r="E1082" s="358" t="s">
        <v>65</v>
      </c>
      <c r="F1082" s="123">
        <v>4162.7700000000004</v>
      </c>
      <c r="G1082" s="123">
        <v>4154.8752699999995</v>
      </c>
      <c r="H1082" s="123">
        <v>1286.44677</v>
      </c>
      <c r="I1082" s="123">
        <v>1016.96442</v>
      </c>
      <c r="J1082" s="175">
        <v>2572.8935200000001</v>
      </c>
      <c r="K1082" s="175">
        <v>2353.1071200000001</v>
      </c>
      <c r="L1082" s="176">
        <v>5145.7870000000003</v>
      </c>
      <c r="M1082" s="176">
        <v>5145.4534599999997</v>
      </c>
      <c r="N1082" s="177">
        <v>5145.7870000000003</v>
      </c>
      <c r="O1082" s="179">
        <v>5145.7870000000003</v>
      </c>
      <c r="P1082" s="364"/>
    </row>
    <row r="1083" spans="1:16" s="372" customFormat="1" ht="15.75" customHeight="1">
      <c r="A1083" s="361"/>
      <c r="B1083" s="642"/>
      <c r="C1083" s="640"/>
      <c r="D1083" s="641"/>
      <c r="E1083" s="358" t="s">
        <v>17</v>
      </c>
      <c r="F1083" s="120"/>
      <c r="G1083" s="120"/>
      <c r="H1083" s="123"/>
      <c r="I1083" s="123"/>
      <c r="J1083" s="123"/>
      <c r="K1083" s="123"/>
      <c r="L1083" s="121"/>
      <c r="M1083" s="121"/>
      <c r="N1083" s="124"/>
      <c r="O1083" s="124"/>
      <c r="P1083" s="364"/>
    </row>
    <row r="1084" spans="1:16" s="372" customFormat="1" ht="15.75" customHeight="1">
      <c r="A1084" s="361"/>
      <c r="B1084" s="665"/>
      <c r="C1084" s="657"/>
      <c r="D1084" s="641"/>
      <c r="E1084" s="358" t="s">
        <v>14</v>
      </c>
      <c r="F1084" s="120">
        <f>F1086+F1087+F1088+F1089+F1090</f>
        <v>1257.1869999999999</v>
      </c>
      <c r="G1084" s="120">
        <f t="shared" ref="G1084:O1084" si="300">G1086+G1087+G1088+G1089+G1090</f>
        <v>1235.8960099999999</v>
      </c>
      <c r="H1084" s="123">
        <f t="shared" si="300"/>
        <v>388.50702000000001</v>
      </c>
      <c r="I1084" s="123">
        <f t="shared" si="300"/>
        <v>241.06813</v>
      </c>
      <c r="J1084" s="123">
        <f t="shared" si="300"/>
        <v>777.01702</v>
      </c>
      <c r="K1084" s="123">
        <f t="shared" si="300"/>
        <v>648.67170999999996</v>
      </c>
      <c r="L1084" s="121">
        <f t="shared" si="300"/>
        <v>1554.028</v>
      </c>
      <c r="M1084" s="121">
        <f t="shared" si="300"/>
        <v>1542.64483</v>
      </c>
      <c r="N1084" s="120">
        <f t="shared" si="300"/>
        <v>1554.028</v>
      </c>
      <c r="O1084" s="120">
        <f t="shared" si="300"/>
        <v>1554.028</v>
      </c>
      <c r="P1084" s="364"/>
    </row>
    <row r="1085" spans="1:16" s="372" customFormat="1" ht="15.75" customHeight="1">
      <c r="A1085" s="361"/>
      <c r="B1085" s="665"/>
      <c r="C1085" s="657"/>
      <c r="D1085" s="641"/>
      <c r="E1085" s="358" t="s">
        <v>15</v>
      </c>
      <c r="F1085" s="120"/>
      <c r="G1085" s="120"/>
      <c r="H1085" s="123"/>
      <c r="I1085" s="123"/>
      <c r="J1085" s="123"/>
      <c r="K1085" s="123"/>
      <c r="L1085" s="121"/>
      <c r="M1085" s="121"/>
      <c r="N1085" s="124"/>
      <c r="O1085" s="124"/>
      <c r="P1085" s="364"/>
    </row>
    <row r="1086" spans="1:16" s="372" customFormat="1" ht="15.75" customHeight="1">
      <c r="A1086" s="361"/>
      <c r="B1086" s="665"/>
      <c r="C1086" s="657"/>
      <c r="D1086" s="641"/>
      <c r="E1086" s="358" t="s">
        <v>25</v>
      </c>
      <c r="F1086" s="120"/>
      <c r="G1086" s="120"/>
      <c r="H1086" s="123">
        <v>0</v>
      </c>
      <c r="I1086" s="123">
        <v>0</v>
      </c>
      <c r="J1086" s="123">
        <v>0</v>
      </c>
      <c r="K1086" s="123">
        <v>0</v>
      </c>
      <c r="L1086" s="121">
        <v>0</v>
      </c>
      <c r="M1086" s="121">
        <v>0</v>
      </c>
      <c r="N1086" s="124">
        <v>0</v>
      </c>
      <c r="O1086" s="124">
        <v>0</v>
      </c>
      <c r="P1086" s="364"/>
    </row>
    <row r="1087" spans="1:16" s="372" customFormat="1" ht="15.75" customHeight="1">
      <c r="A1087" s="361"/>
      <c r="B1087" s="665"/>
      <c r="C1087" s="657"/>
      <c r="D1087" s="641"/>
      <c r="E1087" s="358" t="s">
        <v>16</v>
      </c>
      <c r="F1087" s="120"/>
      <c r="G1087" s="120"/>
      <c r="H1087" s="123">
        <v>0</v>
      </c>
      <c r="I1087" s="123">
        <v>0</v>
      </c>
      <c r="J1087" s="123">
        <v>0</v>
      </c>
      <c r="K1087" s="123">
        <v>0</v>
      </c>
      <c r="L1087" s="121">
        <v>0</v>
      </c>
      <c r="M1087" s="121">
        <v>0</v>
      </c>
      <c r="N1087" s="124">
        <v>0</v>
      </c>
      <c r="O1087" s="124">
        <v>0</v>
      </c>
      <c r="P1087" s="364"/>
    </row>
    <row r="1088" spans="1:16" s="372" customFormat="1" ht="15.75" customHeight="1">
      <c r="A1088" s="361"/>
      <c r="B1088" s="665"/>
      <c r="C1088" s="657"/>
      <c r="D1088" s="641"/>
      <c r="E1088" s="358" t="s">
        <v>30</v>
      </c>
      <c r="F1088" s="120"/>
      <c r="G1088" s="120"/>
      <c r="H1088" s="123"/>
      <c r="I1088" s="123"/>
      <c r="J1088" s="123"/>
      <c r="K1088" s="123"/>
      <c r="L1088" s="121"/>
      <c r="M1088" s="121"/>
      <c r="N1088" s="124"/>
      <c r="O1088" s="124"/>
      <c r="P1088" s="364"/>
    </row>
    <row r="1089" spans="1:16" s="372" customFormat="1" ht="15.75" customHeight="1">
      <c r="A1089" s="361"/>
      <c r="B1089" s="665"/>
      <c r="C1089" s="657"/>
      <c r="D1089" s="641"/>
      <c r="E1089" s="358" t="s">
        <v>65</v>
      </c>
      <c r="F1089" s="123">
        <v>1257.1869999999999</v>
      </c>
      <c r="G1089" s="123">
        <v>1235.8960099999999</v>
      </c>
      <c r="H1089" s="123">
        <v>388.50702000000001</v>
      </c>
      <c r="I1089" s="123">
        <v>241.06813</v>
      </c>
      <c r="J1089" s="175">
        <v>777.01702</v>
      </c>
      <c r="K1089" s="175">
        <v>648.67170999999996</v>
      </c>
      <c r="L1089" s="176">
        <v>1554.028</v>
      </c>
      <c r="M1089" s="176">
        <v>1542.64483</v>
      </c>
      <c r="N1089" s="179">
        <v>1554.028</v>
      </c>
      <c r="O1089" s="179">
        <v>1554.028</v>
      </c>
      <c r="P1089" s="364"/>
    </row>
    <row r="1090" spans="1:16" s="372" customFormat="1" ht="15.75" customHeight="1">
      <c r="A1090" s="361"/>
      <c r="B1090" s="665"/>
      <c r="C1090" s="657"/>
      <c r="D1090" s="641"/>
      <c r="E1090" s="358" t="s">
        <v>17</v>
      </c>
      <c r="F1090" s="120"/>
      <c r="G1090" s="120"/>
      <c r="H1090" s="123"/>
      <c r="I1090" s="123"/>
      <c r="J1090" s="123"/>
      <c r="K1090" s="123"/>
      <c r="L1090" s="121"/>
      <c r="M1090" s="121"/>
      <c r="N1090" s="124"/>
      <c r="O1090" s="124"/>
      <c r="P1090" s="364"/>
    </row>
    <row r="1091" spans="1:16" s="372" customFormat="1" ht="15.75" customHeight="1">
      <c r="A1091" s="361"/>
      <c r="B1091" s="665"/>
      <c r="C1091" s="657"/>
      <c r="D1091" s="641"/>
      <c r="E1091" s="358" t="s">
        <v>14</v>
      </c>
      <c r="F1091" s="120">
        <f t="shared" ref="F1091:O1091" si="301">F1093+F1094+F1095+F1096+F1097</f>
        <v>631.37315999999998</v>
      </c>
      <c r="G1091" s="120">
        <f t="shared" si="301"/>
        <v>631.37315999999998</v>
      </c>
      <c r="H1091" s="123">
        <f t="shared" si="301"/>
        <v>210.41756000000001</v>
      </c>
      <c r="I1091" s="123">
        <f t="shared" si="301"/>
        <v>87.486220000000003</v>
      </c>
      <c r="J1091" s="123">
        <f t="shared" si="301"/>
        <v>386.78795000000002</v>
      </c>
      <c r="K1091" s="123">
        <f t="shared" si="301"/>
        <v>208.33462</v>
      </c>
      <c r="L1091" s="121">
        <f t="shared" si="301"/>
        <v>585.81737999999996</v>
      </c>
      <c r="M1091" s="121">
        <f t="shared" si="301"/>
        <v>577.87045000000001</v>
      </c>
      <c r="N1091" s="120">
        <f t="shared" si="301"/>
        <v>739.52873</v>
      </c>
      <c r="O1091" s="120">
        <f t="shared" si="301"/>
        <v>739.52873</v>
      </c>
      <c r="P1091" s="364"/>
    </row>
    <row r="1092" spans="1:16" s="372" customFormat="1" ht="15.75" customHeight="1">
      <c r="A1092" s="361"/>
      <c r="B1092" s="665"/>
      <c r="C1092" s="657"/>
      <c r="D1092" s="641"/>
      <c r="E1092" s="358" t="s">
        <v>15</v>
      </c>
      <c r="F1092" s="120"/>
      <c r="G1092" s="120"/>
      <c r="H1092" s="123"/>
      <c r="I1092" s="123"/>
      <c r="J1092" s="123"/>
      <c r="K1092" s="123"/>
      <c r="L1092" s="121"/>
      <c r="M1092" s="121"/>
      <c r="N1092" s="124"/>
      <c r="O1092" s="124"/>
      <c r="P1092" s="364"/>
    </row>
    <row r="1093" spans="1:16" s="372" customFormat="1" ht="15.75" customHeight="1">
      <c r="A1093" s="361"/>
      <c r="B1093" s="665"/>
      <c r="C1093" s="657"/>
      <c r="D1093" s="641"/>
      <c r="E1093" s="358" t="s">
        <v>25</v>
      </c>
      <c r="F1093" s="120"/>
      <c r="G1093" s="120"/>
      <c r="H1093" s="123">
        <v>0</v>
      </c>
      <c r="I1093" s="123">
        <v>0</v>
      </c>
      <c r="J1093" s="123">
        <v>0</v>
      </c>
      <c r="K1093" s="123">
        <v>0</v>
      </c>
      <c r="L1093" s="121">
        <v>0</v>
      </c>
      <c r="M1093" s="121">
        <v>0</v>
      </c>
      <c r="N1093" s="124">
        <v>0</v>
      </c>
      <c r="O1093" s="124">
        <v>0</v>
      </c>
      <c r="P1093" s="364"/>
    </row>
    <row r="1094" spans="1:16" s="372" customFormat="1" ht="15.75" customHeight="1">
      <c r="A1094" s="361"/>
      <c r="B1094" s="665"/>
      <c r="C1094" s="657"/>
      <c r="D1094" s="641"/>
      <c r="E1094" s="358" t="s">
        <v>16</v>
      </c>
      <c r="F1094" s="120"/>
      <c r="G1094" s="120"/>
      <c r="H1094" s="123">
        <v>0</v>
      </c>
      <c r="I1094" s="123">
        <v>0</v>
      </c>
      <c r="J1094" s="123">
        <v>0</v>
      </c>
      <c r="K1094" s="123">
        <v>0</v>
      </c>
      <c r="L1094" s="121">
        <v>0</v>
      </c>
      <c r="M1094" s="121">
        <v>0</v>
      </c>
      <c r="N1094" s="124">
        <v>0</v>
      </c>
      <c r="O1094" s="124">
        <v>0</v>
      </c>
      <c r="P1094" s="364"/>
    </row>
    <row r="1095" spans="1:16" s="372" customFormat="1" ht="15.75" customHeight="1">
      <c r="A1095" s="361"/>
      <c r="B1095" s="665"/>
      <c r="C1095" s="657"/>
      <c r="D1095" s="641"/>
      <c r="E1095" s="358" t="s">
        <v>30</v>
      </c>
      <c r="F1095" s="120"/>
      <c r="G1095" s="120"/>
      <c r="H1095" s="123"/>
      <c r="I1095" s="123"/>
      <c r="J1095" s="123"/>
      <c r="K1095" s="123"/>
      <c r="L1095" s="121"/>
      <c r="M1095" s="121"/>
      <c r="N1095" s="124"/>
      <c r="O1095" s="124"/>
      <c r="P1095" s="364"/>
    </row>
    <row r="1096" spans="1:16" s="372" customFormat="1" ht="15.75" customHeight="1">
      <c r="A1096" s="361"/>
      <c r="B1096" s="665"/>
      <c r="C1096" s="657"/>
      <c r="D1096" s="641"/>
      <c r="E1096" s="358" t="s">
        <v>65</v>
      </c>
      <c r="F1096" s="123">
        <v>631.37315999999998</v>
      </c>
      <c r="G1096" s="123">
        <v>631.37315999999998</v>
      </c>
      <c r="H1096" s="123">
        <v>210.41756000000001</v>
      </c>
      <c r="I1096" s="123">
        <v>87.486220000000003</v>
      </c>
      <c r="J1096" s="175">
        <v>386.78795000000002</v>
      </c>
      <c r="K1096" s="175">
        <v>208.33462</v>
      </c>
      <c r="L1096" s="176">
        <v>585.81737999999996</v>
      </c>
      <c r="M1096" s="176">
        <v>577.87045000000001</v>
      </c>
      <c r="N1096" s="179">
        <v>739.52873</v>
      </c>
      <c r="O1096" s="179">
        <v>739.52873</v>
      </c>
      <c r="P1096" s="364"/>
    </row>
    <row r="1097" spans="1:16" s="372" customFormat="1" ht="15.75" customHeight="1">
      <c r="A1097" s="361"/>
      <c r="B1097" s="665"/>
      <c r="C1097" s="657"/>
      <c r="D1097" s="641"/>
      <c r="E1097" s="358" t="s">
        <v>17</v>
      </c>
      <c r="F1097" s="120"/>
      <c r="G1097" s="120"/>
      <c r="H1097" s="123"/>
      <c r="I1097" s="123"/>
      <c r="J1097" s="123"/>
      <c r="K1097" s="123"/>
      <c r="L1097" s="121"/>
      <c r="M1097" s="121"/>
      <c r="N1097" s="124"/>
      <c r="O1097" s="124"/>
      <c r="P1097" s="364"/>
    </row>
    <row r="1098" spans="1:16" s="372" customFormat="1" ht="15.75" customHeight="1">
      <c r="A1098" s="361"/>
      <c r="B1098" s="653">
        <v>9</v>
      </c>
      <c r="C1098" s="655" t="s">
        <v>181</v>
      </c>
      <c r="D1098" s="655" t="s">
        <v>251</v>
      </c>
      <c r="E1098" s="363" t="s">
        <v>14</v>
      </c>
      <c r="F1098" s="118">
        <f>F1100+F1101+F1103</f>
        <v>130528.22278</v>
      </c>
      <c r="G1098" s="118">
        <f t="shared" ref="G1098:O1098" si="302">G1100+G1101+G1103</f>
        <v>117305.71370000001</v>
      </c>
      <c r="H1098" s="118">
        <f>H1100+H1101+H1103</f>
        <v>17459.41071</v>
      </c>
      <c r="I1098" s="118">
        <f t="shared" si="302"/>
        <v>2234.2706400000002</v>
      </c>
      <c r="J1098" s="118">
        <f t="shared" si="302"/>
        <v>46631.388529999997</v>
      </c>
      <c r="K1098" s="118">
        <f t="shared" si="302"/>
        <v>32118.233029999999</v>
      </c>
      <c r="L1098" s="118">
        <f t="shared" si="302"/>
        <v>98239.249110000004</v>
      </c>
      <c r="M1098" s="118">
        <f t="shared" si="302"/>
        <v>96052.706109999999</v>
      </c>
      <c r="N1098" s="118">
        <f t="shared" si="302"/>
        <v>108711.42970000001</v>
      </c>
      <c r="O1098" s="118">
        <f t="shared" si="302"/>
        <v>108711.42970000001</v>
      </c>
      <c r="P1098" s="653"/>
    </row>
    <row r="1099" spans="1:16" s="372" customFormat="1" ht="15.75" customHeight="1">
      <c r="A1099" s="361"/>
      <c r="B1099" s="653"/>
      <c r="C1099" s="655"/>
      <c r="D1099" s="655"/>
      <c r="E1099" s="363" t="s">
        <v>15</v>
      </c>
      <c r="F1099" s="118"/>
      <c r="G1099" s="118"/>
      <c r="H1099" s="118"/>
      <c r="I1099" s="118"/>
      <c r="J1099" s="118"/>
      <c r="K1099" s="118"/>
      <c r="L1099" s="118"/>
      <c r="M1099" s="118"/>
      <c r="N1099" s="118"/>
      <c r="O1099" s="118"/>
      <c r="P1099" s="653"/>
    </row>
    <row r="1100" spans="1:16" s="372" customFormat="1" ht="15.75" customHeight="1">
      <c r="A1100" s="361"/>
      <c r="B1100" s="653"/>
      <c r="C1100" s="655"/>
      <c r="D1100" s="655"/>
      <c r="E1100" s="363" t="s">
        <v>25</v>
      </c>
      <c r="F1100" s="118">
        <f>F1107+F1121+F1135</f>
        <v>0</v>
      </c>
      <c r="G1100" s="118">
        <f>G1107+G1121+G1135</f>
        <v>0</v>
      </c>
      <c r="H1100" s="118">
        <f>H1107+H1121+H1135</f>
        <v>0</v>
      </c>
      <c r="I1100" s="118">
        <f t="shared" ref="I1100:O1100" si="303">I1107+I1121+I1135</f>
        <v>0</v>
      </c>
      <c r="J1100" s="118">
        <f t="shared" si="303"/>
        <v>0</v>
      </c>
      <c r="K1100" s="118">
        <f t="shared" si="303"/>
        <v>0</v>
      </c>
      <c r="L1100" s="118">
        <f>L1107+L1121+L1135</f>
        <v>0</v>
      </c>
      <c r="M1100" s="118">
        <f t="shared" si="303"/>
        <v>0</v>
      </c>
      <c r="N1100" s="118">
        <f t="shared" si="303"/>
        <v>0</v>
      </c>
      <c r="O1100" s="118">
        <f t="shared" si="303"/>
        <v>0</v>
      </c>
      <c r="P1100" s="653"/>
    </row>
    <row r="1101" spans="1:16" s="372" customFormat="1" ht="15.75" customHeight="1">
      <c r="A1101" s="361"/>
      <c r="B1101" s="653"/>
      <c r="C1101" s="655"/>
      <c r="D1101" s="655"/>
      <c r="E1101" s="363" t="s">
        <v>16</v>
      </c>
      <c r="F1101" s="118">
        <f t="shared" ref="F1101:G1104" si="304">F1108+F1122+F1136</f>
        <v>124133</v>
      </c>
      <c r="G1101" s="118">
        <f t="shared" si="304"/>
        <v>111498.05</v>
      </c>
      <c r="H1101" s="118">
        <f t="shared" ref="H1101:O1104" si="305">H1108+H1122+H1136</f>
        <v>15074</v>
      </c>
      <c r="I1101" s="118">
        <f t="shared" si="305"/>
        <v>0</v>
      </c>
      <c r="J1101" s="118">
        <f t="shared" si="305"/>
        <v>42464</v>
      </c>
      <c r="K1101" s="118">
        <f t="shared" si="305"/>
        <v>28213.746999999999</v>
      </c>
      <c r="L1101" s="118">
        <f t="shared" si="305"/>
        <v>90353.1</v>
      </c>
      <c r="M1101" s="118">
        <f t="shared" si="305"/>
        <v>88166.557000000001</v>
      </c>
      <c r="N1101" s="118">
        <f t="shared" si="305"/>
        <v>101925.1</v>
      </c>
      <c r="O1101" s="118">
        <f t="shared" si="305"/>
        <v>101925.1</v>
      </c>
      <c r="P1101" s="653"/>
    </row>
    <row r="1102" spans="1:16" s="372" customFormat="1" ht="15.75" customHeight="1">
      <c r="A1102" s="361"/>
      <c r="B1102" s="653"/>
      <c r="C1102" s="655"/>
      <c r="D1102" s="655"/>
      <c r="E1102" s="363" t="s">
        <v>30</v>
      </c>
      <c r="F1102" s="118">
        <f t="shared" si="304"/>
        <v>0</v>
      </c>
      <c r="G1102" s="118">
        <f t="shared" si="304"/>
        <v>0</v>
      </c>
      <c r="H1102" s="118">
        <f t="shared" si="305"/>
        <v>0</v>
      </c>
      <c r="I1102" s="118">
        <f t="shared" si="305"/>
        <v>0</v>
      </c>
      <c r="J1102" s="118">
        <f t="shared" si="305"/>
        <v>0</v>
      </c>
      <c r="K1102" s="118">
        <f t="shared" si="305"/>
        <v>0</v>
      </c>
      <c r="L1102" s="118">
        <f t="shared" si="305"/>
        <v>0</v>
      </c>
      <c r="M1102" s="118">
        <f t="shared" si="305"/>
        <v>0</v>
      </c>
      <c r="N1102" s="118">
        <f t="shared" si="305"/>
        <v>0</v>
      </c>
      <c r="O1102" s="118">
        <f t="shared" si="305"/>
        <v>0</v>
      </c>
      <c r="P1102" s="653"/>
    </row>
    <row r="1103" spans="1:16" s="372" customFormat="1" ht="15.75" customHeight="1">
      <c r="A1103" s="361"/>
      <c r="B1103" s="653"/>
      <c r="C1103" s="655"/>
      <c r="D1103" s="655"/>
      <c r="E1103" s="363" t="s">
        <v>65</v>
      </c>
      <c r="F1103" s="118">
        <f t="shared" si="304"/>
        <v>6395.2227800000001</v>
      </c>
      <c r="G1103" s="118">
        <f t="shared" si="304"/>
        <v>5807.6637000000001</v>
      </c>
      <c r="H1103" s="118">
        <f t="shared" si="305"/>
        <v>2385.4107100000001</v>
      </c>
      <c r="I1103" s="118">
        <f t="shared" si="305"/>
        <v>2234.2706400000002</v>
      </c>
      <c r="J1103" s="118">
        <f t="shared" si="305"/>
        <v>4167.3885300000002</v>
      </c>
      <c r="K1103" s="118">
        <f t="shared" si="305"/>
        <v>3904.48603</v>
      </c>
      <c r="L1103" s="118">
        <f t="shared" si="305"/>
        <v>7886.1491099999994</v>
      </c>
      <c r="M1103" s="118">
        <f t="shared" si="305"/>
        <v>7886.1491099999994</v>
      </c>
      <c r="N1103" s="118">
        <f t="shared" si="305"/>
        <v>6786.3297000000002</v>
      </c>
      <c r="O1103" s="118">
        <f t="shared" si="305"/>
        <v>6786.3297000000002</v>
      </c>
      <c r="P1103" s="653"/>
    </row>
    <row r="1104" spans="1:16" s="372" customFormat="1" ht="15.75" customHeight="1">
      <c r="A1104" s="361"/>
      <c r="B1104" s="653"/>
      <c r="C1104" s="655"/>
      <c r="D1104" s="655"/>
      <c r="E1104" s="363" t="s">
        <v>17</v>
      </c>
      <c r="F1104" s="118">
        <f t="shared" si="304"/>
        <v>0</v>
      </c>
      <c r="G1104" s="118">
        <f t="shared" si="304"/>
        <v>0</v>
      </c>
      <c r="H1104" s="118">
        <f t="shared" si="305"/>
        <v>0</v>
      </c>
      <c r="I1104" s="118">
        <f t="shared" si="305"/>
        <v>0</v>
      </c>
      <c r="J1104" s="118">
        <f t="shared" si="305"/>
        <v>0</v>
      </c>
      <c r="K1104" s="118">
        <f t="shared" si="305"/>
        <v>0</v>
      </c>
      <c r="L1104" s="118">
        <f t="shared" si="305"/>
        <v>0</v>
      </c>
      <c r="M1104" s="118">
        <f t="shared" si="305"/>
        <v>0</v>
      </c>
      <c r="N1104" s="118">
        <f t="shared" si="305"/>
        <v>0</v>
      </c>
      <c r="O1104" s="118">
        <f t="shared" si="305"/>
        <v>0</v>
      </c>
      <c r="P1104" s="653"/>
    </row>
    <row r="1105" spans="1:16" s="372" customFormat="1" ht="15.75" customHeight="1">
      <c r="A1105" s="361"/>
      <c r="B1105" s="638" t="s">
        <v>176</v>
      </c>
      <c r="C1105" s="656" t="s">
        <v>93</v>
      </c>
      <c r="D1105" s="656" t="s">
        <v>234</v>
      </c>
      <c r="E1105" s="362" t="s">
        <v>14</v>
      </c>
      <c r="F1105" s="119">
        <v>124133</v>
      </c>
      <c r="G1105" s="119">
        <v>111498.05</v>
      </c>
      <c r="H1105" s="119">
        <f>H1107+H1108+H1110</f>
        <v>15074</v>
      </c>
      <c r="I1105" s="119">
        <f t="shared" ref="I1105:O1105" si="306">I1107+I1108+I1110</f>
        <v>0</v>
      </c>
      <c r="J1105" s="119">
        <f>J1107+J1108+J1110</f>
        <v>42464</v>
      </c>
      <c r="K1105" s="119">
        <f>K1107+K1108+K1110</f>
        <v>28213.746999999999</v>
      </c>
      <c r="L1105" s="119">
        <f t="shared" si="306"/>
        <v>90353.1</v>
      </c>
      <c r="M1105" s="119">
        <f t="shared" ref="M1105" si="307">M1107+M1108+M1110</f>
        <v>88166.557000000001</v>
      </c>
      <c r="N1105" s="119">
        <f t="shared" si="306"/>
        <v>101925.1</v>
      </c>
      <c r="O1105" s="119">
        <f t="shared" si="306"/>
        <v>101925.1</v>
      </c>
      <c r="P1105" s="638"/>
    </row>
    <row r="1106" spans="1:16" s="372" customFormat="1" ht="15.75" customHeight="1">
      <c r="A1106" s="361"/>
      <c r="B1106" s="638"/>
      <c r="C1106" s="656"/>
      <c r="D1106" s="656"/>
      <c r="E1106" s="362" t="s">
        <v>15</v>
      </c>
      <c r="F1106" s="119"/>
      <c r="G1106" s="119"/>
      <c r="H1106" s="119"/>
      <c r="I1106" s="119"/>
      <c r="J1106" s="119"/>
      <c r="K1106" s="119"/>
      <c r="L1106" s="119"/>
      <c r="M1106" s="119"/>
      <c r="N1106" s="119"/>
      <c r="O1106" s="119"/>
      <c r="P1106" s="639"/>
    </row>
    <row r="1107" spans="1:16" s="372" customFormat="1" ht="15.75" customHeight="1">
      <c r="A1107" s="361"/>
      <c r="B1107" s="638"/>
      <c r="C1107" s="656"/>
      <c r="D1107" s="656"/>
      <c r="E1107" s="362" t="s">
        <v>25</v>
      </c>
      <c r="F1107" s="119">
        <v>0</v>
      </c>
      <c r="G1107" s="119">
        <v>0</v>
      </c>
      <c r="H1107" s="119">
        <f>H1114</f>
        <v>0</v>
      </c>
      <c r="I1107" s="119">
        <f t="shared" ref="I1107:O1107" si="308">I1114</f>
        <v>0</v>
      </c>
      <c r="J1107" s="119">
        <f t="shared" ref="J1107:K1108" si="309">J1114</f>
        <v>0</v>
      </c>
      <c r="K1107" s="119">
        <f t="shared" si="309"/>
        <v>0</v>
      </c>
      <c r="L1107" s="119">
        <f t="shared" si="308"/>
        <v>0</v>
      </c>
      <c r="M1107" s="119">
        <f t="shared" ref="M1107" si="310">M1114</f>
        <v>0</v>
      </c>
      <c r="N1107" s="119">
        <f t="shared" si="308"/>
        <v>0</v>
      </c>
      <c r="O1107" s="119">
        <f t="shared" si="308"/>
        <v>0</v>
      </c>
      <c r="P1107" s="639"/>
    </row>
    <row r="1108" spans="1:16" s="372" customFormat="1" ht="15.75" customHeight="1">
      <c r="A1108" s="361"/>
      <c r="B1108" s="638"/>
      <c r="C1108" s="656"/>
      <c r="D1108" s="656"/>
      <c r="E1108" s="362" t="s">
        <v>16</v>
      </c>
      <c r="F1108" s="119">
        <v>124133</v>
      </c>
      <c r="G1108" s="119">
        <v>111498.05</v>
      </c>
      <c r="H1108" s="119">
        <f>H1115</f>
        <v>15074</v>
      </c>
      <c r="I1108" s="119">
        <f t="shared" ref="I1108:O1108" si="311">I1115</f>
        <v>0</v>
      </c>
      <c r="J1108" s="119">
        <f t="shared" si="309"/>
        <v>42464</v>
      </c>
      <c r="K1108" s="119">
        <f t="shared" si="309"/>
        <v>28213.746999999999</v>
      </c>
      <c r="L1108" s="119">
        <f t="shared" si="311"/>
        <v>90353.1</v>
      </c>
      <c r="M1108" s="119">
        <f t="shared" ref="M1108" si="312">M1115</f>
        <v>88166.557000000001</v>
      </c>
      <c r="N1108" s="119">
        <f t="shared" si="311"/>
        <v>101925.1</v>
      </c>
      <c r="O1108" s="119">
        <f t="shared" si="311"/>
        <v>101925.1</v>
      </c>
      <c r="P1108" s="639"/>
    </row>
    <row r="1109" spans="1:16" s="372" customFormat="1" ht="15.75" customHeight="1">
      <c r="A1109" s="361"/>
      <c r="B1109" s="638"/>
      <c r="C1109" s="656"/>
      <c r="D1109" s="656"/>
      <c r="E1109" s="362" t="s">
        <v>30</v>
      </c>
      <c r="F1109" s="119"/>
      <c r="G1109" s="119"/>
      <c r="H1109" s="119"/>
      <c r="I1109" s="119"/>
      <c r="J1109" s="119"/>
      <c r="K1109" s="119"/>
      <c r="L1109" s="119"/>
      <c r="M1109" s="119"/>
      <c r="N1109" s="119"/>
      <c r="O1109" s="119"/>
      <c r="P1109" s="639"/>
    </row>
    <row r="1110" spans="1:16" s="372" customFormat="1" ht="15.75" customHeight="1">
      <c r="A1110" s="361"/>
      <c r="B1110" s="638"/>
      <c r="C1110" s="656"/>
      <c r="D1110" s="656"/>
      <c r="E1110" s="362" t="s">
        <v>65</v>
      </c>
      <c r="F1110" s="119">
        <v>0</v>
      </c>
      <c r="G1110" s="119">
        <v>0</v>
      </c>
      <c r="H1110" s="119">
        <f>H1117</f>
        <v>0</v>
      </c>
      <c r="I1110" s="119">
        <f t="shared" ref="I1110:O1110" si="313">I1117</f>
        <v>0</v>
      </c>
      <c r="J1110" s="119">
        <f>J1117</f>
        <v>0</v>
      </c>
      <c r="K1110" s="119">
        <f>K1117</f>
        <v>0</v>
      </c>
      <c r="L1110" s="119">
        <f t="shared" si="313"/>
        <v>0</v>
      </c>
      <c r="M1110" s="119">
        <f t="shared" ref="M1110" si="314">M1117</f>
        <v>0</v>
      </c>
      <c r="N1110" s="119">
        <f t="shared" si="313"/>
        <v>0</v>
      </c>
      <c r="O1110" s="119">
        <f t="shared" si="313"/>
        <v>0</v>
      </c>
      <c r="P1110" s="639"/>
    </row>
    <row r="1111" spans="1:16" s="372" customFormat="1" ht="15.75" customHeight="1">
      <c r="A1111" s="361"/>
      <c r="B1111" s="638"/>
      <c r="C1111" s="656"/>
      <c r="D1111" s="656"/>
      <c r="E1111" s="362" t="s">
        <v>17</v>
      </c>
      <c r="F1111" s="119"/>
      <c r="G1111" s="119"/>
      <c r="H1111" s="119"/>
      <c r="I1111" s="119"/>
      <c r="J1111" s="119"/>
      <c r="K1111" s="119"/>
      <c r="L1111" s="119"/>
      <c r="M1111" s="119"/>
      <c r="N1111" s="119"/>
      <c r="O1111" s="119"/>
      <c r="P1111" s="639"/>
    </row>
    <row r="1112" spans="1:16" s="372" customFormat="1" ht="15.75" customHeight="1">
      <c r="A1112" s="361"/>
      <c r="B1112" s="642"/>
      <c r="C1112" s="640" t="s">
        <v>85</v>
      </c>
      <c r="D1112" s="641" t="s">
        <v>199</v>
      </c>
      <c r="E1112" s="358" t="s">
        <v>14</v>
      </c>
      <c r="F1112" s="123">
        <f>F1114+F1115+F1116+F1117</f>
        <v>92327.7</v>
      </c>
      <c r="G1112" s="123">
        <f>G1114+G1115+G1116+G1117</f>
        <v>91938.131580000001</v>
      </c>
      <c r="H1112" s="123">
        <f t="shared" ref="H1112:O1112" si="315">H1114+H1115+H1116+H1117</f>
        <v>15074</v>
      </c>
      <c r="I1112" s="123">
        <f t="shared" si="315"/>
        <v>0</v>
      </c>
      <c r="J1112" s="123">
        <f t="shared" si="315"/>
        <v>42464</v>
      </c>
      <c r="K1112" s="123">
        <f t="shared" si="315"/>
        <v>28213.746999999999</v>
      </c>
      <c r="L1112" s="121">
        <f t="shared" si="315"/>
        <v>90353.1</v>
      </c>
      <c r="M1112" s="121">
        <f t="shared" si="315"/>
        <v>88166.557000000001</v>
      </c>
      <c r="N1112" s="123">
        <f t="shared" si="315"/>
        <v>101925.1</v>
      </c>
      <c r="O1112" s="123">
        <f t="shared" si="315"/>
        <v>101925.1</v>
      </c>
      <c r="P1112" s="364"/>
    </row>
    <row r="1113" spans="1:16" s="372" customFormat="1" ht="15.75" customHeight="1">
      <c r="A1113" s="361"/>
      <c r="B1113" s="642"/>
      <c r="C1113" s="640"/>
      <c r="D1113" s="641"/>
      <c r="E1113" s="358" t="s">
        <v>15</v>
      </c>
      <c r="F1113" s="123"/>
      <c r="G1113" s="123"/>
      <c r="H1113" s="123"/>
      <c r="I1113" s="123"/>
      <c r="J1113" s="123"/>
      <c r="K1113" s="123"/>
      <c r="L1113" s="121"/>
      <c r="M1113" s="121"/>
      <c r="N1113" s="124"/>
      <c r="O1113" s="124"/>
      <c r="P1113" s="364"/>
    </row>
    <row r="1114" spans="1:16" s="372" customFormat="1" ht="15.75" customHeight="1">
      <c r="A1114" s="361"/>
      <c r="B1114" s="642"/>
      <c r="C1114" s="640"/>
      <c r="D1114" s="641"/>
      <c r="E1114" s="358" t="s">
        <v>25</v>
      </c>
      <c r="F1114" s="123">
        <v>0</v>
      </c>
      <c r="G1114" s="123">
        <v>0</v>
      </c>
      <c r="H1114" s="123">
        <v>0</v>
      </c>
      <c r="I1114" s="123">
        <v>0</v>
      </c>
      <c r="J1114" s="123">
        <v>0</v>
      </c>
      <c r="K1114" s="123">
        <v>0</v>
      </c>
      <c r="L1114" s="121">
        <v>0</v>
      </c>
      <c r="M1114" s="121"/>
      <c r="N1114" s="124">
        <v>0</v>
      </c>
      <c r="O1114" s="124">
        <v>0</v>
      </c>
      <c r="P1114" s="364"/>
    </row>
    <row r="1115" spans="1:16" s="372" customFormat="1" ht="15.75" customHeight="1">
      <c r="A1115" s="361"/>
      <c r="B1115" s="642"/>
      <c r="C1115" s="640"/>
      <c r="D1115" s="641"/>
      <c r="E1115" s="358" t="s">
        <v>16</v>
      </c>
      <c r="F1115" s="123">
        <v>92327.7</v>
      </c>
      <c r="G1115" s="123">
        <v>91938.131580000001</v>
      </c>
      <c r="H1115" s="123">
        <v>15074</v>
      </c>
      <c r="I1115" s="123">
        <v>0</v>
      </c>
      <c r="J1115" s="175">
        <v>42464</v>
      </c>
      <c r="K1115" s="175">
        <v>28213.746999999999</v>
      </c>
      <c r="L1115" s="176">
        <v>90353.1</v>
      </c>
      <c r="M1115" s="176">
        <v>88166.557000000001</v>
      </c>
      <c r="N1115" s="179">
        <v>101925.1</v>
      </c>
      <c r="O1115" s="179">
        <v>101925.1</v>
      </c>
      <c r="P1115" s="364"/>
    </row>
    <row r="1116" spans="1:16" s="372" customFormat="1" ht="15.75" customHeight="1">
      <c r="A1116" s="361"/>
      <c r="B1116" s="642"/>
      <c r="C1116" s="640"/>
      <c r="D1116" s="641"/>
      <c r="E1116" s="358" t="s">
        <v>30</v>
      </c>
      <c r="F1116" s="123"/>
      <c r="G1116" s="123"/>
      <c r="H1116" s="123"/>
      <c r="I1116" s="123"/>
      <c r="J1116" s="123"/>
      <c r="K1116" s="123"/>
      <c r="L1116" s="121"/>
      <c r="M1116" s="121"/>
      <c r="N1116" s="124"/>
      <c r="O1116" s="124"/>
      <c r="P1116" s="364"/>
    </row>
    <row r="1117" spans="1:16" s="372" customFormat="1" ht="15.75" customHeight="1">
      <c r="A1117" s="361"/>
      <c r="B1117" s="642"/>
      <c r="C1117" s="640"/>
      <c r="D1117" s="641"/>
      <c r="E1117" s="358" t="s">
        <v>65</v>
      </c>
      <c r="F1117" s="123">
        <v>0</v>
      </c>
      <c r="G1117" s="123">
        <v>0</v>
      </c>
      <c r="H1117" s="123">
        <v>0</v>
      </c>
      <c r="I1117" s="123">
        <v>0</v>
      </c>
      <c r="J1117" s="123">
        <v>0</v>
      </c>
      <c r="K1117" s="123">
        <v>0</v>
      </c>
      <c r="L1117" s="121">
        <v>0</v>
      </c>
      <c r="M1117" s="121"/>
      <c r="N1117" s="124">
        <v>0</v>
      </c>
      <c r="O1117" s="124">
        <v>0</v>
      </c>
      <c r="P1117" s="364"/>
    </row>
    <row r="1118" spans="1:16" s="372" customFormat="1" ht="15.75" customHeight="1">
      <c r="A1118" s="361"/>
      <c r="B1118" s="642"/>
      <c r="C1118" s="640"/>
      <c r="D1118" s="641"/>
      <c r="E1118" s="358" t="s">
        <v>17</v>
      </c>
      <c r="F1118" s="123"/>
      <c r="G1118" s="123"/>
      <c r="H1118" s="123"/>
      <c r="I1118" s="123"/>
      <c r="J1118" s="123"/>
      <c r="K1118" s="123"/>
      <c r="L1118" s="121"/>
      <c r="M1118" s="121"/>
      <c r="N1118" s="124"/>
      <c r="O1118" s="124"/>
      <c r="P1118" s="364"/>
    </row>
    <row r="1119" spans="1:16" s="372" customFormat="1" ht="15.75" customHeight="1">
      <c r="A1119" s="361"/>
      <c r="B1119" s="638" t="s">
        <v>177</v>
      </c>
      <c r="C1119" s="656" t="s">
        <v>104</v>
      </c>
      <c r="D1119" s="656" t="s">
        <v>235</v>
      </c>
      <c r="E1119" s="362" t="s">
        <v>14</v>
      </c>
      <c r="F1119" s="119">
        <f>F1121+F1122+F1123+F1124</f>
        <v>1846.2290800000001</v>
      </c>
      <c r="G1119" s="119">
        <v>1258.67</v>
      </c>
      <c r="H1119" s="119">
        <f>H1121+H1122+H1124</f>
        <v>1271.3305600000001</v>
      </c>
      <c r="I1119" s="119">
        <f t="shared" ref="I1119:O1119" si="316">I1121+I1122+I1124</f>
        <v>1254.49512</v>
      </c>
      <c r="J1119" s="119">
        <f>J1121+J1122+J1124</f>
        <v>1723.43056</v>
      </c>
      <c r="K1119" s="119">
        <f>K1121+K1122+K1124</f>
        <v>1689.5552</v>
      </c>
      <c r="L1119" s="119">
        <f t="shared" si="316"/>
        <v>2727.0061599999999</v>
      </c>
      <c r="M1119" s="119">
        <f t="shared" ref="M1119" si="317">M1121+M1122+M1124</f>
        <v>2727.0061599999999</v>
      </c>
      <c r="N1119" s="119">
        <f t="shared" si="316"/>
        <v>1790</v>
      </c>
      <c r="O1119" s="119">
        <f t="shared" si="316"/>
        <v>1790</v>
      </c>
      <c r="P1119" s="638"/>
    </row>
    <row r="1120" spans="1:16" s="372" customFormat="1" ht="15.75" customHeight="1">
      <c r="A1120" s="361"/>
      <c r="B1120" s="638"/>
      <c r="C1120" s="656"/>
      <c r="D1120" s="656"/>
      <c r="E1120" s="362" t="s">
        <v>15</v>
      </c>
      <c r="F1120" s="119"/>
      <c r="G1120" s="119"/>
      <c r="H1120" s="119"/>
      <c r="I1120" s="119"/>
      <c r="J1120" s="119"/>
      <c r="K1120" s="119"/>
      <c r="L1120" s="119"/>
      <c r="M1120" s="119"/>
      <c r="N1120" s="119"/>
      <c r="O1120" s="119"/>
      <c r="P1120" s="639"/>
    </row>
    <row r="1121" spans="1:16" s="372" customFormat="1" ht="15.75" customHeight="1">
      <c r="A1121" s="361"/>
      <c r="B1121" s="638"/>
      <c r="C1121" s="656"/>
      <c r="D1121" s="656"/>
      <c r="E1121" s="362" t="s">
        <v>25</v>
      </c>
      <c r="F1121" s="119">
        <v>0</v>
      </c>
      <c r="G1121" s="119">
        <v>0</v>
      </c>
      <c r="H1121" s="119">
        <f>H1128</f>
        <v>0</v>
      </c>
      <c r="I1121" s="119">
        <f t="shared" ref="I1121:O1121" si="318">I1128</f>
        <v>0</v>
      </c>
      <c r="J1121" s="119">
        <f t="shared" ref="J1121:K1122" si="319">J1128</f>
        <v>0</v>
      </c>
      <c r="K1121" s="119">
        <f t="shared" si="319"/>
        <v>0</v>
      </c>
      <c r="L1121" s="119">
        <f t="shared" si="318"/>
        <v>0</v>
      </c>
      <c r="M1121" s="119">
        <f t="shared" ref="M1121" si="320">M1128</f>
        <v>0</v>
      </c>
      <c r="N1121" s="119">
        <f t="shared" si="318"/>
        <v>0</v>
      </c>
      <c r="O1121" s="119">
        <f t="shared" si="318"/>
        <v>0</v>
      </c>
      <c r="P1121" s="639"/>
    </row>
    <row r="1122" spans="1:16" s="372" customFormat="1" ht="15.75" customHeight="1">
      <c r="A1122" s="361"/>
      <c r="B1122" s="638"/>
      <c r="C1122" s="656"/>
      <c r="D1122" s="656"/>
      <c r="E1122" s="362" t="s">
        <v>16</v>
      </c>
      <c r="F1122" s="119">
        <v>0</v>
      </c>
      <c r="G1122" s="119">
        <v>0</v>
      </c>
      <c r="H1122" s="119">
        <f>H1129</f>
        <v>0</v>
      </c>
      <c r="I1122" s="119">
        <f t="shared" ref="I1122:O1122" si="321">I1129</f>
        <v>0</v>
      </c>
      <c r="J1122" s="119">
        <f t="shared" si="319"/>
        <v>0</v>
      </c>
      <c r="K1122" s="119">
        <f t="shared" si="319"/>
        <v>0</v>
      </c>
      <c r="L1122" s="119">
        <f t="shared" si="321"/>
        <v>0</v>
      </c>
      <c r="M1122" s="119">
        <f t="shared" ref="M1122" si="322">M1129</f>
        <v>0</v>
      </c>
      <c r="N1122" s="119">
        <f t="shared" si="321"/>
        <v>0</v>
      </c>
      <c r="O1122" s="119">
        <f t="shared" si="321"/>
        <v>0</v>
      </c>
      <c r="P1122" s="639"/>
    </row>
    <row r="1123" spans="1:16" s="372" customFormat="1" ht="15.75" customHeight="1">
      <c r="A1123" s="361"/>
      <c r="B1123" s="638"/>
      <c r="C1123" s="656"/>
      <c r="D1123" s="656"/>
      <c r="E1123" s="362" t="s">
        <v>30</v>
      </c>
      <c r="F1123" s="119"/>
      <c r="G1123" s="119"/>
      <c r="H1123" s="119"/>
      <c r="I1123" s="119"/>
      <c r="J1123" s="119"/>
      <c r="K1123" s="119"/>
      <c r="L1123" s="119"/>
      <c r="M1123" s="119"/>
      <c r="N1123" s="119"/>
      <c r="O1123" s="119"/>
      <c r="P1123" s="639"/>
    </row>
    <row r="1124" spans="1:16" s="372" customFormat="1" ht="15.75" customHeight="1">
      <c r="A1124" s="361"/>
      <c r="B1124" s="638"/>
      <c r="C1124" s="656"/>
      <c r="D1124" s="656"/>
      <c r="E1124" s="362" t="s">
        <v>65</v>
      </c>
      <c r="F1124" s="119">
        <f>F1131</f>
        <v>1846.2290800000001</v>
      </c>
      <c r="G1124" s="119">
        <v>1258.67</v>
      </c>
      <c r="H1124" s="119">
        <f>H1131</f>
        <v>1271.3305600000001</v>
      </c>
      <c r="I1124" s="119">
        <f t="shared" ref="I1124:O1124" si="323">I1131</f>
        <v>1254.49512</v>
      </c>
      <c r="J1124" s="119">
        <f>J1131</f>
        <v>1723.43056</v>
      </c>
      <c r="K1124" s="119">
        <f>K1131</f>
        <v>1689.5552</v>
      </c>
      <c r="L1124" s="119">
        <f t="shared" si="323"/>
        <v>2727.0061599999999</v>
      </c>
      <c r="M1124" s="119">
        <f t="shared" ref="M1124" si="324">M1131</f>
        <v>2727.0061599999999</v>
      </c>
      <c r="N1124" s="119">
        <f t="shared" si="323"/>
        <v>1790</v>
      </c>
      <c r="O1124" s="119">
        <f t="shared" si="323"/>
        <v>1790</v>
      </c>
      <c r="P1124" s="639"/>
    </row>
    <row r="1125" spans="1:16" s="372" customFormat="1" ht="15.75" customHeight="1">
      <c r="A1125" s="361"/>
      <c r="B1125" s="638"/>
      <c r="C1125" s="656"/>
      <c r="D1125" s="656"/>
      <c r="E1125" s="362" t="s">
        <v>17</v>
      </c>
      <c r="F1125" s="119"/>
      <c r="G1125" s="119"/>
      <c r="H1125" s="119"/>
      <c r="I1125" s="119"/>
      <c r="J1125" s="119"/>
      <c r="K1125" s="119"/>
      <c r="L1125" s="119"/>
      <c r="M1125" s="119"/>
      <c r="N1125" s="119"/>
      <c r="O1125" s="119"/>
      <c r="P1125" s="639"/>
    </row>
    <row r="1126" spans="1:16" s="372" customFormat="1" ht="15.75" customHeight="1">
      <c r="A1126" s="361"/>
      <c r="B1126" s="667"/>
      <c r="C1126" s="640" t="s">
        <v>85</v>
      </c>
      <c r="D1126" s="641" t="s">
        <v>206</v>
      </c>
      <c r="E1126" s="358" t="s">
        <v>14</v>
      </c>
      <c r="F1126" s="123">
        <f>F1128+F1129+F1130+F1131</f>
        <v>1846.2290800000001</v>
      </c>
      <c r="G1126" s="123">
        <f t="shared" ref="G1126:O1126" si="325">G1128+G1129+G1130+G1131</f>
        <v>1723.59132</v>
      </c>
      <c r="H1126" s="123">
        <f t="shared" si="325"/>
        <v>1271.3305600000001</v>
      </c>
      <c r="I1126" s="123">
        <f t="shared" si="325"/>
        <v>1254.49512</v>
      </c>
      <c r="J1126" s="123">
        <f t="shared" si="325"/>
        <v>1723.43056</v>
      </c>
      <c r="K1126" s="123">
        <f t="shared" si="325"/>
        <v>1689.5552</v>
      </c>
      <c r="L1126" s="121">
        <f t="shared" si="325"/>
        <v>2727.0061599999999</v>
      </c>
      <c r="M1126" s="121">
        <f t="shared" si="325"/>
        <v>2727.0061599999999</v>
      </c>
      <c r="N1126" s="123">
        <f t="shared" si="325"/>
        <v>1790</v>
      </c>
      <c r="O1126" s="123">
        <f t="shared" si="325"/>
        <v>1790</v>
      </c>
      <c r="P1126" s="364"/>
    </row>
    <row r="1127" spans="1:16" s="372" customFormat="1" ht="15.75" customHeight="1">
      <c r="A1127" s="361"/>
      <c r="B1127" s="667"/>
      <c r="C1127" s="640"/>
      <c r="D1127" s="641"/>
      <c r="E1127" s="358" t="s">
        <v>15</v>
      </c>
      <c r="F1127" s="123"/>
      <c r="G1127" s="123"/>
      <c r="H1127" s="123"/>
      <c r="I1127" s="123"/>
      <c r="J1127" s="123"/>
      <c r="K1127" s="123"/>
      <c r="L1127" s="121"/>
      <c r="M1127" s="121"/>
      <c r="N1127" s="124"/>
      <c r="O1127" s="124"/>
      <c r="P1127" s="364"/>
    </row>
    <row r="1128" spans="1:16" s="372" customFormat="1" ht="15.75" customHeight="1">
      <c r="A1128" s="361"/>
      <c r="B1128" s="667"/>
      <c r="C1128" s="640"/>
      <c r="D1128" s="641"/>
      <c r="E1128" s="358" t="s">
        <v>25</v>
      </c>
      <c r="F1128" s="123">
        <v>0</v>
      </c>
      <c r="G1128" s="123">
        <v>0</v>
      </c>
      <c r="H1128" s="123">
        <v>0</v>
      </c>
      <c r="I1128" s="123">
        <v>0</v>
      </c>
      <c r="J1128" s="123">
        <v>0</v>
      </c>
      <c r="K1128" s="123">
        <v>0</v>
      </c>
      <c r="L1128" s="121">
        <v>0</v>
      </c>
      <c r="M1128" s="121">
        <v>0</v>
      </c>
      <c r="N1128" s="124">
        <v>0</v>
      </c>
      <c r="O1128" s="124">
        <v>0</v>
      </c>
      <c r="P1128" s="364"/>
    </row>
    <row r="1129" spans="1:16" s="372" customFormat="1" ht="15.75" customHeight="1">
      <c r="A1129" s="361"/>
      <c r="B1129" s="667"/>
      <c r="C1129" s="640"/>
      <c r="D1129" s="641"/>
      <c r="E1129" s="358" t="s">
        <v>16</v>
      </c>
      <c r="F1129" s="123">
        <v>0</v>
      </c>
      <c r="G1129" s="123">
        <v>0</v>
      </c>
      <c r="H1129" s="123">
        <v>0</v>
      </c>
      <c r="I1129" s="123">
        <v>0</v>
      </c>
      <c r="J1129" s="123">
        <v>0</v>
      </c>
      <c r="K1129" s="123">
        <v>0</v>
      </c>
      <c r="L1129" s="121">
        <v>0</v>
      </c>
      <c r="M1129" s="121">
        <v>0</v>
      </c>
      <c r="N1129" s="124">
        <v>0</v>
      </c>
      <c r="O1129" s="124">
        <v>0</v>
      </c>
      <c r="P1129" s="364"/>
    </row>
    <row r="1130" spans="1:16" s="372" customFormat="1" ht="15.75" customHeight="1">
      <c r="A1130" s="361"/>
      <c r="B1130" s="667"/>
      <c r="C1130" s="640"/>
      <c r="D1130" s="641"/>
      <c r="E1130" s="358" t="s">
        <v>30</v>
      </c>
      <c r="F1130" s="123"/>
      <c r="G1130" s="123"/>
      <c r="H1130" s="123"/>
      <c r="I1130" s="123"/>
      <c r="J1130" s="123"/>
      <c r="K1130" s="123"/>
      <c r="L1130" s="121"/>
      <c r="M1130" s="121"/>
      <c r="N1130" s="124"/>
      <c r="O1130" s="124"/>
      <c r="P1130" s="364"/>
    </row>
    <row r="1131" spans="1:16" s="372" customFormat="1" ht="15.75" customHeight="1">
      <c r="A1131" s="361"/>
      <c r="B1131" s="667"/>
      <c r="C1131" s="640"/>
      <c r="D1131" s="641"/>
      <c r="E1131" s="358" t="s">
        <v>65</v>
      </c>
      <c r="F1131" s="123">
        <v>1846.2290800000001</v>
      </c>
      <c r="G1131" s="123">
        <v>1723.59132</v>
      </c>
      <c r="H1131" s="123">
        <v>1271.3305600000001</v>
      </c>
      <c r="I1131" s="123">
        <v>1254.49512</v>
      </c>
      <c r="J1131" s="175">
        <v>1723.43056</v>
      </c>
      <c r="K1131" s="175">
        <v>1689.5552</v>
      </c>
      <c r="L1131" s="176">
        <v>2727.0061599999999</v>
      </c>
      <c r="M1131" s="176">
        <v>2727.0061599999999</v>
      </c>
      <c r="N1131" s="179">
        <v>1790</v>
      </c>
      <c r="O1131" s="179">
        <v>1790</v>
      </c>
      <c r="P1131" s="364"/>
    </row>
    <row r="1132" spans="1:16" s="372" customFormat="1" ht="15.75" customHeight="1">
      <c r="A1132" s="361"/>
      <c r="B1132" s="667"/>
      <c r="C1132" s="640"/>
      <c r="D1132" s="641"/>
      <c r="E1132" s="358" t="s">
        <v>17</v>
      </c>
      <c r="F1132" s="123"/>
      <c r="G1132" s="123"/>
      <c r="H1132" s="123"/>
      <c r="I1132" s="123"/>
      <c r="J1132" s="123"/>
      <c r="K1132" s="123"/>
      <c r="L1132" s="121"/>
      <c r="M1132" s="121"/>
      <c r="N1132" s="124"/>
      <c r="O1132" s="124"/>
      <c r="P1132" s="364"/>
    </row>
    <row r="1133" spans="1:16" s="372" customFormat="1" ht="15.75" customHeight="1">
      <c r="A1133" s="361"/>
      <c r="B1133" s="638" t="s">
        <v>439</v>
      </c>
      <c r="C1133" s="656" t="s">
        <v>624</v>
      </c>
      <c r="D1133" s="656" t="s">
        <v>236</v>
      </c>
      <c r="E1133" s="362" t="s">
        <v>14</v>
      </c>
      <c r="F1133" s="119">
        <f>F1135+F1136+F1137+F1138</f>
        <v>4548.9937</v>
      </c>
      <c r="G1133" s="119">
        <f>G1135+G1136+G1137+G1138</f>
        <v>4548.9937</v>
      </c>
      <c r="H1133" s="119">
        <f>H1135+H1136+H1137+H1138</f>
        <v>1114.08015</v>
      </c>
      <c r="I1133" s="119">
        <f t="shared" ref="I1133:O1133" si="326">I1135+I1136+I1137+I1138</f>
        <v>979.77552000000003</v>
      </c>
      <c r="J1133" s="119">
        <f t="shared" si="326"/>
        <v>2443.9579699999999</v>
      </c>
      <c r="K1133" s="119">
        <f t="shared" si="326"/>
        <v>2214.9308299999998</v>
      </c>
      <c r="L1133" s="119">
        <f t="shared" si="326"/>
        <v>5159.1429499999995</v>
      </c>
      <c r="M1133" s="119">
        <f t="shared" si="326"/>
        <v>5159.1429499999995</v>
      </c>
      <c r="N1133" s="119">
        <f t="shared" si="326"/>
        <v>4996.3297000000002</v>
      </c>
      <c r="O1133" s="119">
        <f t="shared" si="326"/>
        <v>4996.3297000000002</v>
      </c>
      <c r="P1133" s="638"/>
    </row>
    <row r="1134" spans="1:16" s="372" customFormat="1" ht="15.75" customHeight="1">
      <c r="A1134" s="361"/>
      <c r="B1134" s="638"/>
      <c r="C1134" s="656"/>
      <c r="D1134" s="656"/>
      <c r="E1134" s="362" t="s">
        <v>15</v>
      </c>
      <c r="F1134" s="119"/>
      <c r="G1134" s="119"/>
      <c r="H1134" s="119"/>
      <c r="I1134" s="119"/>
      <c r="J1134" s="119"/>
      <c r="K1134" s="119"/>
      <c r="L1134" s="119"/>
      <c r="M1134" s="119"/>
      <c r="N1134" s="119"/>
      <c r="O1134" s="119"/>
      <c r="P1134" s="639"/>
    </row>
    <row r="1135" spans="1:16" s="372" customFormat="1" ht="15.75" customHeight="1">
      <c r="A1135" s="361"/>
      <c r="B1135" s="638"/>
      <c r="C1135" s="656"/>
      <c r="D1135" s="656"/>
      <c r="E1135" s="362" t="s">
        <v>25</v>
      </c>
      <c r="F1135" s="119">
        <f>F1142+F1149+F1156+F1163</f>
        <v>0</v>
      </c>
      <c r="G1135" s="119">
        <f t="shared" ref="G1135:O1135" si="327">G1142+G1149+G1156+G1163</f>
        <v>0</v>
      </c>
      <c r="H1135" s="119">
        <f t="shared" si="327"/>
        <v>0</v>
      </c>
      <c r="I1135" s="119">
        <f t="shared" si="327"/>
        <v>0</v>
      </c>
      <c r="J1135" s="119">
        <f t="shared" si="327"/>
        <v>0</v>
      </c>
      <c r="K1135" s="119">
        <f t="shared" si="327"/>
        <v>0</v>
      </c>
      <c r="L1135" s="119">
        <f t="shared" si="327"/>
        <v>0</v>
      </c>
      <c r="M1135" s="119">
        <f t="shared" si="327"/>
        <v>0</v>
      </c>
      <c r="N1135" s="119">
        <f t="shared" si="327"/>
        <v>0</v>
      </c>
      <c r="O1135" s="119">
        <f t="shared" si="327"/>
        <v>0</v>
      </c>
      <c r="P1135" s="639"/>
    </row>
    <row r="1136" spans="1:16" s="372" customFormat="1" ht="15.75" customHeight="1">
      <c r="A1136" s="361"/>
      <c r="B1136" s="638"/>
      <c r="C1136" s="656"/>
      <c r="D1136" s="656"/>
      <c r="E1136" s="362" t="s">
        <v>16</v>
      </c>
      <c r="F1136" s="119">
        <f t="shared" ref="F1136:O1139" si="328">F1143+F1150+F1157+F1164</f>
        <v>0</v>
      </c>
      <c r="G1136" s="119">
        <f t="shared" si="328"/>
        <v>0</v>
      </c>
      <c r="H1136" s="119">
        <f t="shared" si="328"/>
        <v>0</v>
      </c>
      <c r="I1136" s="119">
        <f t="shared" si="328"/>
        <v>0</v>
      </c>
      <c r="J1136" s="119">
        <f t="shared" si="328"/>
        <v>0</v>
      </c>
      <c r="K1136" s="119">
        <f t="shared" si="328"/>
        <v>0</v>
      </c>
      <c r="L1136" s="119">
        <f t="shared" si="328"/>
        <v>0</v>
      </c>
      <c r="M1136" s="119">
        <f t="shared" si="328"/>
        <v>0</v>
      </c>
      <c r="N1136" s="119">
        <f t="shared" si="328"/>
        <v>0</v>
      </c>
      <c r="O1136" s="119">
        <f t="shared" si="328"/>
        <v>0</v>
      </c>
      <c r="P1136" s="639"/>
    </row>
    <row r="1137" spans="1:16" s="372" customFormat="1" ht="15.75" customHeight="1">
      <c r="A1137" s="361"/>
      <c r="B1137" s="638"/>
      <c r="C1137" s="656"/>
      <c r="D1137" s="656"/>
      <c r="E1137" s="362" t="s">
        <v>30</v>
      </c>
      <c r="F1137" s="119">
        <f t="shared" si="328"/>
        <v>0</v>
      </c>
      <c r="G1137" s="119">
        <f t="shared" si="328"/>
        <v>0</v>
      </c>
      <c r="H1137" s="119">
        <f t="shared" si="328"/>
        <v>0</v>
      </c>
      <c r="I1137" s="119">
        <f t="shared" si="328"/>
        <v>0</v>
      </c>
      <c r="J1137" s="119">
        <f t="shared" si="328"/>
        <v>0</v>
      </c>
      <c r="K1137" s="119">
        <f t="shared" si="328"/>
        <v>0</v>
      </c>
      <c r="L1137" s="119">
        <f t="shared" si="328"/>
        <v>0</v>
      </c>
      <c r="M1137" s="119">
        <f t="shared" si="328"/>
        <v>0</v>
      </c>
      <c r="N1137" s="119">
        <f t="shared" si="328"/>
        <v>0</v>
      </c>
      <c r="O1137" s="119">
        <f t="shared" si="328"/>
        <v>0</v>
      </c>
      <c r="P1137" s="639"/>
    </row>
    <row r="1138" spans="1:16" s="372" customFormat="1" ht="15.75" customHeight="1">
      <c r="A1138" s="361"/>
      <c r="B1138" s="638"/>
      <c r="C1138" s="656"/>
      <c r="D1138" s="656"/>
      <c r="E1138" s="362" t="s">
        <v>65</v>
      </c>
      <c r="F1138" s="119">
        <f t="shared" si="328"/>
        <v>4548.9937</v>
      </c>
      <c r="G1138" s="119">
        <f t="shared" si="328"/>
        <v>4548.9937</v>
      </c>
      <c r="H1138" s="119">
        <f t="shared" si="328"/>
        <v>1114.08015</v>
      </c>
      <c r="I1138" s="119">
        <f t="shared" si="328"/>
        <v>979.77552000000003</v>
      </c>
      <c r="J1138" s="119">
        <f t="shared" si="328"/>
        <v>2443.9579699999999</v>
      </c>
      <c r="K1138" s="119">
        <f t="shared" si="328"/>
        <v>2214.9308299999998</v>
      </c>
      <c r="L1138" s="119">
        <f>L1145+L1152+L1159+L1166+L1173</f>
        <v>5159.1429499999995</v>
      </c>
      <c r="M1138" s="119">
        <f t="shared" ref="M1138:O1138" si="329">M1145+M1152+M1159+M1166+M1173</f>
        <v>5159.1429499999995</v>
      </c>
      <c r="N1138" s="119">
        <f t="shared" si="329"/>
        <v>4996.3297000000002</v>
      </c>
      <c r="O1138" s="119">
        <f t="shared" si="329"/>
        <v>4996.3297000000002</v>
      </c>
      <c r="P1138" s="639"/>
    </row>
    <row r="1139" spans="1:16" s="372" customFormat="1" ht="15.75" customHeight="1">
      <c r="A1139" s="361"/>
      <c r="B1139" s="638"/>
      <c r="C1139" s="656"/>
      <c r="D1139" s="656"/>
      <c r="E1139" s="362" t="s">
        <v>17</v>
      </c>
      <c r="F1139" s="119">
        <f t="shared" si="328"/>
        <v>0</v>
      </c>
      <c r="G1139" s="119">
        <f t="shared" si="328"/>
        <v>0</v>
      </c>
      <c r="H1139" s="119">
        <f t="shared" si="328"/>
        <v>0</v>
      </c>
      <c r="I1139" s="119">
        <f t="shared" si="328"/>
        <v>0</v>
      </c>
      <c r="J1139" s="119">
        <f t="shared" si="328"/>
        <v>0</v>
      </c>
      <c r="K1139" s="119">
        <f t="shared" si="328"/>
        <v>0</v>
      </c>
      <c r="L1139" s="119">
        <f t="shared" si="328"/>
        <v>0</v>
      </c>
      <c r="M1139" s="119">
        <f t="shared" si="328"/>
        <v>0</v>
      </c>
      <c r="N1139" s="119">
        <f t="shared" si="328"/>
        <v>0</v>
      </c>
      <c r="O1139" s="119">
        <f t="shared" si="328"/>
        <v>0</v>
      </c>
      <c r="P1139" s="639"/>
    </row>
    <row r="1140" spans="1:16" s="372" customFormat="1" ht="15.75" customHeight="1">
      <c r="A1140" s="361"/>
      <c r="B1140" s="669"/>
      <c r="C1140" s="640" t="s">
        <v>399</v>
      </c>
      <c r="D1140" s="640" t="s">
        <v>195</v>
      </c>
      <c r="E1140" s="358" t="s">
        <v>14</v>
      </c>
      <c r="F1140" s="123">
        <f>F1142+F1143+F1145</f>
        <v>2934.9469100000001</v>
      </c>
      <c r="G1140" s="123">
        <f>G1142+G1143+G1145</f>
        <v>2934.9469100000001</v>
      </c>
      <c r="H1140" s="123">
        <f t="shared" ref="H1140:O1140" si="330">H1142+H1143+H1145</f>
        <v>730.47044000000005</v>
      </c>
      <c r="I1140" s="123">
        <f t="shared" si="330"/>
        <v>649.77801999999997</v>
      </c>
      <c r="J1140" s="123">
        <f t="shared" si="330"/>
        <v>1676.17607</v>
      </c>
      <c r="K1140" s="123">
        <f t="shared" si="330"/>
        <v>1555.74091</v>
      </c>
      <c r="L1140" s="121">
        <f t="shared" si="330"/>
        <v>3679.8837699999999</v>
      </c>
      <c r="M1140" s="121">
        <f t="shared" si="330"/>
        <v>3679.8837699999999</v>
      </c>
      <c r="N1140" s="123">
        <f t="shared" si="330"/>
        <v>3567.5873299999998</v>
      </c>
      <c r="O1140" s="123">
        <f t="shared" si="330"/>
        <v>3567.5873299999998</v>
      </c>
      <c r="P1140" s="122"/>
    </row>
    <row r="1141" spans="1:16" s="372" customFormat="1" ht="15.75" customHeight="1">
      <c r="A1141" s="361"/>
      <c r="B1141" s="669"/>
      <c r="C1141" s="640"/>
      <c r="D1141" s="640"/>
      <c r="E1141" s="358" t="s">
        <v>15</v>
      </c>
      <c r="F1141" s="123"/>
      <c r="G1141" s="123"/>
      <c r="H1141" s="123"/>
      <c r="I1141" s="123"/>
      <c r="J1141" s="123"/>
      <c r="K1141" s="123"/>
      <c r="L1141" s="121"/>
      <c r="M1141" s="121"/>
      <c r="N1141" s="120"/>
      <c r="O1141" s="120"/>
      <c r="P1141" s="122"/>
    </row>
    <row r="1142" spans="1:16" s="372" customFormat="1" ht="15.75" customHeight="1">
      <c r="A1142" s="361"/>
      <c r="B1142" s="669"/>
      <c r="C1142" s="640"/>
      <c r="D1142" s="640"/>
      <c r="E1142" s="358" t="s">
        <v>25</v>
      </c>
      <c r="F1142" s="123">
        <v>0</v>
      </c>
      <c r="G1142" s="123">
        <v>0</v>
      </c>
      <c r="H1142" s="123">
        <v>0</v>
      </c>
      <c r="I1142" s="123">
        <v>0</v>
      </c>
      <c r="J1142" s="123">
        <v>0</v>
      </c>
      <c r="K1142" s="123">
        <v>0</v>
      </c>
      <c r="L1142" s="121">
        <v>0</v>
      </c>
      <c r="M1142" s="121">
        <v>0</v>
      </c>
      <c r="N1142" s="120">
        <v>0</v>
      </c>
      <c r="O1142" s="120">
        <v>0</v>
      </c>
      <c r="P1142" s="122"/>
    </row>
    <row r="1143" spans="1:16" s="372" customFormat="1" ht="15.75" customHeight="1">
      <c r="A1143" s="361"/>
      <c r="B1143" s="669"/>
      <c r="C1143" s="640"/>
      <c r="D1143" s="640"/>
      <c r="E1143" s="358" t="s">
        <v>16</v>
      </c>
      <c r="F1143" s="123">
        <v>0</v>
      </c>
      <c r="G1143" s="123">
        <v>0</v>
      </c>
      <c r="H1143" s="123">
        <v>0</v>
      </c>
      <c r="I1143" s="123">
        <v>0</v>
      </c>
      <c r="J1143" s="123">
        <v>0</v>
      </c>
      <c r="K1143" s="123">
        <v>0</v>
      </c>
      <c r="L1143" s="121">
        <v>0</v>
      </c>
      <c r="M1143" s="121">
        <v>0</v>
      </c>
      <c r="N1143" s="120">
        <v>0</v>
      </c>
      <c r="O1143" s="120">
        <v>0</v>
      </c>
      <c r="P1143" s="122"/>
    </row>
    <row r="1144" spans="1:16" s="372" customFormat="1" ht="15.75" customHeight="1">
      <c r="A1144" s="361"/>
      <c r="B1144" s="669"/>
      <c r="C1144" s="640"/>
      <c r="D1144" s="640"/>
      <c r="E1144" s="358" t="s">
        <v>30</v>
      </c>
      <c r="F1144" s="123"/>
      <c r="G1144" s="123"/>
      <c r="H1144" s="123"/>
      <c r="I1144" s="123"/>
      <c r="J1144" s="123"/>
      <c r="K1144" s="123"/>
      <c r="L1144" s="121"/>
      <c r="M1144" s="121"/>
      <c r="N1144" s="120"/>
      <c r="O1144" s="120"/>
      <c r="P1144" s="122"/>
    </row>
    <row r="1145" spans="1:16" s="372" customFormat="1" ht="15.75" customHeight="1">
      <c r="A1145" s="361"/>
      <c r="B1145" s="669"/>
      <c r="C1145" s="640"/>
      <c r="D1145" s="640"/>
      <c r="E1145" s="358" t="s">
        <v>65</v>
      </c>
      <c r="F1145" s="123">
        <v>2934.9469100000001</v>
      </c>
      <c r="G1145" s="123">
        <v>2934.9469100000001</v>
      </c>
      <c r="H1145" s="123">
        <v>730.47044000000005</v>
      </c>
      <c r="I1145" s="123">
        <v>649.77801999999997</v>
      </c>
      <c r="J1145" s="175">
        <v>1676.17607</v>
      </c>
      <c r="K1145" s="175">
        <v>1555.74091</v>
      </c>
      <c r="L1145" s="176">
        <v>3679.8837699999999</v>
      </c>
      <c r="M1145" s="176">
        <v>3679.8837699999999</v>
      </c>
      <c r="N1145" s="179">
        <v>3567.5873299999998</v>
      </c>
      <c r="O1145" s="179">
        <v>3567.5873299999998</v>
      </c>
      <c r="P1145" s="122"/>
    </row>
    <row r="1146" spans="1:16" s="372" customFormat="1" ht="15.75" customHeight="1">
      <c r="A1146" s="361"/>
      <c r="B1146" s="669"/>
      <c r="C1146" s="640"/>
      <c r="D1146" s="640"/>
      <c r="E1146" s="358" t="s">
        <v>17</v>
      </c>
      <c r="F1146" s="123"/>
      <c r="G1146" s="123"/>
      <c r="H1146" s="143"/>
      <c r="I1146" s="143"/>
      <c r="J1146" s="123"/>
      <c r="K1146" s="123"/>
      <c r="L1146" s="121"/>
      <c r="M1146" s="121"/>
      <c r="N1146" s="120"/>
      <c r="O1146" s="120"/>
      <c r="P1146" s="122"/>
    </row>
    <row r="1147" spans="1:16" s="372" customFormat="1" ht="15.75" customHeight="1">
      <c r="A1147" s="361"/>
      <c r="B1147" s="669"/>
      <c r="C1147" s="640"/>
      <c r="D1147" s="640"/>
      <c r="E1147" s="358" t="s">
        <v>14</v>
      </c>
      <c r="F1147" s="123">
        <f>F1149+F1150+F1152</f>
        <v>880.30034999999998</v>
      </c>
      <c r="G1147" s="123">
        <f>G1149+G1150+G1152</f>
        <v>880.30034999999998</v>
      </c>
      <c r="H1147" s="123">
        <f t="shared" ref="H1147:O1147" si="331">H1149+H1150+H1152</f>
        <v>195.89295999999999</v>
      </c>
      <c r="I1147" s="123">
        <f t="shared" si="331"/>
        <v>165.9615</v>
      </c>
      <c r="J1147" s="123">
        <f t="shared" si="331"/>
        <v>489.73239999999998</v>
      </c>
      <c r="K1147" s="123">
        <f t="shared" si="331"/>
        <v>437.11257000000001</v>
      </c>
      <c r="L1147" s="121">
        <f t="shared" si="331"/>
        <v>1108.83781</v>
      </c>
      <c r="M1147" s="121">
        <f t="shared" si="331"/>
        <v>1108.83781</v>
      </c>
      <c r="N1147" s="123">
        <f t="shared" si="331"/>
        <v>1077.41137</v>
      </c>
      <c r="O1147" s="123">
        <f t="shared" si="331"/>
        <v>1077.41137</v>
      </c>
      <c r="P1147" s="122"/>
    </row>
    <row r="1148" spans="1:16" s="372" customFormat="1" ht="15.75" customHeight="1">
      <c r="A1148" s="361"/>
      <c r="B1148" s="669"/>
      <c r="C1148" s="640"/>
      <c r="D1148" s="640"/>
      <c r="E1148" s="358" t="s">
        <v>15</v>
      </c>
      <c r="F1148" s="123"/>
      <c r="G1148" s="123"/>
      <c r="H1148" s="123"/>
      <c r="I1148" s="123"/>
      <c r="J1148" s="123"/>
      <c r="K1148" s="123"/>
      <c r="L1148" s="121"/>
      <c r="M1148" s="121"/>
      <c r="N1148" s="120"/>
      <c r="O1148" s="120"/>
      <c r="P1148" s="122"/>
    </row>
    <row r="1149" spans="1:16" s="372" customFormat="1" ht="15.75" customHeight="1">
      <c r="A1149" s="361"/>
      <c r="B1149" s="669"/>
      <c r="C1149" s="640"/>
      <c r="D1149" s="640"/>
      <c r="E1149" s="358" t="s">
        <v>25</v>
      </c>
      <c r="F1149" s="123">
        <v>0</v>
      </c>
      <c r="G1149" s="123">
        <v>0</v>
      </c>
      <c r="H1149" s="123">
        <v>0</v>
      </c>
      <c r="I1149" s="123">
        <v>0</v>
      </c>
      <c r="J1149" s="123">
        <v>0</v>
      </c>
      <c r="K1149" s="123">
        <v>0</v>
      </c>
      <c r="L1149" s="121">
        <v>0</v>
      </c>
      <c r="M1149" s="121">
        <v>0</v>
      </c>
      <c r="N1149" s="120">
        <v>0</v>
      </c>
      <c r="O1149" s="120">
        <v>0</v>
      </c>
      <c r="P1149" s="122"/>
    </row>
    <row r="1150" spans="1:16" s="372" customFormat="1" ht="15.75" customHeight="1">
      <c r="A1150" s="361"/>
      <c r="B1150" s="669"/>
      <c r="C1150" s="640"/>
      <c r="D1150" s="640"/>
      <c r="E1150" s="358" t="s">
        <v>16</v>
      </c>
      <c r="F1150" s="123">
        <v>0</v>
      </c>
      <c r="G1150" s="123">
        <v>0</v>
      </c>
      <c r="H1150" s="123">
        <v>0</v>
      </c>
      <c r="I1150" s="123">
        <v>0</v>
      </c>
      <c r="J1150" s="123">
        <v>0</v>
      </c>
      <c r="K1150" s="123">
        <v>0</v>
      </c>
      <c r="L1150" s="121">
        <v>0</v>
      </c>
      <c r="M1150" s="121">
        <v>0</v>
      </c>
      <c r="N1150" s="120">
        <v>0</v>
      </c>
      <c r="O1150" s="120">
        <v>0</v>
      </c>
      <c r="P1150" s="122"/>
    </row>
    <row r="1151" spans="1:16" s="372" customFormat="1" ht="15.75" customHeight="1">
      <c r="A1151" s="361"/>
      <c r="B1151" s="669"/>
      <c r="C1151" s="640"/>
      <c r="D1151" s="640"/>
      <c r="E1151" s="358" t="s">
        <v>30</v>
      </c>
      <c r="F1151" s="123"/>
      <c r="G1151" s="123"/>
      <c r="H1151" s="123"/>
      <c r="I1151" s="123"/>
      <c r="J1151" s="123"/>
      <c r="K1151" s="123"/>
      <c r="L1151" s="121"/>
      <c r="M1151" s="121"/>
      <c r="N1151" s="120"/>
      <c r="O1151" s="120"/>
      <c r="P1151" s="122"/>
    </row>
    <row r="1152" spans="1:16" s="372" customFormat="1" ht="15.75" customHeight="1">
      <c r="A1152" s="361"/>
      <c r="B1152" s="669"/>
      <c r="C1152" s="640"/>
      <c r="D1152" s="640"/>
      <c r="E1152" s="358" t="s">
        <v>65</v>
      </c>
      <c r="F1152" s="123">
        <v>880.30034999999998</v>
      </c>
      <c r="G1152" s="123">
        <v>880.30034999999998</v>
      </c>
      <c r="H1152" s="123">
        <v>195.89295999999999</v>
      </c>
      <c r="I1152" s="123">
        <v>165.9615</v>
      </c>
      <c r="J1152" s="175">
        <v>489.73239999999998</v>
      </c>
      <c r="K1152" s="175">
        <v>437.11257000000001</v>
      </c>
      <c r="L1152" s="176">
        <v>1108.83781</v>
      </c>
      <c r="M1152" s="176">
        <v>1108.83781</v>
      </c>
      <c r="N1152" s="179">
        <v>1077.41137</v>
      </c>
      <c r="O1152" s="179">
        <v>1077.41137</v>
      </c>
      <c r="P1152" s="122"/>
    </row>
    <row r="1153" spans="1:16" s="372" customFormat="1" ht="15.75" customHeight="1">
      <c r="A1153" s="361"/>
      <c r="B1153" s="669"/>
      <c r="C1153" s="640"/>
      <c r="D1153" s="640"/>
      <c r="E1153" s="358" t="s">
        <v>17</v>
      </c>
      <c r="F1153" s="123"/>
      <c r="G1153" s="123"/>
      <c r="H1153" s="143"/>
      <c r="I1153" s="143"/>
      <c r="J1153" s="123"/>
      <c r="K1153" s="123"/>
      <c r="L1153" s="121"/>
      <c r="M1153" s="121"/>
      <c r="N1153" s="120"/>
      <c r="O1153" s="120"/>
      <c r="P1153" s="122"/>
    </row>
    <row r="1154" spans="1:16" s="372" customFormat="1" ht="15.75" customHeight="1">
      <c r="A1154" s="361"/>
      <c r="B1154" s="669"/>
      <c r="C1154" s="640"/>
      <c r="D1154" s="640"/>
      <c r="E1154" s="358" t="s">
        <v>14</v>
      </c>
      <c r="F1154" s="123">
        <f>F1156+F1157+F1158+F1159</f>
        <v>483.07308</v>
      </c>
      <c r="G1154" s="123">
        <f>G1156+G1157+G1158+G1159</f>
        <v>483.07308</v>
      </c>
      <c r="H1154" s="123">
        <f t="shared" ref="H1154:O1154" si="332">H1156+H1157+H1158+H1159</f>
        <v>118.46275</v>
      </c>
      <c r="I1154" s="123">
        <f t="shared" si="332"/>
        <v>94.781999999999996</v>
      </c>
      <c r="J1154" s="123">
        <f t="shared" si="332"/>
        <v>208.7955</v>
      </c>
      <c r="K1154" s="123">
        <f t="shared" si="332"/>
        <v>152.82335</v>
      </c>
      <c r="L1154" s="121">
        <f t="shared" si="332"/>
        <v>299.16737000000001</v>
      </c>
      <c r="M1154" s="121">
        <f t="shared" si="332"/>
        <v>299.16737000000001</v>
      </c>
      <c r="N1154" s="123">
        <f t="shared" si="332"/>
        <v>351.33100000000002</v>
      </c>
      <c r="O1154" s="123">
        <f t="shared" si="332"/>
        <v>351.33100000000002</v>
      </c>
      <c r="P1154" s="364"/>
    </row>
    <row r="1155" spans="1:16" s="372" customFormat="1" ht="15.75" customHeight="1">
      <c r="A1155" s="361"/>
      <c r="B1155" s="669"/>
      <c r="C1155" s="640"/>
      <c r="D1155" s="640"/>
      <c r="E1155" s="358" t="s">
        <v>15</v>
      </c>
      <c r="F1155" s="123"/>
      <c r="G1155" s="123"/>
      <c r="H1155" s="123"/>
      <c r="I1155" s="123"/>
      <c r="J1155" s="123"/>
      <c r="K1155" s="123"/>
      <c r="L1155" s="121"/>
      <c r="M1155" s="121"/>
      <c r="N1155" s="124"/>
      <c r="O1155" s="124"/>
      <c r="P1155" s="364"/>
    </row>
    <row r="1156" spans="1:16" s="372" customFormat="1" ht="15.75" customHeight="1">
      <c r="A1156" s="361"/>
      <c r="B1156" s="669"/>
      <c r="C1156" s="640"/>
      <c r="D1156" s="640"/>
      <c r="E1156" s="358" t="s">
        <v>25</v>
      </c>
      <c r="F1156" s="123">
        <v>0</v>
      </c>
      <c r="G1156" s="123">
        <v>0</v>
      </c>
      <c r="H1156" s="123">
        <v>0</v>
      </c>
      <c r="I1156" s="123">
        <v>0</v>
      </c>
      <c r="J1156" s="123">
        <v>0</v>
      </c>
      <c r="K1156" s="123">
        <v>0</v>
      </c>
      <c r="L1156" s="121">
        <v>0</v>
      </c>
      <c r="M1156" s="121">
        <v>0</v>
      </c>
      <c r="N1156" s="124">
        <v>0</v>
      </c>
      <c r="O1156" s="124">
        <v>0</v>
      </c>
      <c r="P1156" s="364"/>
    </row>
    <row r="1157" spans="1:16" s="372" customFormat="1" ht="15.75" customHeight="1">
      <c r="A1157" s="361"/>
      <c r="B1157" s="669"/>
      <c r="C1157" s="640"/>
      <c r="D1157" s="640"/>
      <c r="E1157" s="358" t="s">
        <v>16</v>
      </c>
      <c r="F1157" s="123">
        <v>0</v>
      </c>
      <c r="G1157" s="123">
        <v>0</v>
      </c>
      <c r="H1157" s="123">
        <v>0</v>
      </c>
      <c r="I1157" s="123">
        <v>0</v>
      </c>
      <c r="J1157" s="123">
        <v>0</v>
      </c>
      <c r="K1157" s="123">
        <v>0</v>
      </c>
      <c r="L1157" s="121">
        <v>0</v>
      </c>
      <c r="M1157" s="121">
        <v>0</v>
      </c>
      <c r="N1157" s="124">
        <v>0</v>
      </c>
      <c r="O1157" s="124">
        <v>0</v>
      </c>
      <c r="P1157" s="364"/>
    </row>
    <row r="1158" spans="1:16" s="372" customFormat="1" ht="15.75" customHeight="1">
      <c r="A1158" s="361"/>
      <c r="B1158" s="669"/>
      <c r="C1158" s="640"/>
      <c r="D1158" s="640"/>
      <c r="E1158" s="358" t="s">
        <v>30</v>
      </c>
      <c r="F1158" s="123"/>
      <c r="G1158" s="123"/>
      <c r="H1158" s="123"/>
      <c r="I1158" s="123"/>
      <c r="J1158" s="123"/>
      <c r="K1158" s="123"/>
      <c r="L1158" s="121"/>
      <c r="M1158" s="121"/>
      <c r="N1158" s="124"/>
      <c r="O1158" s="124"/>
      <c r="P1158" s="364"/>
    </row>
    <row r="1159" spans="1:16" s="372" customFormat="1" ht="15.75" customHeight="1">
      <c r="A1159" s="361"/>
      <c r="B1159" s="669"/>
      <c r="C1159" s="640"/>
      <c r="D1159" s="640"/>
      <c r="E1159" s="358" t="s">
        <v>65</v>
      </c>
      <c r="F1159" s="123">
        <v>483.07308</v>
      </c>
      <c r="G1159" s="123">
        <v>483.07308</v>
      </c>
      <c r="H1159" s="123">
        <v>118.46275</v>
      </c>
      <c r="I1159" s="123">
        <v>94.781999999999996</v>
      </c>
      <c r="J1159" s="175">
        <v>208.7955</v>
      </c>
      <c r="K1159" s="175">
        <v>152.82335</v>
      </c>
      <c r="L1159" s="176">
        <v>299.16737000000001</v>
      </c>
      <c r="M1159" s="176">
        <v>299.16737000000001</v>
      </c>
      <c r="N1159" s="179">
        <v>351.33100000000002</v>
      </c>
      <c r="O1159" s="179">
        <v>351.33100000000002</v>
      </c>
      <c r="P1159" s="364"/>
    </row>
    <row r="1160" spans="1:16" s="372" customFormat="1" ht="15.75" customHeight="1">
      <c r="A1160" s="361"/>
      <c r="B1160" s="669"/>
      <c r="C1160" s="640"/>
      <c r="D1160" s="640"/>
      <c r="E1160" s="358" t="s">
        <v>17</v>
      </c>
      <c r="F1160" s="123"/>
      <c r="G1160" s="123"/>
      <c r="H1160" s="123"/>
      <c r="I1160" s="123"/>
      <c r="J1160" s="123"/>
      <c r="K1160" s="123"/>
      <c r="L1160" s="121"/>
      <c r="M1160" s="121"/>
      <c r="N1160" s="124"/>
      <c r="O1160" s="124"/>
      <c r="P1160" s="364"/>
    </row>
    <row r="1161" spans="1:16" s="372" customFormat="1" ht="15.75" customHeight="1">
      <c r="A1161" s="361"/>
      <c r="B1161" s="669"/>
      <c r="C1161" s="640"/>
      <c r="D1161" s="640"/>
      <c r="E1161" s="358" t="s">
        <v>14</v>
      </c>
      <c r="F1161" s="123">
        <f>F1163+F1164+F1165+F1166</f>
        <v>250.67336</v>
      </c>
      <c r="G1161" s="123">
        <f>G1163+G1164+G1165+G1166</f>
        <v>250.67336</v>
      </c>
      <c r="H1161" s="123">
        <f t="shared" ref="H1161:O1161" si="333">H1163+H1164+H1165+H1166</f>
        <v>69.254000000000005</v>
      </c>
      <c r="I1161" s="123">
        <f t="shared" si="333"/>
        <v>69.254000000000005</v>
      </c>
      <c r="J1161" s="123">
        <f t="shared" si="333"/>
        <v>69.254000000000005</v>
      </c>
      <c r="K1161" s="123">
        <f t="shared" si="333"/>
        <v>69.254000000000005</v>
      </c>
      <c r="L1161" s="121">
        <f t="shared" si="333"/>
        <v>69.254000000000005</v>
      </c>
      <c r="M1161" s="121">
        <f t="shared" si="333"/>
        <v>69.254000000000005</v>
      </c>
      <c r="N1161" s="123">
        <f t="shared" si="333"/>
        <v>0</v>
      </c>
      <c r="O1161" s="123">
        <f t="shared" si="333"/>
        <v>0</v>
      </c>
      <c r="P1161" s="364"/>
    </row>
    <row r="1162" spans="1:16" s="372" customFormat="1" ht="15.75" customHeight="1">
      <c r="A1162" s="361"/>
      <c r="B1162" s="669"/>
      <c r="C1162" s="640"/>
      <c r="D1162" s="640"/>
      <c r="E1162" s="358" t="s">
        <v>15</v>
      </c>
      <c r="F1162" s="123"/>
      <c r="G1162" s="123"/>
      <c r="H1162" s="123"/>
      <c r="I1162" s="123"/>
      <c r="J1162" s="123"/>
      <c r="K1162" s="123"/>
      <c r="L1162" s="121"/>
      <c r="M1162" s="121"/>
      <c r="N1162" s="124"/>
      <c r="O1162" s="124"/>
      <c r="P1162" s="364"/>
    </row>
    <row r="1163" spans="1:16" s="372" customFormat="1" ht="15.75" customHeight="1">
      <c r="A1163" s="361"/>
      <c r="B1163" s="669"/>
      <c r="C1163" s="640"/>
      <c r="D1163" s="640"/>
      <c r="E1163" s="358" t="s">
        <v>25</v>
      </c>
      <c r="F1163" s="123">
        <v>0</v>
      </c>
      <c r="G1163" s="123">
        <v>0</v>
      </c>
      <c r="H1163" s="123">
        <v>0</v>
      </c>
      <c r="I1163" s="123">
        <v>0</v>
      </c>
      <c r="J1163" s="123">
        <v>0</v>
      </c>
      <c r="K1163" s="123">
        <v>0</v>
      </c>
      <c r="L1163" s="121">
        <v>0</v>
      </c>
      <c r="M1163" s="121">
        <v>0</v>
      </c>
      <c r="N1163" s="124">
        <v>0</v>
      </c>
      <c r="O1163" s="124">
        <v>0</v>
      </c>
      <c r="P1163" s="364"/>
    </row>
    <row r="1164" spans="1:16" s="372" customFormat="1" ht="15.75" customHeight="1">
      <c r="A1164" s="361"/>
      <c r="B1164" s="669"/>
      <c r="C1164" s="640"/>
      <c r="D1164" s="640"/>
      <c r="E1164" s="358" t="s">
        <v>16</v>
      </c>
      <c r="F1164" s="123">
        <v>0</v>
      </c>
      <c r="G1164" s="123">
        <v>0</v>
      </c>
      <c r="H1164" s="123">
        <v>0</v>
      </c>
      <c r="I1164" s="123">
        <v>0</v>
      </c>
      <c r="J1164" s="123">
        <v>0</v>
      </c>
      <c r="K1164" s="123">
        <v>0</v>
      </c>
      <c r="L1164" s="121">
        <v>0</v>
      </c>
      <c r="M1164" s="121">
        <v>0</v>
      </c>
      <c r="N1164" s="124">
        <v>0</v>
      </c>
      <c r="O1164" s="124">
        <v>0</v>
      </c>
      <c r="P1164" s="364"/>
    </row>
    <row r="1165" spans="1:16" s="372" customFormat="1" ht="15.75" customHeight="1">
      <c r="A1165" s="361"/>
      <c r="B1165" s="669"/>
      <c r="C1165" s="640"/>
      <c r="D1165" s="640"/>
      <c r="E1165" s="358" t="s">
        <v>30</v>
      </c>
      <c r="F1165" s="123"/>
      <c r="G1165" s="123"/>
      <c r="H1165" s="123"/>
      <c r="I1165" s="123"/>
      <c r="J1165" s="123"/>
      <c r="K1165" s="123"/>
      <c r="L1165" s="121"/>
      <c r="M1165" s="121"/>
      <c r="N1165" s="124"/>
      <c r="O1165" s="124"/>
      <c r="P1165" s="364"/>
    </row>
    <row r="1166" spans="1:16" s="372" customFormat="1" ht="15.75" customHeight="1">
      <c r="A1166" s="361"/>
      <c r="B1166" s="669"/>
      <c r="C1166" s="640"/>
      <c r="D1166" s="640"/>
      <c r="E1166" s="358" t="s">
        <v>65</v>
      </c>
      <c r="F1166" s="123">
        <v>250.67336</v>
      </c>
      <c r="G1166" s="123">
        <v>250.67336</v>
      </c>
      <c r="H1166" s="123">
        <v>69.254000000000005</v>
      </c>
      <c r="I1166" s="123">
        <v>69.254000000000005</v>
      </c>
      <c r="J1166" s="175">
        <v>69.254000000000005</v>
      </c>
      <c r="K1166" s="175">
        <v>69.254000000000005</v>
      </c>
      <c r="L1166" s="176">
        <v>69.254000000000005</v>
      </c>
      <c r="M1166" s="176">
        <v>69.254000000000005</v>
      </c>
      <c r="N1166" s="179">
        <v>0</v>
      </c>
      <c r="O1166" s="179">
        <v>0</v>
      </c>
      <c r="P1166" s="364"/>
    </row>
    <row r="1167" spans="1:16" s="372" customFormat="1" ht="15.75" customHeight="1">
      <c r="A1167" s="361"/>
      <c r="B1167" s="669"/>
      <c r="C1167" s="640"/>
      <c r="D1167" s="640"/>
      <c r="E1167" s="358" t="s">
        <v>17</v>
      </c>
      <c r="F1167" s="123"/>
      <c r="G1167" s="123"/>
      <c r="H1167" s="123"/>
      <c r="I1167" s="123"/>
      <c r="J1167" s="123"/>
      <c r="K1167" s="123"/>
      <c r="L1167" s="121"/>
      <c r="M1167" s="121"/>
      <c r="N1167" s="124"/>
      <c r="O1167" s="124"/>
      <c r="P1167" s="364"/>
    </row>
    <row r="1168" spans="1:16" s="372" customFormat="1" ht="15.75" customHeight="1">
      <c r="A1168" s="361"/>
      <c r="B1168" s="669"/>
      <c r="C1168" s="640"/>
      <c r="D1168" s="640"/>
      <c r="E1168" s="358" t="s">
        <v>14</v>
      </c>
      <c r="F1168" s="123">
        <f>F1170+F1171+F1172+F1173</f>
        <v>0</v>
      </c>
      <c r="G1168" s="123">
        <f>G1170+G1171+G1172+G1173</f>
        <v>0</v>
      </c>
      <c r="H1168" s="123">
        <f t="shared" ref="H1168:O1168" si="334">H1170+H1171+H1172+H1173</f>
        <v>0</v>
      </c>
      <c r="I1168" s="123">
        <f t="shared" si="334"/>
        <v>0</v>
      </c>
      <c r="J1168" s="123">
        <f t="shared" si="334"/>
        <v>0</v>
      </c>
      <c r="K1168" s="123">
        <f t="shared" si="334"/>
        <v>0</v>
      </c>
      <c r="L1168" s="121">
        <f t="shared" si="334"/>
        <v>2</v>
      </c>
      <c r="M1168" s="121">
        <f t="shared" si="334"/>
        <v>2</v>
      </c>
      <c r="N1168" s="123">
        <f t="shared" si="334"/>
        <v>0</v>
      </c>
      <c r="O1168" s="123">
        <f t="shared" si="334"/>
        <v>0</v>
      </c>
      <c r="P1168" s="364"/>
    </row>
    <row r="1169" spans="1:16" s="372" customFormat="1" ht="15.75" customHeight="1">
      <c r="A1169" s="361"/>
      <c r="B1169" s="669"/>
      <c r="C1169" s="640"/>
      <c r="D1169" s="640"/>
      <c r="E1169" s="358" t="s">
        <v>15</v>
      </c>
      <c r="F1169" s="123"/>
      <c r="G1169" s="123"/>
      <c r="H1169" s="123"/>
      <c r="I1169" s="123"/>
      <c r="J1169" s="123"/>
      <c r="K1169" s="123"/>
      <c r="L1169" s="121"/>
      <c r="M1169" s="121"/>
      <c r="N1169" s="124"/>
      <c r="O1169" s="124"/>
      <c r="P1169" s="364"/>
    </row>
    <row r="1170" spans="1:16" s="372" customFormat="1" ht="15.75" customHeight="1">
      <c r="A1170" s="361"/>
      <c r="B1170" s="669"/>
      <c r="C1170" s="640"/>
      <c r="D1170" s="640"/>
      <c r="E1170" s="358" t="s">
        <v>25</v>
      </c>
      <c r="F1170" s="123">
        <v>0</v>
      </c>
      <c r="G1170" s="123">
        <v>0</v>
      </c>
      <c r="H1170" s="123">
        <v>0</v>
      </c>
      <c r="I1170" s="123">
        <v>0</v>
      </c>
      <c r="J1170" s="123">
        <v>0</v>
      </c>
      <c r="K1170" s="123">
        <v>0</v>
      </c>
      <c r="L1170" s="121">
        <v>0</v>
      </c>
      <c r="M1170" s="121">
        <v>0</v>
      </c>
      <c r="N1170" s="124">
        <v>0</v>
      </c>
      <c r="O1170" s="124">
        <v>0</v>
      </c>
      <c r="P1170" s="364"/>
    </row>
    <row r="1171" spans="1:16" s="372" customFormat="1" ht="15.75" customHeight="1">
      <c r="A1171" s="361"/>
      <c r="B1171" s="669"/>
      <c r="C1171" s="640"/>
      <c r="D1171" s="640"/>
      <c r="E1171" s="358" t="s">
        <v>16</v>
      </c>
      <c r="F1171" s="123">
        <v>0</v>
      </c>
      <c r="G1171" s="123">
        <v>0</v>
      </c>
      <c r="H1171" s="123">
        <v>0</v>
      </c>
      <c r="I1171" s="123">
        <v>0</v>
      </c>
      <c r="J1171" s="123">
        <v>0</v>
      </c>
      <c r="K1171" s="123">
        <v>0</v>
      </c>
      <c r="L1171" s="121">
        <v>0</v>
      </c>
      <c r="M1171" s="121">
        <v>0</v>
      </c>
      <c r="N1171" s="124">
        <v>0</v>
      </c>
      <c r="O1171" s="124">
        <v>0</v>
      </c>
      <c r="P1171" s="364"/>
    </row>
    <row r="1172" spans="1:16" s="372" customFormat="1" ht="15.75" customHeight="1">
      <c r="A1172" s="361"/>
      <c r="B1172" s="669"/>
      <c r="C1172" s="640"/>
      <c r="D1172" s="640"/>
      <c r="E1172" s="358" t="s">
        <v>30</v>
      </c>
      <c r="F1172" s="123"/>
      <c r="G1172" s="123"/>
      <c r="H1172" s="123"/>
      <c r="I1172" s="123"/>
      <c r="J1172" s="123"/>
      <c r="K1172" s="123"/>
      <c r="L1172" s="121"/>
      <c r="M1172" s="121"/>
      <c r="N1172" s="124"/>
      <c r="O1172" s="124"/>
      <c r="P1172" s="364"/>
    </row>
    <row r="1173" spans="1:16" s="372" customFormat="1" ht="15.75" customHeight="1">
      <c r="A1173" s="361"/>
      <c r="B1173" s="669"/>
      <c r="C1173" s="640"/>
      <c r="D1173" s="640"/>
      <c r="E1173" s="358" t="s">
        <v>65</v>
      </c>
      <c r="F1173" s="123">
        <v>0</v>
      </c>
      <c r="G1173" s="123">
        <v>0</v>
      </c>
      <c r="H1173" s="123">
        <v>0</v>
      </c>
      <c r="I1173" s="123">
        <v>0</v>
      </c>
      <c r="J1173" s="175">
        <v>0</v>
      </c>
      <c r="K1173" s="175">
        <v>0</v>
      </c>
      <c r="L1173" s="176">
        <v>2</v>
      </c>
      <c r="M1173" s="176">
        <v>2</v>
      </c>
      <c r="N1173" s="179">
        <v>0</v>
      </c>
      <c r="O1173" s="179">
        <v>0</v>
      </c>
      <c r="P1173" s="364"/>
    </row>
    <row r="1174" spans="1:16" s="372" customFormat="1" ht="15.75" customHeight="1">
      <c r="A1174" s="361"/>
      <c r="B1174" s="669"/>
      <c r="C1174" s="640"/>
      <c r="D1174" s="640"/>
      <c r="E1174" s="358" t="s">
        <v>17</v>
      </c>
      <c r="F1174" s="123"/>
      <c r="G1174" s="123"/>
      <c r="H1174" s="123"/>
      <c r="I1174" s="123"/>
      <c r="J1174" s="123"/>
      <c r="K1174" s="123"/>
      <c r="L1174" s="121"/>
      <c r="M1174" s="121"/>
      <c r="N1174" s="124"/>
      <c r="O1174" s="124"/>
      <c r="P1174" s="364"/>
    </row>
    <row r="1175" spans="1:16" s="372" customFormat="1" ht="15.75" customHeight="1">
      <c r="A1175" s="159"/>
      <c r="B1175" s="682">
        <v>10</v>
      </c>
      <c r="C1175" s="681" t="s">
        <v>67</v>
      </c>
      <c r="D1175" s="681" t="s">
        <v>208</v>
      </c>
      <c r="E1175" s="363" t="s">
        <v>14</v>
      </c>
      <c r="F1175" s="118">
        <f>F1177+F1178+F1180</f>
        <v>30</v>
      </c>
      <c r="G1175" s="118">
        <f t="shared" ref="G1175:O1175" si="335">G1177+G1178+G1180</f>
        <v>30</v>
      </c>
      <c r="H1175" s="118">
        <f t="shared" si="335"/>
        <v>0</v>
      </c>
      <c r="I1175" s="118">
        <f t="shared" si="335"/>
        <v>0</v>
      </c>
      <c r="J1175" s="118">
        <f t="shared" ref="J1175:K1175" si="336">J1177+J1178+J1180</f>
        <v>0</v>
      </c>
      <c r="K1175" s="118">
        <f t="shared" si="336"/>
        <v>0</v>
      </c>
      <c r="L1175" s="118">
        <f t="shared" si="335"/>
        <v>30</v>
      </c>
      <c r="M1175" s="118">
        <f t="shared" si="335"/>
        <v>30</v>
      </c>
      <c r="N1175" s="118">
        <f t="shared" si="335"/>
        <v>30</v>
      </c>
      <c r="O1175" s="118">
        <f t="shared" si="335"/>
        <v>30</v>
      </c>
      <c r="P1175" s="322"/>
    </row>
    <row r="1176" spans="1:16" s="372" customFormat="1" ht="15.75" customHeight="1">
      <c r="A1176" s="361"/>
      <c r="B1176" s="682"/>
      <c r="C1176" s="681"/>
      <c r="D1176" s="681"/>
      <c r="E1176" s="363" t="s">
        <v>15</v>
      </c>
      <c r="F1176" s="118"/>
      <c r="G1176" s="118"/>
      <c r="H1176" s="118"/>
      <c r="I1176" s="118"/>
      <c r="J1176" s="118"/>
      <c r="K1176" s="118"/>
      <c r="L1176" s="118"/>
      <c r="M1176" s="118"/>
      <c r="N1176" s="118"/>
      <c r="O1176" s="118"/>
      <c r="P1176" s="653"/>
    </row>
    <row r="1177" spans="1:16" s="372" customFormat="1" ht="15.75" customHeight="1">
      <c r="A1177" s="361"/>
      <c r="B1177" s="682"/>
      <c r="C1177" s="681"/>
      <c r="D1177" s="681"/>
      <c r="E1177" s="363" t="s">
        <v>25</v>
      </c>
      <c r="F1177" s="118">
        <v>0</v>
      </c>
      <c r="G1177" s="118">
        <v>0</v>
      </c>
      <c r="H1177" s="118">
        <f>H1184</f>
        <v>0</v>
      </c>
      <c r="I1177" s="118">
        <f t="shared" ref="I1177:O1177" si="337">I1184</f>
        <v>0</v>
      </c>
      <c r="J1177" s="118">
        <f t="shared" ref="J1177:K1177" si="338">J1184</f>
        <v>0</v>
      </c>
      <c r="K1177" s="118">
        <f t="shared" si="338"/>
        <v>0</v>
      </c>
      <c r="L1177" s="118">
        <f t="shared" si="337"/>
        <v>0</v>
      </c>
      <c r="M1177" s="118">
        <f t="shared" ref="M1177" si="339">M1184</f>
        <v>0</v>
      </c>
      <c r="N1177" s="118">
        <f t="shared" si="337"/>
        <v>0</v>
      </c>
      <c r="O1177" s="118">
        <f t="shared" si="337"/>
        <v>0</v>
      </c>
      <c r="P1177" s="653"/>
    </row>
    <row r="1178" spans="1:16" s="372" customFormat="1" ht="15.75" customHeight="1">
      <c r="A1178" s="361"/>
      <c r="B1178" s="682"/>
      <c r="C1178" s="681"/>
      <c r="D1178" s="681"/>
      <c r="E1178" s="363" t="s">
        <v>16</v>
      </c>
      <c r="F1178" s="118">
        <v>0</v>
      </c>
      <c r="G1178" s="118">
        <v>0</v>
      </c>
      <c r="H1178" s="118">
        <f>H1185</f>
        <v>0</v>
      </c>
      <c r="I1178" s="118">
        <f t="shared" ref="I1178:O1178" si="340">I1185</f>
        <v>0</v>
      </c>
      <c r="J1178" s="118">
        <f t="shared" ref="J1178:K1178" si="341">J1185</f>
        <v>0</v>
      </c>
      <c r="K1178" s="118">
        <f t="shared" si="341"/>
        <v>0</v>
      </c>
      <c r="L1178" s="118">
        <f t="shared" si="340"/>
        <v>0</v>
      </c>
      <c r="M1178" s="118">
        <f t="shared" ref="M1178" si="342">M1185</f>
        <v>0</v>
      </c>
      <c r="N1178" s="118">
        <f t="shared" si="340"/>
        <v>0</v>
      </c>
      <c r="O1178" s="118">
        <f t="shared" si="340"/>
        <v>0</v>
      </c>
      <c r="P1178" s="653"/>
    </row>
    <row r="1179" spans="1:16" s="372" customFormat="1" ht="15.75" customHeight="1">
      <c r="A1179" s="361"/>
      <c r="B1179" s="682"/>
      <c r="C1179" s="681"/>
      <c r="D1179" s="681"/>
      <c r="E1179" s="363" t="s">
        <v>30</v>
      </c>
      <c r="F1179" s="118"/>
      <c r="G1179" s="118"/>
      <c r="H1179" s="118"/>
      <c r="I1179" s="118"/>
      <c r="J1179" s="118"/>
      <c r="K1179" s="118"/>
      <c r="L1179" s="118"/>
      <c r="M1179" s="118"/>
      <c r="N1179" s="118"/>
      <c r="O1179" s="118"/>
      <c r="P1179" s="653"/>
    </row>
    <row r="1180" spans="1:16" s="372" customFormat="1" ht="15.75" customHeight="1">
      <c r="A1180" s="361"/>
      <c r="B1180" s="682"/>
      <c r="C1180" s="681"/>
      <c r="D1180" s="681"/>
      <c r="E1180" s="363" t="s">
        <v>65</v>
      </c>
      <c r="F1180" s="118">
        <v>30</v>
      </c>
      <c r="G1180" s="118">
        <v>30</v>
      </c>
      <c r="H1180" s="118">
        <f>H1187</f>
        <v>0</v>
      </c>
      <c r="I1180" s="118">
        <f t="shared" ref="I1180:O1180" si="343">I1187</f>
        <v>0</v>
      </c>
      <c r="J1180" s="118">
        <f t="shared" ref="J1180:K1180" si="344">J1187</f>
        <v>0</v>
      </c>
      <c r="K1180" s="118">
        <f t="shared" si="344"/>
        <v>0</v>
      </c>
      <c r="L1180" s="118">
        <f t="shared" si="343"/>
        <v>30</v>
      </c>
      <c r="M1180" s="118">
        <f t="shared" ref="M1180" si="345">M1187</f>
        <v>30</v>
      </c>
      <c r="N1180" s="118">
        <f t="shared" si="343"/>
        <v>30</v>
      </c>
      <c r="O1180" s="118">
        <f t="shared" si="343"/>
        <v>30</v>
      </c>
      <c r="P1180" s="653"/>
    </row>
    <row r="1181" spans="1:16" s="372" customFormat="1" ht="15.75" customHeight="1">
      <c r="A1181" s="361"/>
      <c r="B1181" s="682"/>
      <c r="C1181" s="681"/>
      <c r="D1181" s="681"/>
      <c r="E1181" s="363" t="s">
        <v>17</v>
      </c>
      <c r="F1181" s="118"/>
      <c r="G1181" s="118"/>
      <c r="H1181" s="118"/>
      <c r="I1181" s="118"/>
      <c r="J1181" s="118"/>
      <c r="K1181" s="118"/>
      <c r="L1181" s="118"/>
      <c r="M1181" s="118"/>
      <c r="N1181" s="118"/>
      <c r="O1181" s="118"/>
      <c r="P1181" s="653"/>
    </row>
    <row r="1182" spans="1:16" s="372" customFormat="1" ht="15.75" customHeight="1">
      <c r="A1182" s="361"/>
      <c r="B1182" s="642"/>
      <c r="C1182" s="640" t="s">
        <v>238</v>
      </c>
      <c r="D1182" s="641" t="s">
        <v>413</v>
      </c>
      <c r="E1182" s="358" t="s">
        <v>14</v>
      </c>
      <c r="F1182" s="120">
        <f>F1184+F1185+F1187</f>
        <v>30</v>
      </c>
      <c r="G1182" s="120">
        <f t="shared" ref="G1182:O1182" si="346">G1184+G1185+G1187</f>
        <v>30</v>
      </c>
      <c r="H1182" s="123">
        <f t="shared" si="346"/>
        <v>0</v>
      </c>
      <c r="I1182" s="123">
        <f t="shared" si="346"/>
        <v>0</v>
      </c>
      <c r="J1182" s="123">
        <f t="shared" ref="J1182:K1182" si="347">J1184+J1185+J1187</f>
        <v>0</v>
      </c>
      <c r="K1182" s="123">
        <f t="shared" si="347"/>
        <v>0</v>
      </c>
      <c r="L1182" s="121">
        <f t="shared" si="346"/>
        <v>30</v>
      </c>
      <c r="M1182" s="121">
        <f t="shared" si="346"/>
        <v>30</v>
      </c>
      <c r="N1182" s="120">
        <f t="shared" si="346"/>
        <v>30</v>
      </c>
      <c r="O1182" s="120">
        <f t="shared" si="346"/>
        <v>30</v>
      </c>
      <c r="P1182" s="364"/>
    </row>
    <row r="1183" spans="1:16" s="372" customFormat="1" ht="15.75" customHeight="1">
      <c r="A1183" s="361"/>
      <c r="B1183" s="665"/>
      <c r="C1183" s="664"/>
      <c r="D1183" s="664"/>
      <c r="E1183" s="358" t="s">
        <v>15</v>
      </c>
      <c r="F1183" s="120"/>
      <c r="G1183" s="120"/>
      <c r="H1183" s="123"/>
      <c r="I1183" s="123"/>
      <c r="J1183" s="123"/>
      <c r="K1183" s="123"/>
      <c r="L1183" s="121"/>
      <c r="M1183" s="121"/>
      <c r="N1183" s="124"/>
      <c r="O1183" s="124"/>
      <c r="P1183" s="364"/>
    </row>
    <row r="1184" spans="1:16" s="372" customFormat="1" ht="15.75" customHeight="1">
      <c r="A1184" s="361"/>
      <c r="B1184" s="665"/>
      <c r="C1184" s="664"/>
      <c r="D1184" s="664"/>
      <c r="E1184" s="358" t="s">
        <v>25</v>
      </c>
      <c r="F1184" s="120">
        <v>0</v>
      </c>
      <c r="G1184" s="120">
        <v>0</v>
      </c>
      <c r="H1184" s="123">
        <v>0</v>
      </c>
      <c r="I1184" s="123">
        <v>0</v>
      </c>
      <c r="J1184" s="123">
        <v>0</v>
      </c>
      <c r="K1184" s="123">
        <v>0</v>
      </c>
      <c r="L1184" s="121">
        <v>0</v>
      </c>
      <c r="M1184" s="121">
        <v>0</v>
      </c>
      <c r="N1184" s="124">
        <v>0</v>
      </c>
      <c r="O1184" s="124">
        <v>0</v>
      </c>
      <c r="P1184" s="364"/>
    </row>
    <row r="1185" spans="1:16" s="372" customFormat="1" ht="15.75" customHeight="1">
      <c r="A1185" s="361"/>
      <c r="B1185" s="665"/>
      <c r="C1185" s="664"/>
      <c r="D1185" s="664"/>
      <c r="E1185" s="358" t="s">
        <v>16</v>
      </c>
      <c r="F1185" s="120">
        <v>0</v>
      </c>
      <c r="G1185" s="120">
        <v>0</v>
      </c>
      <c r="H1185" s="123">
        <v>0</v>
      </c>
      <c r="I1185" s="123">
        <v>0</v>
      </c>
      <c r="J1185" s="123">
        <v>0</v>
      </c>
      <c r="K1185" s="123">
        <v>0</v>
      </c>
      <c r="L1185" s="121">
        <v>0</v>
      </c>
      <c r="M1185" s="121">
        <v>0</v>
      </c>
      <c r="N1185" s="124">
        <v>0</v>
      </c>
      <c r="O1185" s="124">
        <v>0</v>
      </c>
      <c r="P1185" s="364"/>
    </row>
    <row r="1186" spans="1:16" s="372" customFormat="1" ht="15.75" customHeight="1">
      <c r="A1186" s="361"/>
      <c r="B1186" s="665"/>
      <c r="C1186" s="664"/>
      <c r="D1186" s="664"/>
      <c r="E1186" s="358" t="s">
        <v>30</v>
      </c>
      <c r="F1186" s="120"/>
      <c r="G1186" s="120"/>
      <c r="H1186" s="123"/>
      <c r="I1186" s="123"/>
      <c r="J1186" s="123"/>
      <c r="K1186" s="123"/>
      <c r="L1186" s="121"/>
      <c r="M1186" s="121"/>
      <c r="N1186" s="124"/>
      <c r="O1186" s="124"/>
      <c r="P1186" s="364"/>
    </row>
    <row r="1187" spans="1:16" s="372" customFormat="1" ht="15.75" customHeight="1">
      <c r="A1187" s="361"/>
      <c r="B1187" s="665"/>
      <c r="C1187" s="664"/>
      <c r="D1187" s="664"/>
      <c r="E1187" s="358" t="s">
        <v>65</v>
      </c>
      <c r="F1187" s="120">
        <v>30</v>
      </c>
      <c r="G1187" s="120">
        <v>30</v>
      </c>
      <c r="H1187" s="123">
        <v>0</v>
      </c>
      <c r="I1187" s="123">
        <v>0</v>
      </c>
      <c r="J1187" s="123">
        <v>0</v>
      </c>
      <c r="K1187" s="123">
        <v>0</v>
      </c>
      <c r="L1187" s="121">
        <v>30</v>
      </c>
      <c r="M1187" s="121">
        <v>30</v>
      </c>
      <c r="N1187" s="124">
        <v>30</v>
      </c>
      <c r="O1187" s="124">
        <v>30</v>
      </c>
      <c r="P1187" s="364"/>
    </row>
    <row r="1188" spans="1:16" s="372" customFormat="1" ht="15.75" customHeight="1">
      <c r="A1188" s="361"/>
      <c r="B1188" s="665"/>
      <c r="C1188" s="664"/>
      <c r="D1188" s="664"/>
      <c r="E1188" s="358" t="s">
        <v>17</v>
      </c>
      <c r="F1188" s="120"/>
      <c r="G1188" s="120"/>
      <c r="H1188" s="123"/>
      <c r="I1188" s="123"/>
      <c r="J1188" s="123"/>
      <c r="K1188" s="123"/>
      <c r="L1188" s="121"/>
      <c r="M1188" s="121"/>
      <c r="N1188" s="124"/>
      <c r="O1188" s="124"/>
      <c r="P1188" s="364"/>
    </row>
    <row r="1189" spans="1:16" s="372" customFormat="1" ht="15.75" customHeight="1">
      <c r="A1189" s="361"/>
      <c r="B1189" s="653">
        <v>11</v>
      </c>
      <c r="C1189" s="655" t="s">
        <v>67</v>
      </c>
      <c r="D1189" s="655" t="s">
        <v>340</v>
      </c>
      <c r="E1189" s="363" t="s">
        <v>14</v>
      </c>
      <c r="F1189" s="118">
        <f>F1191+F1192+F1194</f>
        <v>79.999999999999986</v>
      </c>
      <c r="G1189" s="118">
        <f>G1191+G1192+G1194</f>
        <v>79.999999999999986</v>
      </c>
      <c r="H1189" s="118">
        <f>H1191+H1192+H1194</f>
        <v>0</v>
      </c>
      <c r="I1189" s="118">
        <f t="shared" ref="I1189:O1189" si="348">I1191+I1192+I1194</f>
        <v>0</v>
      </c>
      <c r="J1189" s="118">
        <f t="shared" si="348"/>
        <v>15</v>
      </c>
      <c r="K1189" s="118">
        <f t="shared" si="348"/>
        <v>0</v>
      </c>
      <c r="L1189" s="118">
        <f t="shared" si="348"/>
        <v>210.39659999999998</v>
      </c>
      <c r="M1189" s="118">
        <f t="shared" si="348"/>
        <v>210.39659999999998</v>
      </c>
      <c r="N1189" s="118">
        <f t="shared" si="348"/>
        <v>99.999999999999986</v>
      </c>
      <c r="O1189" s="118">
        <f t="shared" si="348"/>
        <v>99.999999999999986</v>
      </c>
      <c r="P1189" s="653"/>
    </row>
    <row r="1190" spans="1:16" s="372" customFormat="1" ht="15.75" customHeight="1">
      <c r="A1190" s="361"/>
      <c r="B1190" s="683"/>
      <c r="C1190" s="674"/>
      <c r="D1190" s="674"/>
      <c r="E1190" s="363" t="s">
        <v>15</v>
      </c>
      <c r="F1190" s="118"/>
      <c r="G1190" s="118"/>
      <c r="H1190" s="118"/>
      <c r="I1190" s="118"/>
      <c r="J1190" s="118"/>
      <c r="K1190" s="118"/>
      <c r="L1190" s="118"/>
      <c r="M1190" s="118"/>
      <c r="N1190" s="118"/>
      <c r="O1190" s="118"/>
      <c r="P1190" s="653"/>
    </row>
    <row r="1191" spans="1:16" s="372" customFormat="1" ht="15.75" customHeight="1">
      <c r="A1191" s="361"/>
      <c r="B1191" s="683"/>
      <c r="C1191" s="674"/>
      <c r="D1191" s="674"/>
      <c r="E1191" s="363" t="s">
        <v>25</v>
      </c>
      <c r="F1191" s="118">
        <f t="shared" ref="F1191:K1191" si="349">F1205+F1212+F1219+F1226+F1198+F1233</f>
        <v>0</v>
      </c>
      <c r="G1191" s="118">
        <f t="shared" si="349"/>
        <v>0</v>
      </c>
      <c r="H1191" s="118">
        <f t="shared" si="349"/>
        <v>0</v>
      </c>
      <c r="I1191" s="118">
        <f t="shared" si="349"/>
        <v>0</v>
      </c>
      <c r="J1191" s="118">
        <f t="shared" si="349"/>
        <v>0</v>
      </c>
      <c r="K1191" s="118">
        <f t="shared" si="349"/>
        <v>0</v>
      </c>
      <c r="L1191" s="118">
        <f t="shared" ref="L1191:O1193" si="350">L1205+L1212+L1219+L1226+L1198+L1233</f>
        <v>0</v>
      </c>
      <c r="M1191" s="118">
        <f t="shared" si="350"/>
        <v>0</v>
      </c>
      <c r="N1191" s="118">
        <f t="shared" si="350"/>
        <v>0</v>
      </c>
      <c r="O1191" s="118">
        <f t="shared" si="350"/>
        <v>0</v>
      </c>
      <c r="P1191" s="653"/>
    </row>
    <row r="1192" spans="1:16" s="372" customFormat="1" ht="15.75" customHeight="1">
      <c r="A1192" s="361"/>
      <c r="B1192" s="683"/>
      <c r="C1192" s="674"/>
      <c r="D1192" s="674"/>
      <c r="E1192" s="363" t="s">
        <v>16</v>
      </c>
      <c r="F1192" s="118">
        <f t="shared" ref="F1192:K1192" si="351">F1206+F1213+F1220+F1227+F1199+F1234</f>
        <v>0</v>
      </c>
      <c r="G1192" s="118">
        <f t="shared" si="351"/>
        <v>0</v>
      </c>
      <c r="H1192" s="118">
        <f t="shared" si="351"/>
        <v>0</v>
      </c>
      <c r="I1192" s="118">
        <f t="shared" si="351"/>
        <v>0</v>
      </c>
      <c r="J1192" s="118">
        <f t="shared" si="351"/>
        <v>0</v>
      </c>
      <c r="K1192" s="118">
        <f t="shared" si="351"/>
        <v>0</v>
      </c>
      <c r="L1192" s="118">
        <f t="shared" si="350"/>
        <v>0</v>
      </c>
      <c r="M1192" s="118">
        <f t="shared" si="350"/>
        <v>0</v>
      </c>
      <c r="N1192" s="118">
        <f t="shared" si="350"/>
        <v>0</v>
      </c>
      <c r="O1192" s="118">
        <f t="shared" si="350"/>
        <v>0</v>
      </c>
      <c r="P1192" s="653"/>
    </row>
    <row r="1193" spans="1:16" s="372" customFormat="1" ht="15.75" customHeight="1">
      <c r="A1193" s="361"/>
      <c r="B1193" s="683"/>
      <c r="C1193" s="674"/>
      <c r="D1193" s="674"/>
      <c r="E1193" s="363" t="s">
        <v>30</v>
      </c>
      <c r="F1193" s="118">
        <f t="shared" ref="F1193:K1193" si="352">F1207+F1214+F1221+F1228+F1200+F1235</f>
        <v>0</v>
      </c>
      <c r="G1193" s="118">
        <f t="shared" si="352"/>
        <v>0</v>
      </c>
      <c r="H1193" s="118">
        <f t="shared" si="352"/>
        <v>0</v>
      </c>
      <c r="I1193" s="118">
        <f t="shared" si="352"/>
        <v>0</v>
      </c>
      <c r="J1193" s="118">
        <f t="shared" si="352"/>
        <v>0</v>
      </c>
      <c r="K1193" s="118">
        <f t="shared" si="352"/>
        <v>0</v>
      </c>
      <c r="L1193" s="118">
        <f t="shared" si="350"/>
        <v>0</v>
      </c>
      <c r="M1193" s="118">
        <f t="shared" si="350"/>
        <v>0</v>
      </c>
      <c r="N1193" s="118">
        <f t="shared" si="350"/>
        <v>0</v>
      </c>
      <c r="O1193" s="118">
        <f t="shared" si="350"/>
        <v>0</v>
      </c>
      <c r="P1193" s="653"/>
    </row>
    <row r="1194" spans="1:16" s="372" customFormat="1" ht="15.75" customHeight="1">
      <c r="A1194" s="361"/>
      <c r="B1194" s="683"/>
      <c r="C1194" s="674"/>
      <c r="D1194" s="674"/>
      <c r="E1194" s="363" t="s">
        <v>65</v>
      </c>
      <c r="F1194" s="118">
        <f t="shared" ref="F1194:K1194" si="353">F1208+F1215+F1222+F1229+F1201+F1236</f>
        <v>79.999999999999986</v>
      </c>
      <c r="G1194" s="118">
        <f t="shared" si="353"/>
        <v>79.999999999999986</v>
      </c>
      <c r="H1194" s="118">
        <f t="shared" si="353"/>
        <v>0</v>
      </c>
      <c r="I1194" s="118">
        <f t="shared" si="353"/>
        <v>0</v>
      </c>
      <c r="J1194" s="118">
        <f t="shared" si="353"/>
        <v>15</v>
      </c>
      <c r="K1194" s="118">
        <f t="shared" si="353"/>
        <v>0</v>
      </c>
      <c r="L1194" s="118">
        <f>L1208+L1215+L1222+L1229+L1201+L1236</f>
        <v>210.39659999999998</v>
      </c>
      <c r="M1194" s="118">
        <f t="shared" ref="M1194:O1194" si="354">M1208+M1215+M1222+M1229+M1201+M1236</f>
        <v>210.39659999999998</v>
      </c>
      <c r="N1194" s="118">
        <f t="shared" si="354"/>
        <v>99.999999999999986</v>
      </c>
      <c r="O1194" s="118">
        <f t="shared" si="354"/>
        <v>99.999999999999986</v>
      </c>
      <c r="P1194" s="653"/>
    </row>
    <row r="1195" spans="1:16" s="372" customFormat="1" ht="15.75" customHeight="1">
      <c r="A1195" s="361"/>
      <c r="B1195" s="683"/>
      <c r="C1195" s="674"/>
      <c r="D1195" s="674"/>
      <c r="E1195" s="363" t="s">
        <v>17</v>
      </c>
      <c r="F1195" s="118">
        <f t="shared" ref="F1195:K1195" si="355">F1209+F1216+F1223+F1230+F1202+F1237</f>
        <v>0</v>
      </c>
      <c r="G1195" s="118">
        <f t="shared" si="355"/>
        <v>0</v>
      </c>
      <c r="H1195" s="118">
        <f t="shared" si="355"/>
        <v>0</v>
      </c>
      <c r="I1195" s="118">
        <f t="shared" si="355"/>
        <v>0</v>
      </c>
      <c r="J1195" s="118">
        <f t="shared" si="355"/>
        <v>0</v>
      </c>
      <c r="K1195" s="118">
        <f t="shared" si="355"/>
        <v>0</v>
      </c>
      <c r="L1195" s="118">
        <f>L1209+L1216+L1223+L1230+L1202+L1237</f>
        <v>0</v>
      </c>
      <c r="M1195" s="118">
        <f>M1209+M1216+M1223+M1230+M1202+M1237</f>
        <v>0</v>
      </c>
      <c r="N1195" s="118">
        <f>N1209+N1216+N1223+N1230+N1202+N1237</f>
        <v>0</v>
      </c>
      <c r="O1195" s="118">
        <f>O1209+O1216+O1223+O1230+O1202+O1237</f>
        <v>0</v>
      </c>
      <c r="P1195" s="653"/>
    </row>
    <row r="1196" spans="1:16" s="372" customFormat="1" ht="15.75" customHeight="1">
      <c r="A1196" s="668"/>
      <c r="B1196" s="668"/>
      <c r="C1196" s="640" t="s">
        <v>238</v>
      </c>
      <c r="D1196" s="641" t="s">
        <v>567</v>
      </c>
      <c r="E1196" s="358" t="s">
        <v>14</v>
      </c>
      <c r="F1196" s="123">
        <f>F1198+F1199+F1200+F1201</f>
        <v>10</v>
      </c>
      <c r="G1196" s="123">
        <f t="shared" ref="G1196:O1196" si="356">G1198+G1199+G1200+G1201</f>
        <v>10</v>
      </c>
      <c r="H1196" s="123">
        <f t="shared" si="356"/>
        <v>0</v>
      </c>
      <c r="I1196" s="123">
        <f t="shared" si="356"/>
        <v>0</v>
      </c>
      <c r="J1196" s="123">
        <f t="shared" ref="J1196:K1196" si="357">J1198+J1199+J1200+J1201</f>
        <v>15</v>
      </c>
      <c r="K1196" s="123">
        <f t="shared" si="357"/>
        <v>0</v>
      </c>
      <c r="L1196" s="121">
        <f>L1198+L1199+L1200+L1201</f>
        <v>30</v>
      </c>
      <c r="M1196" s="121">
        <f t="shared" si="356"/>
        <v>30</v>
      </c>
      <c r="N1196" s="123">
        <f t="shared" si="356"/>
        <v>30</v>
      </c>
      <c r="O1196" s="123">
        <f t="shared" si="356"/>
        <v>30</v>
      </c>
      <c r="P1196" s="364"/>
    </row>
    <row r="1197" spans="1:16" s="372" customFormat="1" ht="15.75" customHeight="1">
      <c r="A1197" s="668"/>
      <c r="B1197" s="668"/>
      <c r="C1197" s="640"/>
      <c r="D1197" s="641"/>
      <c r="E1197" s="358" t="s">
        <v>15</v>
      </c>
      <c r="F1197" s="123"/>
      <c r="G1197" s="123"/>
      <c r="H1197" s="123"/>
      <c r="I1197" s="123"/>
      <c r="J1197" s="123"/>
      <c r="K1197" s="123"/>
      <c r="L1197" s="121"/>
      <c r="M1197" s="121"/>
      <c r="N1197" s="124"/>
      <c r="O1197" s="124"/>
      <c r="P1197" s="364"/>
    </row>
    <row r="1198" spans="1:16" s="372" customFormat="1" ht="15.75" customHeight="1">
      <c r="A1198" s="668"/>
      <c r="B1198" s="668"/>
      <c r="C1198" s="640"/>
      <c r="D1198" s="641"/>
      <c r="E1198" s="358" t="s">
        <v>25</v>
      </c>
      <c r="F1198" s="123">
        <v>0</v>
      </c>
      <c r="G1198" s="123">
        <v>0</v>
      </c>
      <c r="H1198" s="123">
        <v>0</v>
      </c>
      <c r="I1198" s="123">
        <v>0</v>
      </c>
      <c r="J1198" s="123">
        <v>0</v>
      </c>
      <c r="K1198" s="123">
        <v>0</v>
      </c>
      <c r="L1198" s="121">
        <v>0</v>
      </c>
      <c r="M1198" s="121">
        <v>0</v>
      </c>
      <c r="N1198" s="124">
        <v>0</v>
      </c>
      <c r="O1198" s="124">
        <v>0</v>
      </c>
      <c r="P1198" s="364"/>
    </row>
    <row r="1199" spans="1:16" s="372" customFormat="1" ht="15.75" customHeight="1">
      <c r="A1199" s="668"/>
      <c r="B1199" s="668"/>
      <c r="C1199" s="640"/>
      <c r="D1199" s="641"/>
      <c r="E1199" s="358" t="s">
        <v>16</v>
      </c>
      <c r="F1199" s="123">
        <v>0</v>
      </c>
      <c r="G1199" s="123">
        <v>0</v>
      </c>
      <c r="H1199" s="123">
        <v>0</v>
      </c>
      <c r="I1199" s="123">
        <v>0</v>
      </c>
      <c r="J1199" s="123">
        <v>0</v>
      </c>
      <c r="K1199" s="123">
        <v>0</v>
      </c>
      <c r="L1199" s="121">
        <v>0</v>
      </c>
      <c r="M1199" s="121">
        <v>0</v>
      </c>
      <c r="N1199" s="124">
        <v>0</v>
      </c>
      <c r="O1199" s="124">
        <v>0</v>
      </c>
      <c r="P1199" s="364"/>
    </row>
    <row r="1200" spans="1:16" s="372" customFormat="1" ht="15.75" customHeight="1">
      <c r="A1200" s="668"/>
      <c r="B1200" s="668"/>
      <c r="C1200" s="640"/>
      <c r="D1200" s="641"/>
      <c r="E1200" s="358" t="s">
        <v>30</v>
      </c>
      <c r="F1200" s="123"/>
      <c r="G1200" s="123"/>
      <c r="H1200" s="123"/>
      <c r="I1200" s="123"/>
      <c r="J1200" s="123"/>
      <c r="K1200" s="123"/>
      <c r="L1200" s="121"/>
      <c r="M1200" s="121"/>
      <c r="N1200" s="124"/>
      <c r="O1200" s="124"/>
      <c r="P1200" s="364"/>
    </row>
    <row r="1201" spans="1:16" s="372" customFormat="1" ht="15.75" customHeight="1">
      <c r="A1201" s="668"/>
      <c r="B1201" s="668"/>
      <c r="C1201" s="640"/>
      <c r="D1201" s="641"/>
      <c r="E1201" s="358" t="s">
        <v>65</v>
      </c>
      <c r="F1201" s="123">
        <v>10</v>
      </c>
      <c r="G1201" s="123">
        <v>10</v>
      </c>
      <c r="H1201" s="123">
        <v>0</v>
      </c>
      <c r="I1201" s="123">
        <v>0</v>
      </c>
      <c r="J1201" s="123">
        <v>15</v>
      </c>
      <c r="K1201" s="123">
        <v>0</v>
      </c>
      <c r="L1201" s="176">
        <v>30</v>
      </c>
      <c r="M1201" s="176">
        <v>30</v>
      </c>
      <c r="N1201" s="177">
        <v>30</v>
      </c>
      <c r="O1201" s="177">
        <v>30</v>
      </c>
      <c r="P1201" s="364"/>
    </row>
    <row r="1202" spans="1:16" s="372" customFormat="1" ht="15.75" customHeight="1">
      <c r="A1202" s="668"/>
      <c r="B1202" s="668"/>
      <c r="C1202" s="640"/>
      <c r="D1202" s="641"/>
      <c r="E1202" s="358" t="s">
        <v>17</v>
      </c>
      <c r="F1202" s="123"/>
      <c r="G1202" s="123"/>
      <c r="H1202" s="123"/>
      <c r="I1202" s="123"/>
      <c r="J1202" s="123"/>
      <c r="K1202" s="123"/>
      <c r="L1202" s="121"/>
      <c r="M1202" s="121"/>
      <c r="N1202" s="124"/>
      <c r="O1202" s="124"/>
      <c r="P1202" s="364"/>
    </row>
    <row r="1203" spans="1:16" s="372" customFormat="1" ht="15.75" customHeight="1">
      <c r="A1203" s="668"/>
      <c r="B1203" s="668"/>
      <c r="C1203" s="640" t="s">
        <v>358</v>
      </c>
      <c r="D1203" s="641" t="s">
        <v>568</v>
      </c>
      <c r="E1203" s="358" t="s">
        <v>14</v>
      </c>
      <c r="F1203" s="123">
        <f>F1205+F1206+F1207+F1208</f>
        <v>55.790999999999997</v>
      </c>
      <c r="G1203" s="123">
        <f t="shared" ref="G1203:O1203" si="358">G1205+G1206+G1207+G1208</f>
        <v>55.790999999999997</v>
      </c>
      <c r="H1203" s="123">
        <f t="shared" si="358"/>
        <v>0</v>
      </c>
      <c r="I1203" s="123">
        <f t="shared" si="358"/>
        <v>0</v>
      </c>
      <c r="J1203" s="123">
        <f t="shared" ref="J1203:K1203" si="359">J1205+J1206+J1207+J1208</f>
        <v>0</v>
      </c>
      <c r="K1203" s="123">
        <f t="shared" si="359"/>
        <v>0</v>
      </c>
      <c r="L1203" s="121">
        <f>L1205+L1206+L1207+L1208</f>
        <v>55.74</v>
      </c>
      <c r="M1203" s="121">
        <f t="shared" si="358"/>
        <v>55.74</v>
      </c>
      <c r="N1203" s="123">
        <f t="shared" si="358"/>
        <v>55.790999999999997</v>
      </c>
      <c r="O1203" s="123">
        <f t="shared" si="358"/>
        <v>55.790999999999997</v>
      </c>
      <c r="P1203" s="364"/>
    </row>
    <row r="1204" spans="1:16" s="372" customFormat="1" ht="15.75" customHeight="1">
      <c r="A1204" s="668"/>
      <c r="B1204" s="668"/>
      <c r="C1204" s="640"/>
      <c r="D1204" s="641"/>
      <c r="E1204" s="358" t="s">
        <v>15</v>
      </c>
      <c r="F1204" s="123"/>
      <c r="G1204" s="123"/>
      <c r="H1204" s="123"/>
      <c r="I1204" s="123"/>
      <c r="J1204" s="123"/>
      <c r="K1204" s="123"/>
      <c r="L1204" s="121"/>
      <c r="M1204" s="121"/>
      <c r="N1204" s="124"/>
      <c r="O1204" s="124"/>
      <c r="P1204" s="364"/>
    </row>
    <row r="1205" spans="1:16" s="372" customFormat="1" ht="15.75" customHeight="1">
      <c r="A1205" s="668"/>
      <c r="B1205" s="668"/>
      <c r="C1205" s="640"/>
      <c r="D1205" s="641"/>
      <c r="E1205" s="358" t="s">
        <v>25</v>
      </c>
      <c r="F1205" s="123">
        <v>0</v>
      </c>
      <c r="G1205" s="123">
        <v>0</v>
      </c>
      <c r="H1205" s="123">
        <v>0</v>
      </c>
      <c r="I1205" s="123">
        <v>0</v>
      </c>
      <c r="J1205" s="123">
        <v>0</v>
      </c>
      <c r="K1205" s="123">
        <v>0</v>
      </c>
      <c r="L1205" s="121">
        <v>0</v>
      </c>
      <c r="M1205" s="121">
        <v>0</v>
      </c>
      <c r="N1205" s="124">
        <v>0</v>
      </c>
      <c r="O1205" s="124">
        <v>0</v>
      </c>
      <c r="P1205" s="364"/>
    </row>
    <row r="1206" spans="1:16" s="372" customFormat="1" ht="15.75" customHeight="1">
      <c r="A1206" s="668"/>
      <c r="B1206" s="668"/>
      <c r="C1206" s="640"/>
      <c r="D1206" s="641"/>
      <c r="E1206" s="358" t="s">
        <v>16</v>
      </c>
      <c r="F1206" s="123">
        <v>0</v>
      </c>
      <c r="G1206" s="123">
        <v>0</v>
      </c>
      <c r="H1206" s="123">
        <v>0</v>
      </c>
      <c r="I1206" s="123">
        <v>0</v>
      </c>
      <c r="J1206" s="123">
        <v>0</v>
      </c>
      <c r="K1206" s="123">
        <v>0</v>
      </c>
      <c r="L1206" s="121">
        <v>0</v>
      </c>
      <c r="M1206" s="121">
        <v>0</v>
      </c>
      <c r="N1206" s="124">
        <v>0</v>
      </c>
      <c r="O1206" s="124">
        <v>0</v>
      </c>
      <c r="P1206" s="364"/>
    </row>
    <row r="1207" spans="1:16" s="372" customFormat="1" ht="15.75" customHeight="1">
      <c r="A1207" s="668"/>
      <c r="B1207" s="668"/>
      <c r="C1207" s="640"/>
      <c r="D1207" s="641"/>
      <c r="E1207" s="358" t="s">
        <v>30</v>
      </c>
      <c r="F1207" s="123"/>
      <c r="G1207" s="123"/>
      <c r="H1207" s="123"/>
      <c r="I1207" s="123"/>
      <c r="J1207" s="123"/>
      <c r="K1207" s="123"/>
      <c r="L1207" s="121"/>
      <c r="M1207" s="121"/>
      <c r="N1207" s="124"/>
      <c r="O1207" s="124"/>
      <c r="P1207" s="364"/>
    </row>
    <row r="1208" spans="1:16" s="372" customFormat="1" ht="15.75" customHeight="1">
      <c r="A1208" s="668"/>
      <c r="B1208" s="668"/>
      <c r="C1208" s="640"/>
      <c r="D1208" s="641"/>
      <c r="E1208" s="358" t="s">
        <v>65</v>
      </c>
      <c r="F1208" s="123">
        <v>55.790999999999997</v>
      </c>
      <c r="G1208" s="123">
        <v>55.790999999999997</v>
      </c>
      <c r="H1208" s="123">
        <v>0</v>
      </c>
      <c r="I1208" s="123">
        <v>0</v>
      </c>
      <c r="J1208" s="123">
        <v>0</v>
      </c>
      <c r="K1208" s="123">
        <v>0</v>
      </c>
      <c r="L1208" s="176">
        <v>55.74</v>
      </c>
      <c r="M1208" s="176">
        <v>55.74</v>
      </c>
      <c r="N1208" s="177">
        <v>55.790999999999997</v>
      </c>
      <c r="O1208" s="177">
        <v>55.790999999999997</v>
      </c>
      <c r="P1208" s="364"/>
    </row>
    <row r="1209" spans="1:16" s="372" customFormat="1" ht="15.75" customHeight="1">
      <c r="A1209" s="668"/>
      <c r="B1209" s="668"/>
      <c r="C1209" s="640"/>
      <c r="D1209" s="641"/>
      <c r="E1209" s="358" t="s">
        <v>17</v>
      </c>
      <c r="F1209" s="123"/>
      <c r="G1209" s="123"/>
      <c r="H1209" s="123"/>
      <c r="I1209" s="123"/>
      <c r="J1209" s="123"/>
      <c r="K1209" s="123"/>
      <c r="L1209" s="121"/>
      <c r="M1209" s="121"/>
      <c r="N1209" s="124"/>
      <c r="O1209" s="124"/>
      <c r="P1209" s="364"/>
    </row>
    <row r="1210" spans="1:16" s="372" customFormat="1" ht="15.75" customHeight="1">
      <c r="A1210" s="668"/>
      <c r="B1210" s="668"/>
      <c r="C1210" s="640" t="s">
        <v>318</v>
      </c>
      <c r="D1210" s="641" t="s">
        <v>569</v>
      </c>
      <c r="E1210" s="358" t="s">
        <v>14</v>
      </c>
      <c r="F1210" s="123">
        <f>F1212+F1213+F1214+F1215</f>
        <v>4.7359999999999998</v>
      </c>
      <c r="G1210" s="123">
        <f t="shared" ref="G1210:O1210" si="360">G1212+G1213+G1214+G1215</f>
        <v>4.7359999999999998</v>
      </c>
      <c r="H1210" s="123">
        <f t="shared" si="360"/>
        <v>0</v>
      </c>
      <c r="I1210" s="123">
        <f t="shared" si="360"/>
        <v>0</v>
      </c>
      <c r="J1210" s="123">
        <f t="shared" ref="J1210:K1210" si="361">J1212+J1213+J1214+J1215</f>
        <v>0</v>
      </c>
      <c r="K1210" s="123">
        <f t="shared" si="361"/>
        <v>0</v>
      </c>
      <c r="L1210" s="121">
        <f>L1212+L1213+L1214+L1215</f>
        <v>4.7359999999999998</v>
      </c>
      <c r="M1210" s="121">
        <f t="shared" si="360"/>
        <v>4.7359999999999998</v>
      </c>
      <c r="N1210" s="123">
        <f t="shared" si="360"/>
        <v>4.7359999999999998</v>
      </c>
      <c r="O1210" s="123">
        <f t="shared" si="360"/>
        <v>4.7359999999999998</v>
      </c>
      <c r="P1210" s="364"/>
    </row>
    <row r="1211" spans="1:16" s="372" customFormat="1" ht="15.75" customHeight="1">
      <c r="A1211" s="668"/>
      <c r="B1211" s="668"/>
      <c r="C1211" s="664"/>
      <c r="D1211" s="664"/>
      <c r="E1211" s="358" t="s">
        <v>15</v>
      </c>
      <c r="F1211" s="123"/>
      <c r="G1211" s="360"/>
      <c r="H1211" s="123"/>
      <c r="I1211" s="123"/>
      <c r="J1211" s="123"/>
      <c r="K1211" s="123"/>
      <c r="L1211" s="121"/>
      <c r="M1211" s="121"/>
      <c r="N1211" s="124"/>
      <c r="O1211" s="124"/>
      <c r="P1211" s="364"/>
    </row>
    <row r="1212" spans="1:16" s="372" customFormat="1" ht="15.75" customHeight="1">
      <c r="A1212" s="668"/>
      <c r="B1212" s="668"/>
      <c r="C1212" s="664"/>
      <c r="D1212" s="664"/>
      <c r="E1212" s="358" t="s">
        <v>25</v>
      </c>
      <c r="F1212" s="123">
        <v>0</v>
      </c>
      <c r="G1212" s="360">
        <v>0</v>
      </c>
      <c r="H1212" s="123">
        <v>0</v>
      </c>
      <c r="I1212" s="123">
        <v>0</v>
      </c>
      <c r="J1212" s="123">
        <v>0</v>
      </c>
      <c r="K1212" s="123">
        <v>0</v>
      </c>
      <c r="L1212" s="121">
        <v>0</v>
      </c>
      <c r="M1212" s="121">
        <v>0</v>
      </c>
      <c r="N1212" s="124">
        <v>0</v>
      </c>
      <c r="O1212" s="124">
        <v>0</v>
      </c>
      <c r="P1212" s="364"/>
    </row>
    <row r="1213" spans="1:16" s="372" customFormat="1" ht="15.75" customHeight="1">
      <c r="A1213" s="668"/>
      <c r="B1213" s="668"/>
      <c r="C1213" s="664"/>
      <c r="D1213" s="664"/>
      <c r="E1213" s="358" t="s">
        <v>16</v>
      </c>
      <c r="F1213" s="123">
        <v>0</v>
      </c>
      <c r="G1213" s="360">
        <v>0</v>
      </c>
      <c r="H1213" s="123">
        <v>0</v>
      </c>
      <c r="I1213" s="123">
        <v>0</v>
      </c>
      <c r="J1213" s="123">
        <v>0</v>
      </c>
      <c r="K1213" s="123">
        <v>0</v>
      </c>
      <c r="L1213" s="121">
        <v>0</v>
      </c>
      <c r="M1213" s="121">
        <v>0</v>
      </c>
      <c r="N1213" s="124">
        <v>0</v>
      </c>
      <c r="O1213" s="124">
        <v>0</v>
      </c>
      <c r="P1213" s="364"/>
    </row>
    <row r="1214" spans="1:16" s="372" customFormat="1" ht="15.75" customHeight="1">
      <c r="A1214" s="668"/>
      <c r="B1214" s="668"/>
      <c r="C1214" s="664"/>
      <c r="D1214" s="664"/>
      <c r="E1214" s="358" t="s">
        <v>30</v>
      </c>
      <c r="F1214" s="123"/>
      <c r="G1214" s="360"/>
      <c r="H1214" s="123"/>
      <c r="I1214" s="123"/>
      <c r="J1214" s="123"/>
      <c r="K1214" s="123"/>
      <c r="L1214" s="121"/>
      <c r="M1214" s="121"/>
      <c r="N1214" s="124"/>
      <c r="O1214" s="124"/>
      <c r="P1214" s="364"/>
    </row>
    <row r="1215" spans="1:16" s="372" customFormat="1" ht="15.75" customHeight="1">
      <c r="A1215" s="668"/>
      <c r="B1215" s="668"/>
      <c r="C1215" s="664"/>
      <c r="D1215" s="664"/>
      <c r="E1215" s="358" t="s">
        <v>65</v>
      </c>
      <c r="F1215" s="123">
        <v>4.7359999999999998</v>
      </c>
      <c r="G1215" s="123">
        <v>4.7359999999999998</v>
      </c>
      <c r="H1215" s="123">
        <v>0</v>
      </c>
      <c r="I1215" s="123">
        <v>0</v>
      </c>
      <c r="J1215" s="123">
        <v>0</v>
      </c>
      <c r="K1215" s="123">
        <v>0</v>
      </c>
      <c r="L1215" s="176">
        <v>4.7359999999999998</v>
      </c>
      <c r="M1215" s="176">
        <v>4.7359999999999998</v>
      </c>
      <c r="N1215" s="177">
        <v>4.7359999999999998</v>
      </c>
      <c r="O1215" s="177">
        <v>4.7359999999999998</v>
      </c>
      <c r="P1215" s="364"/>
    </row>
    <row r="1216" spans="1:16" s="372" customFormat="1" ht="15.75" customHeight="1">
      <c r="A1216" s="668"/>
      <c r="B1216" s="668"/>
      <c r="C1216" s="664"/>
      <c r="D1216" s="664"/>
      <c r="E1216" s="358" t="s">
        <v>17</v>
      </c>
      <c r="F1216" s="123"/>
      <c r="G1216" s="360"/>
      <c r="H1216" s="123"/>
      <c r="I1216" s="123"/>
      <c r="J1216" s="123"/>
      <c r="K1216" s="123"/>
      <c r="L1216" s="121"/>
      <c r="M1216" s="121"/>
      <c r="N1216" s="124"/>
      <c r="O1216" s="124"/>
      <c r="P1216" s="364"/>
    </row>
    <row r="1217" spans="1:16" s="372" customFormat="1" ht="15.75" customHeight="1">
      <c r="A1217" s="668"/>
      <c r="B1217" s="668"/>
      <c r="C1217" s="640" t="s">
        <v>575</v>
      </c>
      <c r="D1217" s="641" t="s">
        <v>570</v>
      </c>
      <c r="E1217" s="358" t="s">
        <v>14</v>
      </c>
      <c r="F1217" s="123">
        <f>F1219+F1220+F1221+F1222</f>
        <v>4.7359999999999998</v>
      </c>
      <c r="G1217" s="123">
        <f t="shared" ref="G1217:O1217" si="362">G1219+G1220+G1221+G1222</f>
        <v>4.7359999999999998</v>
      </c>
      <c r="H1217" s="123">
        <f t="shared" si="362"/>
        <v>0</v>
      </c>
      <c r="I1217" s="123">
        <f t="shared" si="362"/>
        <v>0</v>
      </c>
      <c r="J1217" s="123">
        <f t="shared" ref="J1217:K1217" si="363">J1219+J1220+J1221+J1222</f>
        <v>0</v>
      </c>
      <c r="K1217" s="123">
        <f t="shared" si="363"/>
        <v>0</v>
      </c>
      <c r="L1217" s="121">
        <f>L1219+L1220+L1221+L1222</f>
        <v>4.7359999999999998</v>
      </c>
      <c r="M1217" s="121">
        <f t="shared" si="362"/>
        <v>4.7359999999999998</v>
      </c>
      <c r="N1217" s="123">
        <f t="shared" si="362"/>
        <v>4.7359999999999998</v>
      </c>
      <c r="O1217" s="123">
        <f t="shared" si="362"/>
        <v>4.7359999999999998</v>
      </c>
      <c r="P1217" s="364"/>
    </row>
    <row r="1218" spans="1:16" s="372" customFormat="1" ht="15.75" customHeight="1">
      <c r="A1218" s="668"/>
      <c r="B1218" s="668"/>
      <c r="C1218" s="664"/>
      <c r="D1218" s="664"/>
      <c r="E1218" s="358" t="s">
        <v>15</v>
      </c>
      <c r="F1218" s="123"/>
      <c r="G1218" s="123"/>
      <c r="H1218" s="123"/>
      <c r="I1218" s="123"/>
      <c r="J1218" s="123"/>
      <c r="K1218" s="123"/>
      <c r="L1218" s="121"/>
      <c r="M1218" s="121"/>
      <c r="N1218" s="124"/>
      <c r="O1218" s="124"/>
      <c r="P1218" s="364"/>
    </row>
    <row r="1219" spans="1:16" s="372" customFormat="1" ht="15.75" customHeight="1">
      <c r="A1219" s="668"/>
      <c r="B1219" s="668"/>
      <c r="C1219" s="664"/>
      <c r="D1219" s="664"/>
      <c r="E1219" s="358" t="s">
        <v>25</v>
      </c>
      <c r="F1219" s="123">
        <v>0</v>
      </c>
      <c r="G1219" s="123">
        <v>0</v>
      </c>
      <c r="H1219" s="123">
        <v>0</v>
      </c>
      <c r="I1219" s="123">
        <v>0</v>
      </c>
      <c r="J1219" s="123">
        <v>0</v>
      </c>
      <c r="K1219" s="123">
        <v>0</v>
      </c>
      <c r="L1219" s="121">
        <v>0</v>
      </c>
      <c r="M1219" s="121">
        <v>0</v>
      </c>
      <c r="N1219" s="124">
        <v>0</v>
      </c>
      <c r="O1219" s="124">
        <v>0</v>
      </c>
      <c r="P1219" s="364"/>
    </row>
    <row r="1220" spans="1:16" s="372" customFormat="1" ht="15.75" customHeight="1">
      <c r="A1220" s="668"/>
      <c r="B1220" s="668"/>
      <c r="C1220" s="664"/>
      <c r="D1220" s="664"/>
      <c r="E1220" s="358" t="s">
        <v>16</v>
      </c>
      <c r="F1220" s="123">
        <v>0</v>
      </c>
      <c r="G1220" s="123">
        <v>0</v>
      </c>
      <c r="H1220" s="123">
        <v>0</v>
      </c>
      <c r="I1220" s="123">
        <v>0</v>
      </c>
      <c r="J1220" s="123">
        <v>0</v>
      </c>
      <c r="K1220" s="123">
        <v>0</v>
      </c>
      <c r="L1220" s="121">
        <v>0</v>
      </c>
      <c r="M1220" s="121">
        <v>0</v>
      </c>
      <c r="N1220" s="124">
        <v>0</v>
      </c>
      <c r="O1220" s="124">
        <v>0</v>
      </c>
      <c r="P1220" s="364"/>
    </row>
    <row r="1221" spans="1:16" s="372" customFormat="1" ht="15.75" customHeight="1">
      <c r="A1221" s="668"/>
      <c r="B1221" s="668"/>
      <c r="C1221" s="664"/>
      <c r="D1221" s="664"/>
      <c r="E1221" s="358" t="s">
        <v>30</v>
      </c>
      <c r="F1221" s="123"/>
      <c r="G1221" s="123"/>
      <c r="H1221" s="123"/>
      <c r="I1221" s="123"/>
      <c r="J1221" s="123"/>
      <c r="K1221" s="123"/>
      <c r="L1221" s="121"/>
      <c r="M1221" s="121"/>
      <c r="N1221" s="124"/>
      <c r="O1221" s="124"/>
      <c r="P1221" s="364"/>
    </row>
    <row r="1222" spans="1:16" s="372" customFormat="1" ht="15.75" customHeight="1">
      <c r="A1222" s="668"/>
      <c r="B1222" s="668"/>
      <c r="C1222" s="664"/>
      <c r="D1222" s="664"/>
      <c r="E1222" s="358" t="s">
        <v>65</v>
      </c>
      <c r="F1222" s="123">
        <v>4.7359999999999998</v>
      </c>
      <c r="G1222" s="123">
        <v>4.7359999999999998</v>
      </c>
      <c r="H1222" s="123">
        <v>0</v>
      </c>
      <c r="I1222" s="123">
        <v>0</v>
      </c>
      <c r="J1222" s="123">
        <v>0</v>
      </c>
      <c r="K1222" s="123">
        <v>0</v>
      </c>
      <c r="L1222" s="176">
        <v>4.7359999999999998</v>
      </c>
      <c r="M1222" s="176">
        <v>4.7359999999999998</v>
      </c>
      <c r="N1222" s="177">
        <v>4.7359999999999998</v>
      </c>
      <c r="O1222" s="177">
        <v>4.7359999999999998</v>
      </c>
      <c r="P1222" s="364"/>
    </row>
    <row r="1223" spans="1:16" s="372" customFormat="1" ht="15.75" customHeight="1">
      <c r="A1223" s="668"/>
      <c r="B1223" s="668"/>
      <c r="C1223" s="664"/>
      <c r="D1223" s="664"/>
      <c r="E1223" s="358" t="s">
        <v>17</v>
      </c>
      <c r="F1223" s="123"/>
      <c r="G1223" s="123"/>
      <c r="H1223" s="123"/>
      <c r="I1223" s="123"/>
      <c r="J1223" s="123"/>
      <c r="K1223" s="123"/>
      <c r="L1223" s="121"/>
      <c r="M1223" s="121"/>
      <c r="N1223" s="124"/>
      <c r="O1223" s="124"/>
      <c r="P1223" s="364"/>
    </row>
    <row r="1224" spans="1:16" s="372" customFormat="1" ht="15.75" customHeight="1">
      <c r="A1224" s="668"/>
      <c r="B1224" s="668"/>
      <c r="C1224" s="640" t="s">
        <v>359</v>
      </c>
      <c r="D1224" s="641" t="s">
        <v>571</v>
      </c>
      <c r="E1224" s="358" t="s">
        <v>14</v>
      </c>
      <c r="F1224" s="123">
        <f>F1226+F1227+F1228+F1229</f>
        <v>4.7370000000000001</v>
      </c>
      <c r="G1224" s="123">
        <f t="shared" ref="G1224:O1224" si="364">G1226+G1227+G1228+G1229</f>
        <v>4.7370000000000001</v>
      </c>
      <c r="H1224" s="123">
        <f t="shared" si="364"/>
        <v>0</v>
      </c>
      <c r="I1224" s="123">
        <f t="shared" si="364"/>
        <v>0</v>
      </c>
      <c r="J1224" s="123">
        <f t="shared" ref="J1224:K1224" si="365">J1226+J1227+J1228+J1229</f>
        <v>0</v>
      </c>
      <c r="K1224" s="123">
        <f t="shared" si="365"/>
        <v>0</v>
      </c>
      <c r="L1224" s="121">
        <f>L1226+L1227+L1228+L1229</f>
        <v>4.7370000000000001</v>
      </c>
      <c r="M1224" s="121">
        <f t="shared" si="364"/>
        <v>4.7370000000000001</v>
      </c>
      <c r="N1224" s="123">
        <f t="shared" si="364"/>
        <v>4.7370000000000001</v>
      </c>
      <c r="O1224" s="123">
        <f t="shared" si="364"/>
        <v>4.7370000000000001</v>
      </c>
      <c r="P1224" s="364"/>
    </row>
    <row r="1225" spans="1:16" s="372" customFormat="1" ht="15.75" customHeight="1">
      <c r="A1225" s="668"/>
      <c r="B1225" s="668"/>
      <c r="C1225" s="664"/>
      <c r="D1225" s="664"/>
      <c r="E1225" s="358" t="s">
        <v>15</v>
      </c>
      <c r="F1225" s="123"/>
      <c r="G1225" s="123"/>
      <c r="H1225" s="123"/>
      <c r="I1225" s="123"/>
      <c r="J1225" s="123"/>
      <c r="K1225" s="123"/>
      <c r="L1225" s="121"/>
      <c r="M1225" s="121"/>
      <c r="N1225" s="124"/>
      <c r="O1225" s="124"/>
      <c r="P1225" s="364"/>
    </row>
    <row r="1226" spans="1:16" s="372" customFormat="1" ht="15.75" customHeight="1">
      <c r="A1226" s="668"/>
      <c r="B1226" s="668"/>
      <c r="C1226" s="664"/>
      <c r="D1226" s="664"/>
      <c r="E1226" s="358" t="s">
        <v>25</v>
      </c>
      <c r="F1226" s="123">
        <v>0</v>
      </c>
      <c r="G1226" s="123">
        <v>0</v>
      </c>
      <c r="H1226" s="123">
        <v>0</v>
      </c>
      <c r="I1226" s="123">
        <v>0</v>
      </c>
      <c r="J1226" s="123">
        <v>0</v>
      </c>
      <c r="K1226" s="123">
        <v>0</v>
      </c>
      <c r="L1226" s="121">
        <v>0</v>
      </c>
      <c r="M1226" s="121">
        <v>0</v>
      </c>
      <c r="N1226" s="124">
        <v>0</v>
      </c>
      <c r="O1226" s="124">
        <v>0</v>
      </c>
      <c r="P1226" s="364"/>
    </row>
    <row r="1227" spans="1:16" s="372" customFormat="1" ht="15.75" customHeight="1">
      <c r="A1227" s="668"/>
      <c r="B1227" s="668"/>
      <c r="C1227" s="664"/>
      <c r="D1227" s="664"/>
      <c r="E1227" s="358" t="s">
        <v>16</v>
      </c>
      <c r="F1227" s="123">
        <v>0</v>
      </c>
      <c r="G1227" s="123">
        <v>0</v>
      </c>
      <c r="H1227" s="123">
        <v>0</v>
      </c>
      <c r="I1227" s="123">
        <v>0</v>
      </c>
      <c r="J1227" s="123">
        <v>0</v>
      </c>
      <c r="K1227" s="123">
        <v>0</v>
      </c>
      <c r="L1227" s="121">
        <v>0</v>
      </c>
      <c r="M1227" s="121">
        <v>0</v>
      </c>
      <c r="N1227" s="124">
        <v>0</v>
      </c>
      <c r="O1227" s="124">
        <v>0</v>
      </c>
      <c r="P1227" s="364"/>
    </row>
    <row r="1228" spans="1:16" s="372" customFormat="1" ht="15.75" customHeight="1">
      <c r="A1228" s="668"/>
      <c r="B1228" s="668"/>
      <c r="C1228" s="664"/>
      <c r="D1228" s="664"/>
      <c r="E1228" s="358" t="s">
        <v>30</v>
      </c>
      <c r="F1228" s="123"/>
      <c r="G1228" s="123"/>
      <c r="H1228" s="123"/>
      <c r="I1228" s="123"/>
      <c r="J1228" s="123"/>
      <c r="K1228" s="123"/>
      <c r="L1228" s="121"/>
      <c r="M1228" s="121"/>
      <c r="N1228" s="124"/>
      <c r="O1228" s="124"/>
      <c r="P1228" s="364"/>
    </row>
    <row r="1229" spans="1:16" s="372" customFormat="1" ht="15.75" customHeight="1">
      <c r="A1229" s="668"/>
      <c r="B1229" s="668"/>
      <c r="C1229" s="664"/>
      <c r="D1229" s="664"/>
      <c r="E1229" s="358" t="s">
        <v>65</v>
      </c>
      <c r="F1229" s="123">
        <v>4.7370000000000001</v>
      </c>
      <c r="G1229" s="123">
        <v>4.7370000000000001</v>
      </c>
      <c r="H1229" s="123">
        <v>0</v>
      </c>
      <c r="I1229" s="123">
        <v>0</v>
      </c>
      <c r="J1229" s="123">
        <v>0</v>
      </c>
      <c r="K1229" s="123">
        <v>0</v>
      </c>
      <c r="L1229" s="176">
        <v>4.7370000000000001</v>
      </c>
      <c r="M1229" s="176">
        <v>4.7370000000000001</v>
      </c>
      <c r="N1229" s="177">
        <v>4.7370000000000001</v>
      </c>
      <c r="O1229" s="177">
        <v>4.7370000000000001</v>
      </c>
      <c r="P1229" s="364"/>
    </row>
    <row r="1230" spans="1:16" s="372" customFormat="1" ht="15.75" customHeight="1">
      <c r="A1230" s="668"/>
      <c r="B1230" s="668"/>
      <c r="C1230" s="664"/>
      <c r="D1230" s="664"/>
      <c r="E1230" s="358" t="s">
        <v>17</v>
      </c>
      <c r="F1230" s="123"/>
      <c r="G1230" s="123"/>
      <c r="H1230" s="123"/>
      <c r="I1230" s="123"/>
      <c r="J1230" s="123"/>
      <c r="K1230" s="123"/>
      <c r="L1230" s="121"/>
      <c r="M1230" s="121"/>
      <c r="N1230" s="124"/>
      <c r="O1230" s="124"/>
      <c r="P1230" s="364"/>
    </row>
    <row r="1231" spans="1:16" s="372" customFormat="1" ht="15.75" customHeight="1">
      <c r="A1231" s="668"/>
      <c r="B1231" s="668"/>
      <c r="C1231" s="640" t="s">
        <v>574</v>
      </c>
      <c r="D1231" s="641" t="s">
        <v>572</v>
      </c>
      <c r="E1231" s="358" t="s">
        <v>14</v>
      </c>
      <c r="F1231" s="123">
        <f>F1233+F1234+F1235+F1236</f>
        <v>0</v>
      </c>
      <c r="G1231" s="123">
        <f t="shared" ref="G1231:O1231" si="366">G1233+G1234+G1235+G1236</f>
        <v>0</v>
      </c>
      <c r="H1231" s="123">
        <f t="shared" si="366"/>
        <v>0</v>
      </c>
      <c r="I1231" s="123">
        <f t="shared" si="366"/>
        <v>0</v>
      </c>
      <c r="J1231" s="123">
        <f t="shared" ref="J1231:K1231" si="367">J1233+J1234+J1235+J1236</f>
        <v>0</v>
      </c>
      <c r="K1231" s="123">
        <f t="shared" si="367"/>
        <v>0</v>
      </c>
      <c r="L1231" s="121">
        <f t="shared" si="366"/>
        <v>110.44759999999999</v>
      </c>
      <c r="M1231" s="121">
        <f t="shared" si="366"/>
        <v>110.44759999999999</v>
      </c>
      <c r="N1231" s="123">
        <f t="shared" si="366"/>
        <v>0</v>
      </c>
      <c r="O1231" s="123">
        <f t="shared" si="366"/>
        <v>0</v>
      </c>
      <c r="P1231" s="364"/>
    </row>
    <row r="1232" spans="1:16" s="372" customFormat="1" ht="15.75" customHeight="1">
      <c r="A1232" s="668"/>
      <c r="B1232" s="668"/>
      <c r="C1232" s="664"/>
      <c r="D1232" s="664"/>
      <c r="E1232" s="358" t="s">
        <v>15</v>
      </c>
      <c r="F1232" s="123"/>
      <c r="G1232" s="123"/>
      <c r="H1232" s="123"/>
      <c r="I1232" s="123"/>
      <c r="J1232" s="123"/>
      <c r="K1232" s="123"/>
      <c r="L1232" s="121"/>
      <c r="M1232" s="121"/>
      <c r="N1232" s="124"/>
      <c r="O1232" s="124"/>
      <c r="P1232" s="364"/>
    </row>
    <row r="1233" spans="1:16" s="372" customFormat="1" ht="15.75" customHeight="1">
      <c r="A1233" s="668"/>
      <c r="B1233" s="668"/>
      <c r="C1233" s="664"/>
      <c r="D1233" s="664"/>
      <c r="E1233" s="358" t="s">
        <v>25</v>
      </c>
      <c r="F1233" s="123">
        <v>0</v>
      </c>
      <c r="G1233" s="123">
        <v>0</v>
      </c>
      <c r="H1233" s="123">
        <v>0</v>
      </c>
      <c r="I1233" s="123">
        <v>0</v>
      </c>
      <c r="J1233" s="123">
        <v>0</v>
      </c>
      <c r="K1233" s="123">
        <v>0</v>
      </c>
      <c r="L1233" s="121">
        <v>0</v>
      </c>
      <c r="M1233" s="121">
        <v>0</v>
      </c>
      <c r="N1233" s="124">
        <v>0</v>
      </c>
      <c r="O1233" s="124">
        <v>0</v>
      </c>
      <c r="P1233" s="364"/>
    </row>
    <row r="1234" spans="1:16" s="372" customFormat="1" ht="15.75" customHeight="1">
      <c r="A1234" s="668"/>
      <c r="B1234" s="668"/>
      <c r="C1234" s="664"/>
      <c r="D1234" s="664"/>
      <c r="E1234" s="358" t="s">
        <v>16</v>
      </c>
      <c r="F1234" s="123">
        <v>0</v>
      </c>
      <c r="G1234" s="123">
        <v>0</v>
      </c>
      <c r="H1234" s="123">
        <v>0</v>
      </c>
      <c r="I1234" s="123">
        <v>0</v>
      </c>
      <c r="J1234" s="123">
        <v>0</v>
      </c>
      <c r="K1234" s="123">
        <v>0</v>
      </c>
      <c r="L1234" s="121">
        <v>0</v>
      </c>
      <c r="M1234" s="121">
        <v>0</v>
      </c>
      <c r="N1234" s="124">
        <v>0</v>
      </c>
      <c r="O1234" s="124">
        <v>0</v>
      </c>
      <c r="P1234" s="364"/>
    </row>
    <row r="1235" spans="1:16" s="372" customFormat="1" ht="15.75" customHeight="1">
      <c r="A1235" s="668"/>
      <c r="B1235" s="668"/>
      <c r="C1235" s="664"/>
      <c r="D1235" s="664"/>
      <c r="E1235" s="358" t="s">
        <v>30</v>
      </c>
      <c r="F1235" s="123"/>
      <c r="G1235" s="123"/>
      <c r="H1235" s="123"/>
      <c r="I1235" s="123"/>
      <c r="J1235" s="123"/>
      <c r="K1235" s="123"/>
      <c r="L1235" s="121"/>
      <c r="M1235" s="121"/>
      <c r="N1235" s="124"/>
      <c r="O1235" s="124"/>
      <c r="P1235" s="364"/>
    </row>
    <row r="1236" spans="1:16" s="372" customFormat="1" ht="15.75" customHeight="1">
      <c r="A1236" s="668"/>
      <c r="B1236" s="668"/>
      <c r="C1236" s="664"/>
      <c r="D1236" s="664"/>
      <c r="E1236" s="358" t="s">
        <v>65</v>
      </c>
      <c r="F1236" s="123">
        <v>0</v>
      </c>
      <c r="G1236" s="123">
        <v>0</v>
      </c>
      <c r="H1236" s="123">
        <v>0</v>
      </c>
      <c r="I1236" s="123">
        <v>0</v>
      </c>
      <c r="J1236" s="123">
        <v>0</v>
      </c>
      <c r="K1236" s="123">
        <v>0</v>
      </c>
      <c r="L1236" s="176">
        <v>110.44759999999999</v>
      </c>
      <c r="M1236" s="176">
        <v>110.44759999999999</v>
      </c>
      <c r="N1236" s="177">
        <v>0</v>
      </c>
      <c r="O1236" s="177">
        <v>0</v>
      </c>
      <c r="P1236" s="364"/>
    </row>
    <row r="1237" spans="1:16" s="372" customFormat="1" ht="15.75" customHeight="1">
      <c r="A1237" s="668"/>
      <c r="B1237" s="668"/>
      <c r="C1237" s="664"/>
      <c r="D1237" s="664"/>
      <c r="E1237" s="358" t="s">
        <v>17</v>
      </c>
      <c r="F1237" s="123"/>
      <c r="G1237" s="123"/>
      <c r="H1237" s="123"/>
      <c r="I1237" s="123"/>
      <c r="J1237" s="123"/>
      <c r="K1237" s="123"/>
      <c r="L1237" s="121"/>
      <c r="M1237" s="121"/>
      <c r="N1237" s="124"/>
      <c r="O1237" s="124"/>
      <c r="P1237" s="364"/>
    </row>
    <row r="1238" spans="1:16" s="372" customFormat="1" ht="15.75" customHeight="1">
      <c r="A1238" s="361"/>
      <c r="B1238" s="653"/>
      <c r="C1238" s="655"/>
      <c r="D1238" s="655" t="s">
        <v>180</v>
      </c>
      <c r="E1238" s="363" t="s">
        <v>14</v>
      </c>
      <c r="F1238" s="118">
        <f>F1240+F1241+F1242+F1243</f>
        <v>880268.62926000007</v>
      </c>
      <c r="G1238" s="118">
        <f>G1240+G1241+G1242+G1243</f>
        <v>851317.20717000018</v>
      </c>
      <c r="H1238" s="118">
        <f>H1240+H1241+H1242+H1243</f>
        <v>252036.09766000003</v>
      </c>
      <c r="I1238" s="118">
        <f>I1240+I1241+I1242+I1243</f>
        <v>164147.34318999999</v>
      </c>
      <c r="J1238" s="323">
        <f t="shared" ref="J1238:O1238" si="368">J1240+J1241+J1242+J1243</f>
        <v>625700.13786999998</v>
      </c>
      <c r="K1238" s="323">
        <f t="shared" si="368"/>
        <v>493628.81845999998</v>
      </c>
      <c r="L1238" s="118">
        <f t="shared" si="368"/>
        <v>1047679.0076199999</v>
      </c>
      <c r="M1238" s="323">
        <f t="shared" si="368"/>
        <v>1034567.3469099998</v>
      </c>
      <c r="N1238" s="118">
        <f t="shared" si="368"/>
        <v>987958.0411400001</v>
      </c>
      <c r="O1238" s="118">
        <f t="shared" si="368"/>
        <v>980680.65299999993</v>
      </c>
      <c r="P1238" s="359"/>
    </row>
    <row r="1239" spans="1:16" s="372" customFormat="1" ht="15.75" customHeight="1">
      <c r="A1239" s="361"/>
      <c r="B1239" s="653"/>
      <c r="C1239" s="655"/>
      <c r="D1239" s="655"/>
      <c r="E1239" s="363" t="s">
        <v>15</v>
      </c>
      <c r="F1239" s="118"/>
      <c r="G1239" s="118"/>
      <c r="H1239" s="118"/>
      <c r="I1239" s="118"/>
      <c r="J1239" s="118"/>
      <c r="K1239" s="118"/>
      <c r="L1239" s="118"/>
      <c r="M1239" s="118"/>
      <c r="N1239" s="118"/>
      <c r="O1239" s="118"/>
      <c r="P1239" s="322"/>
    </row>
    <row r="1240" spans="1:16" s="372" customFormat="1" ht="15.75" customHeight="1">
      <c r="A1240" s="361"/>
      <c r="B1240" s="653"/>
      <c r="C1240" s="655"/>
      <c r="D1240" s="655"/>
      <c r="E1240" s="363" t="s">
        <v>25</v>
      </c>
      <c r="F1240" s="118">
        <f t="shared" ref="F1240:O1240" si="369">F1177+F1100+F1023+F568+F545+F349+F293+F258+F202+F13+F1191</f>
        <v>25254.359329999999</v>
      </c>
      <c r="G1240" s="118">
        <f t="shared" si="369"/>
        <v>22898.701720000001</v>
      </c>
      <c r="H1240" s="118">
        <f t="shared" si="369"/>
        <v>18200.81349</v>
      </c>
      <c r="I1240" s="118">
        <f t="shared" si="369"/>
        <v>12306.409169999999</v>
      </c>
      <c r="J1240" s="118">
        <f t="shared" si="369"/>
        <v>32390.283099999997</v>
      </c>
      <c r="K1240" s="118">
        <f t="shared" si="369"/>
        <v>26073.365289999998</v>
      </c>
      <c r="L1240" s="118">
        <f t="shared" si="369"/>
        <v>49512.216369999987</v>
      </c>
      <c r="M1240" s="118">
        <f t="shared" si="369"/>
        <v>49410.233159999996</v>
      </c>
      <c r="N1240" s="118">
        <f t="shared" si="369"/>
        <v>51802.521579999993</v>
      </c>
      <c r="O1240" s="118">
        <f t="shared" si="369"/>
        <v>58872.316899999998</v>
      </c>
      <c r="P1240" s="322"/>
    </row>
    <row r="1241" spans="1:16" s="372" customFormat="1" ht="15.75" customHeight="1">
      <c r="A1241" s="361"/>
      <c r="B1241" s="653"/>
      <c r="C1241" s="655"/>
      <c r="D1241" s="655"/>
      <c r="E1241" s="363" t="s">
        <v>16</v>
      </c>
      <c r="F1241" s="118">
        <f t="shared" ref="F1241:O1241" si="370">F1178+F1101+F1024+F569+F546+F350+F294+F259+F203+F14+F1192</f>
        <v>556228.43050000002</v>
      </c>
      <c r="G1241" s="118">
        <f t="shared" si="370"/>
        <v>540439.29608000012</v>
      </c>
      <c r="H1241" s="118">
        <f t="shared" si="370"/>
        <v>134527.69211000003</v>
      </c>
      <c r="I1241" s="118">
        <f t="shared" si="370"/>
        <v>81255.904439999998</v>
      </c>
      <c r="J1241" s="118">
        <f t="shared" si="370"/>
        <v>390385.15342999995</v>
      </c>
      <c r="K1241" s="118">
        <f t="shared" si="370"/>
        <v>297017.61424999993</v>
      </c>
      <c r="L1241" s="118">
        <f t="shared" si="370"/>
        <v>630743.72956999985</v>
      </c>
      <c r="M1241" s="118">
        <f t="shared" si="370"/>
        <v>619011.26428999985</v>
      </c>
      <c r="N1241" s="118">
        <f t="shared" si="370"/>
        <v>591146.28149000008</v>
      </c>
      <c r="O1241" s="118">
        <f t="shared" si="370"/>
        <v>576591.8015099999</v>
      </c>
      <c r="P1241" s="322"/>
    </row>
    <row r="1242" spans="1:16" s="372" customFormat="1" ht="15.75" customHeight="1">
      <c r="A1242" s="361"/>
      <c r="B1242" s="653"/>
      <c r="C1242" s="655"/>
      <c r="D1242" s="655"/>
      <c r="E1242" s="363" t="s">
        <v>30</v>
      </c>
      <c r="F1242" s="118">
        <f t="shared" ref="F1242:O1242" si="371">F1179+F1102+F1025+F570+F547+F351+F295+F260+F204+F15+F1193</f>
        <v>0</v>
      </c>
      <c r="G1242" s="118">
        <f t="shared" si="371"/>
        <v>0</v>
      </c>
      <c r="H1242" s="118">
        <f t="shared" si="371"/>
        <v>0</v>
      </c>
      <c r="I1242" s="118">
        <f t="shared" si="371"/>
        <v>0</v>
      </c>
      <c r="J1242" s="118">
        <f t="shared" si="371"/>
        <v>0</v>
      </c>
      <c r="K1242" s="118">
        <f t="shared" si="371"/>
        <v>0</v>
      </c>
      <c r="L1242" s="118">
        <f t="shared" si="371"/>
        <v>0</v>
      </c>
      <c r="M1242" s="118">
        <f t="shared" si="371"/>
        <v>0</v>
      </c>
      <c r="N1242" s="118">
        <f t="shared" si="371"/>
        <v>0</v>
      </c>
      <c r="O1242" s="118">
        <f t="shared" si="371"/>
        <v>0</v>
      </c>
      <c r="P1242" s="322"/>
    </row>
    <row r="1243" spans="1:16" s="372" customFormat="1" ht="15.75" customHeight="1">
      <c r="A1243" s="361"/>
      <c r="B1243" s="653"/>
      <c r="C1243" s="655"/>
      <c r="D1243" s="655"/>
      <c r="E1243" s="363" t="s">
        <v>65</v>
      </c>
      <c r="F1243" s="118">
        <f t="shared" ref="F1243:O1243" si="372">F1180+F1103+F1026+F571+F548+F352+F296+F261+F205+F16+F1194</f>
        <v>298785.83943000005</v>
      </c>
      <c r="G1243" s="118">
        <f t="shared" si="372"/>
        <v>287979.20937000006</v>
      </c>
      <c r="H1243" s="118">
        <f t="shared" si="372"/>
        <v>99307.592059999981</v>
      </c>
      <c r="I1243" s="118">
        <f t="shared" si="372"/>
        <v>70585.029580000002</v>
      </c>
      <c r="J1243" s="118">
        <f t="shared" si="372"/>
        <v>202924.70133999997</v>
      </c>
      <c r="K1243" s="118">
        <f t="shared" si="372"/>
        <v>170537.83892000007</v>
      </c>
      <c r="L1243" s="118">
        <f t="shared" si="372"/>
        <v>367423.06168000004</v>
      </c>
      <c r="M1243" s="118">
        <f t="shared" si="372"/>
        <v>366145.84946000006</v>
      </c>
      <c r="N1243" s="118">
        <f t="shared" si="372"/>
        <v>345009.23807000002</v>
      </c>
      <c r="O1243" s="118">
        <f t="shared" si="372"/>
        <v>345216.53459000005</v>
      </c>
      <c r="P1243" s="322"/>
    </row>
    <row r="1244" spans="1:16" s="372" customFormat="1" ht="15.75" customHeight="1">
      <c r="A1244" s="361"/>
      <c r="B1244" s="653"/>
      <c r="C1244" s="655"/>
      <c r="D1244" s="655"/>
      <c r="E1244" s="363" t="s">
        <v>17</v>
      </c>
      <c r="F1244" s="118">
        <f t="shared" ref="F1244:O1244" si="373">F1181+F1104+F1027+F572+F549+F353+F297+F262+F206+F17+F1195</f>
        <v>0</v>
      </c>
      <c r="G1244" s="118">
        <f t="shared" si="373"/>
        <v>0</v>
      </c>
      <c r="H1244" s="118">
        <f t="shared" si="373"/>
        <v>0</v>
      </c>
      <c r="I1244" s="118">
        <f t="shared" si="373"/>
        <v>0</v>
      </c>
      <c r="J1244" s="118">
        <f t="shared" si="373"/>
        <v>0</v>
      </c>
      <c r="K1244" s="118">
        <f t="shared" si="373"/>
        <v>0</v>
      </c>
      <c r="L1244" s="118">
        <f t="shared" si="373"/>
        <v>0</v>
      </c>
      <c r="M1244" s="118">
        <f t="shared" si="373"/>
        <v>0</v>
      </c>
      <c r="N1244" s="118">
        <f t="shared" si="373"/>
        <v>0</v>
      </c>
      <c r="O1244" s="118">
        <f t="shared" si="373"/>
        <v>0</v>
      </c>
      <c r="P1244" s="322"/>
    </row>
    <row r="1245" spans="1:16" ht="27.75" customHeight="1">
      <c r="B1245" s="135"/>
      <c r="C1245" s="661" t="s">
        <v>201</v>
      </c>
      <c r="D1245" s="662"/>
      <c r="E1245" s="662"/>
      <c r="F1245" s="662"/>
      <c r="G1245" s="662"/>
      <c r="H1245" s="662"/>
      <c r="I1245" s="662"/>
      <c r="J1245" s="662"/>
      <c r="K1245" s="662"/>
    </row>
    <row r="1246" spans="1:16" ht="13.5" customHeight="1">
      <c r="C1246" s="142"/>
      <c r="D1246" s="142"/>
      <c r="E1246" s="142"/>
      <c r="F1246" s="137"/>
      <c r="G1246" s="137"/>
      <c r="H1246" s="137"/>
      <c r="I1246" s="137"/>
      <c r="K1246" s="134"/>
    </row>
    <row r="1247" spans="1:16" ht="48" customHeight="1">
      <c r="C1247" s="659" t="s">
        <v>363</v>
      </c>
      <c r="D1247" s="660"/>
      <c r="E1247" s="660"/>
      <c r="F1247" s="260"/>
      <c r="G1247" s="260"/>
      <c r="H1247" s="260"/>
      <c r="I1247" s="663" t="s">
        <v>620</v>
      </c>
      <c r="J1247" s="663"/>
      <c r="K1247" s="663"/>
      <c r="L1247" s="398"/>
      <c r="M1247" s="398"/>
      <c r="N1247" s="398"/>
      <c r="O1247" s="398"/>
    </row>
    <row r="1248" spans="1:16" s="250" customFormat="1" ht="30" customHeight="1">
      <c r="B1248" s="151"/>
      <c r="C1248" s="261"/>
      <c r="D1248" s="263"/>
      <c r="E1248" s="263"/>
      <c r="F1248" s="260"/>
      <c r="G1248" s="260"/>
      <c r="H1248" s="260"/>
      <c r="I1248" s="264"/>
      <c r="J1248" s="264"/>
      <c r="K1248" s="264"/>
      <c r="L1248" s="254"/>
      <c r="M1248" s="253"/>
      <c r="N1248" s="253"/>
      <c r="O1248" s="253"/>
      <c r="P1248" s="253"/>
    </row>
    <row r="1249" spans="2:16" ht="29.25" customHeight="1">
      <c r="C1249" s="659" t="s">
        <v>442</v>
      </c>
      <c r="D1249" s="660"/>
      <c r="E1249" s="261"/>
      <c r="F1249" s="262"/>
      <c r="G1249" s="262"/>
      <c r="H1249" s="262"/>
      <c r="I1249" s="663" t="s">
        <v>625</v>
      </c>
      <c r="J1249" s="663"/>
      <c r="K1249" s="663"/>
      <c r="L1249" s="663"/>
    </row>
    <row r="1250" spans="2:16" s="58" customFormat="1" ht="29.25" customHeight="1">
      <c r="B1250" s="151"/>
      <c r="C1250" s="154"/>
      <c r="D1250" s="152"/>
      <c r="E1250" s="154"/>
      <c r="F1250" s="135"/>
      <c r="G1250" s="135"/>
      <c r="H1250" s="135"/>
      <c r="I1250" s="137"/>
      <c r="J1250" s="135"/>
      <c r="K1250" s="135"/>
      <c r="L1250" s="135"/>
      <c r="M1250" s="135"/>
      <c r="N1250" s="135"/>
      <c r="O1250" s="135"/>
      <c r="P1250" s="135"/>
    </row>
    <row r="1251" spans="2:16" s="58" customFormat="1" ht="29.25" customHeight="1">
      <c r="B1251" s="151"/>
      <c r="C1251" s="666" t="s">
        <v>427</v>
      </c>
      <c r="D1251" s="666"/>
      <c r="E1251" s="154"/>
      <c r="F1251" s="135"/>
      <c r="G1251" s="135"/>
      <c r="H1251" s="135"/>
      <c r="I1251" s="137"/>
      <c r="J1251" s="135"/>
      <c r="K1251" s="135"/>
      <c r="L1251" s="135"/>
      <c r="M1251" s="135"/>
      <c r="N1251" s="135"/>
      <c r="O1251" s="135"/>
      <c r="P1251" s="135"/>
    </row>
  </sheetData>
  <mergeCells count="355">
    <mergeCell ref="I1249:L1249"/>
    <mergeCell ref="B566:B572"/>
    <mergeCell ref="D551:D557"/>
    <mergeCell ref="B573:B579"/>
    <mergeCell ref="C452:C458"/>
    <mergeCell ref="B664:B691"/>
    <mergeCell ref="D706:D712"/>
    <mergeCell ref="C706:C712"/>
    <mergeCell ref="B706:B712"/>
    <mergeCell ref="B559:B565"/>
    <mergeCell ref="B692:B705"/>
    <mergeCell ref="D664:D691"/>
    <mergeCell ref="C692:C705"/>
    <mergeCell ref="D692:D705"/>
    <mergeCell ref="C664:C691"/>
    <mergeCell ref="B608:B628"/>
    <mergeCell ref="C608:C628"/>
    <mergeCell ref="D608:D628"/>
    <mergeCell ref="C601:C607"/>
    <mergeCell ref="D629:D663"/>
    <mergeCell ref="C629:C663"/>
    <mergeCell ref="C804:C810"/>
    <mergeCell ref="C825:C831"/>
    <mergeCell ref="D825:D831"/>
    <mergeCell ref="N2:P2"/>
    <mergeCell ref="B305:B318"/>
    <mergeCell ref="B186:B192"/>
    <mergeCell ref="B214:B241"/>
    <mergeCell ref="B39:B52"/>
    <mergeCell ref="C39:C52"/>
    <mergeCell ref="B270:B290"/>
    <mergeCell ref="D270:D290"/>
    <mergeCell ref="C263:C269"/>
    <mergeCell ref="C298:C304"/>
    <mergeCell ref="C291:C297"/>
    <mergeCell ref="B291:B297"/>
    <mergeCell ref="B263:B269"/>
    <mergeCell ref="D235:D241"/>
    <mergeCell ref="C235:C241"/>
    <mergeCell ref="C256:C262"/>
    <mergeCell ref="B207:B213"/>
    <mergeCell ref="N3:P3"/>
    <mergeCell ref="L9:M9"/>
    <mergeCell ref="H8:M8"/>
    <mergeCell ref="H9:I9"/>
    <mergeCell ref="P8:P10"/>
    <mergeCell ref="C249:C255"/>
    <mergeCell ref="C242:C248"/>
    <mergeCell ref="C270:C290"/>
    <mergeCell ref="D242:D248"/>
    <mergeCell ref="D340:D346"/>
    <mergeCell ref="D354:D360"/>
    <mergeCell ref="D326:D332"/>
    <mergeCell ref="C214:C220"/>
    <mergeCell ref="B249:B255"/>
    <mergeCell ref="P1105:P1111"/>
    <mergeCell ref="D986:D999"/>
    <mergeCell ref="C986:C999"/>
    <mergeCell ref="D1000:D1006"/>
    <mergeCell ref="C1000:C1006"/>
    <mergeCell ref="D937:D950"/>
    <mergeCell ref="D958:D964"/>
    <mergeCell ref="B438:B444"/>
    <mergeCell ref="C424:C430"/>
    <mergeCell ref="D573:D579"/>
    <mergeCell ref="D424:D430"/>
    <mergeCell ref="C958:C964"/>
    <mergeCell ref="D566:D572"/>
    <mergeCell ref="D832:D852"/>
    <mergeCell ref="D951:D957"/>
    <mergeCell ref="C902:C908"/>
    <mergeCell ref="B1014:B1020"/>
    <mergeCell ref="P1119:P1125"/>
    <mergeCell ref="C1098:C1104"/>
    <mergeCell ref="C566:C572"/>
    <mergeCell ref="B452:B458"/>
    <mergeCell ref="C417:C423"/>
    <mergeCell ref="C559:C565"/>
    <mergeCell ref="B543:B549"/>
    <mergeCell ref="B459:B514"/>
    <mergeCell ref="C551:C557"/>
    <mergeCell ref="C543:C549"/>
    <mergeCell ref="D559:D565"/>
    <mergeCell ref="B515:B528"/>
    <mergeCell ref="B529:B542"/>
    <mergeCell ref="B551:B557"/>
    <mergeCell ref="D438:D444"/>
    <mergeCell ref="B431:B437"/>
    <mergeCell ref="C438:C444"/>
    <mergeCell ref="B424:B430"/>
    <mergeCell ref="B713:B1006"/>
    <mergeCell ref="B601:B607"/>
    <mergeCell ref="B629:B663"/>
    <mergeCell ref="D979:D985"/>
    <mergeCell ref="C979:C985"/>
    <mergeCell ref="P1098:P1104"/>
    <mergeCell ref="D727:D733"/>
    <mergeCell ref="C769:C782"/>
    <mergeCell ref="D769:D782"/>
    <mergeCell ref="C909:C915"/>
    <mergeCell ref="D909:D915"/>
    <mergeCell ref="D867:D880"/>
    <mergeCell ref="C867:C880"/>
    <mergeCell ref="D881:D901"/>
    <mergeCell ref="C881:C901"/>
    <mergeCell ref="D804:D810"/>
    <mergeCell ref="C811:C824"/>
    <mergeCell ref="D783:D803"/>
    <mergeCell ref="C783:C803"/>
    <mergeCell ref="C755:C768"/>
    <mergeCell ref="C1035:C1041"/>
    <mergeCell ref="C1042:C1048"/>
    <mergeCell ref="D1042:D1048"/>
    <mergeCell ref="D1035:D1041"/>
    <mergeCell ref="D1021:D1027"/>
    <mergeCell ref="D972:D978"/>
    <mergeCell ref="C972:C978"/>
    <mergeCell ref="D902:D908"/>
    <mergeCell ref="D965:D971"/>
    <mergeCell ref="C965:C971"/>
    <mergeCell ref="B5:P5"/>
    <mergeCell ref="N8:O9"/>
    <mergeCell ref="J9:K9"/>
    <mergeCell ref="B8:B10"/>
    <mergeCell ref="D8:D10"/>
    <mergeCell ref="E8:E10"/>
    <mergeCell ref="F8:G9"/>
    <mergeCell ref="C8:C10"/>
    <mergeCell ref="F6:I6"/>
    <mergeCell ref="B368:B381"/>
    <mergeCell ref="B361:B367"/>
    <mergeCell ref="B298:B304"/>
    <mergeCell ref="D333:D339"/>
    <mergeCell ref="B403:B409"/>
    <mergeCell ref="B410:B416"/>
    <mergeCell ref="B340:B346"/>
    <mergeCell ref="C340:C346"/>
    <mergeCell ref="B326:B332"/>
    <mergeCell ref="B333:B339"/>
    <mergeCell ref="D382:D402"/>
    <mergeCell ref="C382:C402"/>
    <mergeCell ref="B382:B402"/>
    <mergeCell ref="B347:B353"/>
    <mergeCell ref="B179:B185"/>
    <mergeCell ref="C361:C367"/>
    <mergeCell ref="C573:C579"/>
    <mergeCell ref="P263:P269"/>
    <mergeCell ref="B445:B451"/>
    <mergeCell ref="C445:C451"/>
    <mergeCell ref="D445:D451"/>
    <mergeCell ref="B417:B423"/>
    <mergeCell ref="P1021:P1027"/>
    <mergeCell ref="C1014:C1020"/>
    <mergeCell ref="D1014:D1020"/>
    <mergeCell ref="C832:C852"/>
    <mergeCell ref="C727:C733"/>
    <mergeCell ref="D734:D747"/>
    <mergeCell ref="C734:C747"/>
    <mergeCell ref="D713:D719"/>
    <mergeCell ref="D916:D936"/>
    <mergeCell ref="C916:C950"/>
    <mergeCell ref="C951:C957"/>
    <mergeCell ref="C713:C719"/>
    <mergeCell ref="D720:D726"/>
    <mergeCell ref="C720:C726"/>
    <mergeCell ref="C748:C754"/>
    <mergeCell ref="B354:B360"/>
    <mergeCell ref="P1028:P1034"/>
    <mergeCell ref="P573:P579"/>
    <mergeCell ref="P1070:P1076"/>
    <mergeCell ref="D580:D600"/>
    <mergeCell ref="C580:C600"/>
    <mergeCell ref="B580:B600"/>
    <mergeCell ref="D601:D607"/>
    <mergeCell ref="D748:D754"/>
    <mergeCell ref="D811:D824"/>
    <mergeCell ref="D853:D866"/>
    <mergeCell ref="C853:C866"/>
    <mergeCell ref="C1007:C1013"/>
    <mergeCell ref="D1007:D1013"/>
    <mergeCell ref="D1049:D1055"/>
    <mergeCell ref="C1028:C1034"/>
    <mergeCell ref="D1028:D1034"/>
    <mergeCell ref="C1056:C1062"/>
    <mergeCell ref="D1056:D1062"/>
    <mergeCell ref="C1049:C1055"/>
    <mergeCell ref="B1035:B1055"/>
    <mergeCell ref="C1021:C1027"/>
    <mergeCell ref="B1021:B1027"/>
    <mergeCell ref="D755:D768"/>
    <mergeCell ref="B1028:B1034"/>
    <mergeCell ref="P1189:P1195"/>
    <mergeCell ref="D1189:D1195"/>
    <mergeCell ref="B1182:B1188"/>
    <mergeCell ref="C1189:C1195"/>
    <mergeCell ref="P1133:P1139"/>
    <mergeCell ref="D1182:D1188"/>
    <mergeCell ref="D1175:D1181"/>
    <mergeCell ref="C1175:C1181"/>
    <mergeCell ref="B1175:B1181"/>
    <mergeCell ref="B1133:B1139"/>
    <mergeCell ref="P1176:P1181"/>
    <mergeCell ref="B1189:B1195"/>
    <mergeCell ref="D25:D38"/>
    <mergeCell ref="D53:D59"/>
    <mergeCell ref="D221:D227"/>
    <mergeCell ref="D60:D66"/>
    <mergeCell ref="P53:P59"/>
    <mergeCell ref="P116:P122"/>
    <mergeCell ref="D39:D52"/>
    <mergeCell ref="B25:B38"/>
    <mergeCell ref="B11:B17"/>
    <mergeCell ref="C53:C59"/>
    <mergeCell ref="B200:B206"/>
    <mergeCell ref="B53:B59"/>
    <mergeCell ref="D116:D122"/>
    <mergeCell ref="B172:B178"/>
    <mergeCell ref="C172:C178"/>
    <mergeCell ref="D172:D178"/>
    <mergeCell ref="B67:B108"/>
    <mergeCell ref="B123:B143"/>
    <mergeCell ref="B109:B115"/>
    <mergeCell ref="D144:D171"/>
    <mergeCell ref="C144:C171"/>
    <mergeCell ref="B144:B171"/>
    <mergeCell ref="D179:D185"/>
    <mergeCell ref="C179:C185"/>
    <mergeCell ref="D256:D262"/>
    <mergeCell ref="D263:D269"/>
    <mergeCell ref="D67:D108"/>
    <mergeCell ref="P242:P248"/>
    <mergeCell ref="D200:D206"/>
    <mergeCell ref="D207:D213"/>
    <mergeCell ref="D109:D115"/>
    <mergeCell ref="D186:D192"/>
    <mergeCell ref="D214:D220"/>
    <mergeCell ref="D123:D143"/>
    <mergeCell ref="D228:D234"/>
    <mergeCell ref="P200:P206"/>
    <mergeCell ref="P207:P213"/>
    <mergeCell ref="C67:C108"/>
    <mergeCell ref="P11:P17"/>
    <mergeCell ref="P18:P24"/>
    <mergeCell ref="D18:D24"/>
    <mergeCell ref="C25:C38"/>
    <mergeCell ref="C207:C213"/>
    <mergeCell ref="B256:B262"/>
    <mergeCell ref="B242:B248"/>
    <mergeCell ref="D249:D255"/>
    <mergeCell ref="P256:P262"/>
    <mergeCell ref="D11:D17"/>
    <mergeCell ref="C11:C17"/>
    <mergeCell ref="B116:B122"/>
    <mergeCell ref="B60:B66"/>
    <mergeCell ref="C60:C66"/>
    <mergeCell ref="C18:C24"/>
    <mergeCell ref="B18:B24"/>
    <mergeCell ref="C221:C227"/>
    <mergeCell ref="C200:C206"/>
    <mergeCell ref="C109:C115"/>
    <mergeCell ref="C186:C192"/>
    <mergeCell ref="C116:C122"/>
    <mergeCell ref="C123:C143"/>
    <mergeCell ref="C228:C234"/>
    <mergeCell ref="P452:P458"/>
    <mergeCell ref="D291:D297"/>
    <mergeCell ref="P347:P353"/>
    <mergeCell ref="D529:D542"/>
    <mergeCell ref="P354:P360"/>
    <mergeCell ref="C368:C381"/>
    <mergeCell ref="C410:C416"/>
    <mergeCell ref="P566:P572"/>
    <mergeCell ref="D298:D304"/>
    <mergeCell ref="D459:D514"/>
    <mergeCell ref="C459:C514"/>
    <mergeCell ref="C354:C360"/>
    <mergeCell ref="C333:C339"/>
    <mergeCell ref="C326:C332"/>
    <mergeCell ref="P403:P409"/>
    <mergeCell ref="D452:D458"/>
    <mergeCell ref="D417:D423"/>
    <mergeCell ref="D403:D409"/>
    <mergeCell ref="D410:D416"/>
    <mergeCell ref="C1251:D1251"/>
    <mergeCell ref="B1238:B1244"/>
    <mergeCell ref="C1210:C1216"/>
    <mergeCell ref="B1126:B1132"/>
    <mergeCell ref="B1119:B1125"/>
    <mergeCell ref="A1196:B1237"/>
    <mergeCell ref="C1231:C1237"/>
    <mergeCell ref="C1196:C1202"/>
    <mergeCell ref="C1203:C1209"/>
    <mergeCell ref="D1224:D1230"/>
    <mergeCell ref="C1182:C1188"/>
    <mergeCell ref="D1133:D1139"/>
    <mergeCell ref="C1133:C1139"/>
    <mergeCell ref="C1224:C1230"/>
    <mergeCell ref="D1196:D1202"/>
    <mergeCell ref="D1203:D1209"/>
    <mergeCell ref="D1140:D1174"/>
    <mergeCell ref="C1140:C1174"/>
    <mergeCell ref="C1119:C1125"/>
    <mergeCell ref="D1126:D1132"/>
    <mergeCell ref="C1217:C1223"/>
    <mergeCell ref="D1217:D1223"/>
    <mergeCell ref="B1140:B1174"/>
    <mergeCell ref="D1210:D1216"/>
    <mergeCell ref="B1112:B1118"/>
    <mergeCell ref="C1126:C1132"/>
    <mergeCell ref="C1070:C1076"/>
    <mergeCell ref="D1119:D1125"/>
    <mergeCell ref="D1238:D1244"/>
    <mergeCell ref="B1056:B1062"/>
    <mergeCell ref="C1249:D1249"/>
    <mergeCell ref="C1245:K1245"/>
    <mergeCell ref="C1247:E1247"/>
    <mergeCell ref="D1098:D1104"/>
    <mergeCell ref="D1105:D1111"/>
    <mergeCell ref="C1238:C1244"/>
    <mergeCell ref="I1247:K1247"/>
    <mergeCell ref="D1231:D1237"/>
    <mergeCell ref="C1077:C1097"/>
    <mergeCell ref="D1077:D1097"/>
    <mergeCell ref="D1112:D1118"/>
    <mergeCell ref="C1112:C1118"/>
    <mergeCell ref="B1070:B1076"/>
    <mergeCell ref="D1070:D1076"/>
    <mergeCell ref="B1077:B1097"/>
    <mergeCell ref="B1098:B1104"/>
    <mergeCell ref="C1105:C1111"/>
    <mergeCell ref="B1105:B1111"/>
    <mergeCell ref="P1056:P1062"/>
    <mergeCell ref="C1063:C1069"/>
    <mergeCell ref="D1063:D1069"/>
    <mergeCell ref="B1063:B1069"/>
    <mergeCell ref="B193:B199"/>
    <mergeCell ref="C193:C199"/>
    <mergeCell ref="D193:D199"/>
    <mergeCell ref="D305:D325"/>
    <mergeCell ref="C305:C325"/>
    <mergeCell ref="P543:P549"/>
    <mergeCell ref="P291:P297"/>
    <mergeCell ref="P298:P304"/>
    <mergeCell ref="P333:P339"/>
    <mergeCell ref="D543:D549"/>
    <mergeCell ref="D361:D367"/>
    <mergeCell ref="D347:D353"/>
    <mergeCell ref="C347:C353"/>
    <mergeCell ref="C403:C409"/>
    <mergeCell ref="C529:C542"/>
    <mergeCell ref="D368:D381"/>
    <mergeCell ref="D431:D437"/>
    <mergeCell ref="C431:C437"/>
    <mergeCell ref="C515:C528"/>
    <mergeCell ref="D515:D528"/>
  </mergeCells>
  <phoneticPr fontId="1" type="noConversion"/>
  <pageMargins left="0.59055118110236227" right="0.39370078740157483" top="0.39370078740157483" bottom="0.39370078740157483" header="0.31496062992125984" footer="0.31496062992125984"/>
  <pageSetup paperSize="9"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3"/>
  <sheetViews>
    <sheetView view="pageBreakPreview" zoomScale="70" zoomScaleSheetLayoutView="70" workbookViewId="0">
      <selection activeCell="M13" sqref="M13"/>
    </sheetView>
  </sheetViews>
  <sheetFormatPr defaultColWidth="9.140625" defaultRowHeight="12.75"/>
  <cols>
    <col min="1" max="1" width="5.85546875" style="2" customWidth="1"/>
    <col min="2" max="2" width="18.85546875" style="2" customWidth="1"/>
    <col min="3" max="3" width="10.7109375" style="2" customWidth="1"/>
    <col min="4" max="4" width="11.5703125" style="2" customWidth="1"/>
    <col min="5" max="5" width="12.5703125" style="2" customWidth="1"/>
    <col min="6" max="6" width="8.7109375" style="2" customWidth="1"/>
    <col min="7" max="7" width="9.140625" style="2"/>
    <col min="8" max="8" width="9.5703125" style="2" customWidth="1"/>
    <col min="9" max="16384" width="9.140625" style="2"/>
  </cols>
  <sheetData>
    <row r="1" spans="1:16" ht="18" customHeight="1">
      <c r="K1" s="714" t="s">
        <v>32</v>
      </c>
      <c r="L1" s="714"/>
      <c r="M1" s="714"/>
      <c r="N1" s="714"/>
      <c r="O1" s="716"/>
      <c r="P1" s="716"/>
    </row>
    <row r="2" spans="1:16" ht="60.75" customHeight="1">
      <c r="K2" s="715" t="s">
        <v>68</v>
      </c>
      <c r="L2" s="715"/>
      <c r="M2" s="715"/>
      <c r="N2" s="715"/>
      <c r="O2" s="715"/>
      <c r="P2" s="715"/>
    </row>
    <row r="3" spans="1:16" ht="6.75" customHeight="1">
      <c r="O3" s="4"/>
      <c r="P3" s="4"/>
    </row>
    <row r="4" spans="1:16" ht="39.75" customHeight="1">
      <c r="A4" s="717" t="s">
        <v>69</v>
      </c>
      <c r="B4" s="717"/>
      <c r="C4" s="717"/>
      <c r="D4" s="717"/>
      <c r="E4" s="717"/>
      <c r="F4" s="717"/>
      <c r="G4" s="717"/>
      <c r="H4" s="717"/>
      <c r="I4" s="717"/>
      <c r="J4" s="717"/>
      <c r="K4" s="717"/>
      <c r="L4" s="717"/>
      <c r="M4" s="717"/>
      <c r="N4" s="717"/>
      <c r="O4" s="717"/>
      <c r="P4" s="717"/>
    </row>
    <row r="5" spans="1:16" ht="18.600000000000001" customHeight="1">
      <c r="A5" s="718" t="s">
        <v>50</v>
      </c>
      <c r="B5" s="718"/>
      <c r="C5" s="718"/>
      <c r="D5" s="718"/>
      <c r="E5" s="718"/>
      <c r="F5" s="718"/>
      <c r="G5" s="718"/>
      <c r="H5" s="718"/>
      <c r="I5" s="718"/>
      <c r="J5" s="718"/>
      <c r="K5" s="718"/>
      <c r="L5" s="718"/>
      <c r="M5" s="718"/>
      <c r="N5" s="718"/>
      <c r="O5" s="718"/>
      <c r="P5" s="718"/>
    </row>
    <row r="6" spans="1:16" s="15" customFormat="1" ht="13.5" customHeight="1">
      <c r="F6" s="719" t="s">
        <v>57</v>
      </c>
      <c r="G6" s="720"/>
    </row>
    <row r="7" spans="1:16" ht="18.75" customHeight="1">
      <c r="O7" s="2" t="s">
        <v>6</v>
      </c>
    </row>
    <row r="8" spans="1:16" customFormat="1" ht="34.15" customHeight="1">
      <c r="A8" s="706" t="s">
        <v>33</v>
      </c>
      <c r="B8" s="706" t="s">
        <v>34</v>
      </c>
      <c r="C8" s="706" t="s">
        <v>35</v>
      </c>
      <c r="D8" s="706" t="s">
        <v>60</v>
      </c>
      <c r="E8" s="706" t="s">
        <v>51</v>
      </c>
      <c r="F8" s="706" t="s">
        <v>52</v>
      </c>
      <c r="G8" s="708"/>
      <c r="H8" s="706" t="s">
        <v>36</v>
      </c>
      <c r="I8" s="706"/>
      <c r="J8" s="706"/>
      <c r="K8" s="706"/>
      <c r="L8" s="706"/>
      <c r="M8" s="706"/>
      <c r="N8" s="709" t="s">
        <v>58</v>
      </c>
      <c r="O8" s="710"/>
      <c r="P8" s="711"/>
    </row>
    <row r="9" spans="1:16" customFormat="1" ht="61.9" customHeight="1">
      <c r="A9" s="706"/>
      <c r="B9" s="706"/>
      <c r="C9" s="706"/>
      <c r="D9" s="706"/>
      <c r="E9" s="706"/>
      <c r="F9" s="708"/>
      <c r="G9" s="708"/>
      <c r="H9" s="706"/>
      <c r="I9" s="706"/>
      <c r="J9" s="706"/>
      <c r="K9" s="706"/>
      <c r="L9" s="706"/>
      <c r="M9" s="706"/>
      <c r="N9" s="712" t="s">
        <v>59</v>
      </c>
      <c r="O9" s="713"/>
      <c r="P9" s="17"/>
    </row>
    <row r="10" spans="1:16" customFormat="1" ht="88.9" customHeight="1">
      <c r="A10" s="707"/>
      <c r="B10" s="707"/>
      <c r="C10" s="707"/>
      <c r="D10" s="707"/>
      <c r="E10" s="707"/>
      <c r="F10" s="9" t="s">
        <v>37</v>
      </c>
      <c r="G10" s="8" t="s">
        <v>38</v>
      </c>
      <c r="H10" s="9" t="s">
        <v>39</v>
      </c>
      <c r="I10" s="9" t="s">
        <v>53</v>
      </c>
      <c r="J10" s="9" t="s">
        <v>65</v>
      </c>
      <c r="K10" s="9" t="s">
        <v>40</v>
      </c>
      <c r="L10" s="9" t="s">
        <v>70</v>
      </c>
      <c r="M10" s="9" t="s">
        <v>41</v>
      </c>
      <c r="N10" s="9" t="s">
        <v>42</v>
      </c>
      <c r="O10" s="9" t="s">
        <v>65</v>
      </c>
      <c r="P10" s="9" t="s">
        <v>71</v>
      </c>
    </row>
    <row r="11" spans="1:16" ht="15" customHeight="1">
      <c r="A11" s="10">
        <v>1</v>
      </c>
      <c r="B11" s="10">
        <v>2</v>
      </c>
      <c r="C11" s="10">
        <v>3</v>
      </c>
      <c r="D11" s="10">
        <v>4</v>
      </c>
      <c r="E11" s="10">
        <v>5</v>
      </c>
      <c r="F11" s="10">
        <v>7</v>
      </c>
      <c r="G11" s="10">
        <v>8</v>
      </c>
      <c r="H11" s="10">
        <v>9</v>
      </c>
      <c r="I11" s="10">
        <v>10</v>
      </c>
      <c r="J11" s="10">
        <v>11</v>
      </c>
      <c r="K11" s="10">
        <v>12</v>
      </c>
      <c r="L11" s="10">
        <v>13</v>
      </c>
      <c r="M11" s="10">
        <v>14</v>
      </c>
      <c r="N11" s="10">
        <v>15</v>
      </c>
      <c r="O11" s="10">
        <v>16</v>
      </c>
      <c r="P11" s="10">
        <v>17</v>
      </c>
    </row>
    <row r="12" spans="1:16" ht="19.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1:16" ht="18.75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16" ht="18.75" customHeigh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spans="1:16" ht="19.5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16" ht="18.75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ht="19.5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6" ht="20.25" customHeight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6" ht="19.5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6" ht="39.75" customHeight="1">
      <c r="A20" s="11"/>
      <c r="B20" s="16" t="s">
        <v>12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1:16" ht="36" customHeight="1">
      <c r="A21" s="12"/>
      <c r="B21" s="13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spans="1:16" ht="15">
      <c r="A22" s="705" t="s">
        <v>7</v>
      </c>
      <c r="B22" s="705"/>
      <c r="C22" s="14"/>
      <c r="D22" s="14"/>
      <c r="G22" s="705" t="s">
        <v>49</v>
      </c>
      <c r="H22" s="705"/>
      <c r="I22" s="14"/>
      <c r="J22" s="14"/>
      <c r="K22" s="14"/>
      <c r="L22" s="14"/>
      <c r="M22" s="14"/>
      <c r="N22" s="14"/>
      <c r="O22" s="705" t="s">
        <v>54</v>
      </c>
      <c r="P22" s="705"/>
    </row>
    <row r="23" spans="1:16" s="3" customFormat="1" ht="15.75">
      <c r="A23" s="14"/>
      <c r="B23" s="6"/>
      <c r="C23" s="6"/>
      <c r="D23" s="6"/>
      <c r="G23" s="703" t="s">
        <v>47</v>
      </c>
      <c r="H23" s="704"/>
      <c r="I23" s="6"/>
      <c r="J23" s="6"/>
      <c r="K23" s="6"/>
      <c r="L23" s="6"/>
      <c r="M23" s="6"/>
      <c r="O23" s="703" t="s">
        <v>48</v>
      </c>
      <c r="P23" s="704"/>
    </row>
  </sheetData>
  <mergeCells count="20">
    <mergeCell ref="K1:N1"/>
    <mergeCell ref="K2:P2"/>
    <mergeCell ref="G22:H22"/>
    <mergeCell ref="A8:A10"/>
    <mergeCell ref="B8:B10"/>
    <mergeCell ref="C8:C10"/>
    <mergeCell ref="A22:B22"/>
    <mergeCell ref="O1:P1"/>
    <mergeCell ref="A4:P4"/>
    <mergeCell ref="A5:P5"/>
    <mergeCell ref="F6:G6"/>
    <mergeCell ref="G23:H23"/>
    <mergeCell ref="O22:P22"/>
    <mergeCell ref="O23:P23"/>
    <mergeCell ref="D8:D10"/>
    <mergeCell ref="E8:E10"/>
    <mergeCell ref="F8:G9"/>
    <mergeCell ref="N8:P8"/>
    <mergeCell ref="N9:O9"/>
    <mergeCell ref="H8:M9"/>
  </mergeCells>
  <phoneticPr fontId="1" type="noConversion"/>
  <pageMargins left="0.78740157480314965" right="0.78740157480314965" top="0.78740157480314965" bottom="0.59055118110236227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X111"/>
  <sheetViews>
    <sheetView topLeftCell="A251" workbookViewId="0">
      <selection activeCell="C105" sqref="C105:C110"/>
    </sheetView>
  </sheetViews>
  <sheetFormatPr defaultColWidth="9.140625" defaultRowHeight="12.75"/>
  <cols>
    <col min="1" max="1" width="5" style="96" customWidth="1"/>
    <col min="2" max="2" width="15.28515625" style="99" customWidth="1"/>
    <col min="3" max="3" width="39" style="96" customWidth="1"/>
    <col min="4" max="4" width="17.85546875" style="96" customWidth="1"/>
    <col min="5" max="5" width="6.140625" style="99" customWidth="1"/>
    <col min="6" max="6" width="6.7109375" style="99" customWidth="1"/>
    <col min="7" max="7" width="12.42578125" style="99" customWidth="1"/>
    <col min="8" max="8" width="9.140625" style="99"/>
    <col min="9" max="20" width="12.140625" style="99" customWidth="1"/>
    <col min="21" max="21" width="19.7109375" style="96" customWidth="1"/>
    <col min="22" max="16384" width="9.140625" style="96"/>
  </cols>
  <sheetData>
    <row r="1" spans="1:24" s="92" customFormat="1" ht="35.25" customHeight="1">
      <c r="A1" s="725"/>
      <c r="B1" s="726"/>
      <c r="C1" s="726"/>
      <c r="D1" s="88"/>
      <c r="E1" s="89"/>
      <c r="F1" s="90"/>
      <c r="G1" s="90"/>
      <c r="H1" s="89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726"/>
    </row>
    <row r="2" spans="1:24" s="92" customFormat="1" ht="15" customHeight="1">
      <c r="A2" s="725"/>
      <c r="B2" s="726"/>
      <c r="C2" s="726"/>
      <c r="D2" s="93"/>
      <c r="E2" s="89"/>
      <c r="F2" s="90"/>
      <c r="G2" s="90"/>
      <c r="H2" s="89"/>
      <c r="I2" s="91"/>
      <c r="J2" s="91"/>
      <c r="K2" s="91"/>
      <c r="L2" s="91"/>
      <c r="M2" s="91"/>
      <c r="N2" s="91"/>
      <c r="O2" s="94"/>
      <c r="P2" s="94"/>
      <c r="Q2" s="94"/>
      <c r="R2" s="91"/>
      <c r="S2" s="91"/>
      <c r="T2" s="91"/>
      <c r="U2" s="726"/>
    </row>
    <row r="3" spans="1:24" s="92" customFormat="1" ht="78.75" customHeight="1">
      <c r="A3" s="723"/>
      <c r="B3" s="727"/>
      <c r="C3" s="728"/>
      <c r="D3" s="77"/>
      <c r="E3" s="80"/>
      <c r="F3" s="75"/>
      <c r="G3" s="75"/>
      <c r="H3" s="89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729"/>
    </row>
    <row r="4" spans="1:24" s="92" customFormat="1" ht="18" customHeight="1">
      <c r="A4" s="723"/>
      <c r="B4" s="727"/>
      <c r="C4" s="728"/>
      <c r="D4" s="77"/>
      <c r="E4" s="80"/>
      <c r="F4" s="75"/>
      <c r="G4" s="75"/>
      <c r="H4" s="80"/>
      <c r="I4" s="81"/>
      <c r="J4" s="81"/>
      <c r="K4" s="81"/>
      <c r="L4" s="81"/>
      <c r="M4" s="81"/>
      <c r="N4" s="81"/>
      <c r="O4" s="82"/>
      <c r="P4" s="82"/>
      <c r="Q4" s="82"/>
      <c r="R4" s="81"/>
      <c r="S4" s="81"/>
      <c r="T4" s="81"/>
      <c r="U4" s="729"/>
    </row>
    <row r="5" spans="1:24" ht="25.5" customHeight="1">
      <c r="A5" s="723"/>
      <c r="B5" s="724"/>
      <c r="C5" s="721"/>
      <c r="D5" s="74"/>
      <c r="E5" s="75"/>
      <c r="F5" s="75"/>
      <c r="G5" s="75"/>
      <c r="H5" s="75"/>
      <c r="I5" s="76"/>
      <c r="J5" s="76"/>
      <c r="K5" s="95"/>
      <c r="L5" s="76"/>
      <c r="M5" s="76"/>
      <c r="N5" s="76"/>
      <c r="O5" s="76"/>
      <c r="P5" s="76"/>
      <c r="Q5" s="76"/>
      <c r="R5" s="76"/>
      <c r="S5" s="76"/>
      <c r="T5" s="76"/>
      <c r="U5" s="721"/>
      <c r="X5" s="722"/>
    </row>
    <row r="6" spans="1:24" ht="17.25" customHeight="1">
      <c r="A6" s="723"/>
      <c r="B6" s="724"/>
      <c r="C6" s="721"/>
      <c r="D6" s="74"/>
      <c r="E6" s="75"/>
      <c r="F6" s="75"/>
      <c r="G6" s="75"/>
      <c r="H6" s="75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21"/>
      <c r="X6" s="722"/>
    </row>
    <row r="7" spans="1:24" ht="24.75" customHeight="1">
      <c r="A7" s="723"/>
      <c r="B7" s="724"/>
      <c r="C7" s="721"/>
      <c r="D7" s="74"/>
      <c r="E7" s="75"/>
      <c r="F7" s="75"/>
      <c r="G7" s="75"/>
      <c r="H7" s="75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21"/>
      <c r="X7" s="74"/>
    </row>
    <row r="8" spans="1:24" ht="16.5" customHeight="1">
      <c r="A8" s="723"/>
      <c r="B8" s="724"/>
      <c r="C8" s="721"/>
      <c r="D8" s="74"/>
      <c r="E8" s="75"/>
      <c r="F8" s="75"/>
      <c r="G8" s="75"/>
      <c r="H8" s="75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21"/>
      <c r="X8" s="74"/>
    </row>
    <row r="9" spans="1:24" s="92" customFormat="1" ht="22.5" customHeight="1">
      <c r="A9" s="723"/>
      <c r="B9" s="724"/>
      <c r="C9" s="721"/>
      <c r="D9" s="77"/>
      <c r="E9" s="75"/>
      <c r="F9" s="75"/>
      <c r="G9" s="75"/>
      <c r="H9" s="75"/>
      <c r="I9" s="76"/>
      <c r="J9" s="76"/>
      <c r="K9" s="95"/>
      <c r="L9" s="95"/>
      <c r="M9" s="76"/>
      <c r="N9" s="76"/>
      <c r="O9" s="76"/>
      <c r="P9" s="76"/>
      <c r="Q9" s="76"/>
      <c r="R9" s="76"/>
      <c r="S9" s="76"/>
      <c r="T9" s="76"/>
      <c r="U9" s="721"/>
    </row>
    <row r="10" spans="1:24" s="92" customFormat="1" ht="17.25" customHeight="1">
      <c r="A10" s="723"/>
      <c r="B10" s="724"/>
      <c r="C10" s="721"/>
      <c r="D10" s="77"/>
      <c r="E10" s="75"/>
      <c r="F10" s="75"/>
      <c r="G10" s="75"/>
      <c r="H10" s="75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21"/>
    </row>
    <row r="11" spans="1:24" s="92" customFormat="1" ht="108.75" customHeight="1">
      <c r="A11" s="78"/>
      <c r="B11" s="724"/>
      <c r="C11" s="727"/>
      <c r="D11" s="77"/>
      <c r="E11" s="75"/>
      <c r="F11" s="75"/>
      <c r="G11" s="75"/>
      <c r="H11" s="75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21"/>
    </row>
    <row r="12" spans="1:24" s="92" customFormat="1" ht="17.25" customHeight="1">
      <c r="A12" s="78"/>
      <c r="B12" s="724"/>
      <c r="C12" s="727"/>
      <c r="D12" s="77"/>
      <c r="E12" s="75"/>
      <c r="F12" s="75"/>
      <c r="G12" s="75"/>
      <c r="H12" s="75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21"/>
    </row>
    <row r="13" spans="1:24" s="92" customFormat="1" ht="21.75" customHeight="1">
      <c r="A13" s="726"/>
      <c r="B13" s="727"/>
      <c r="C13" s="727"/>
      <c r="D13" s="77"/>
      <c r="E13" s="75"/>
      <c r="F13" s="75"/>
      <c r="G13" s="75"/>
      <c r="H13" s="75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31"/>
    </row>
    <row r="14" spans="1:24" s="92" customFormat="1" ht="12.75" customHeight="1">
      <c r="A14" s="726"/>
      <c r="B14" s="727"/>
      <c r="C14" s="727"/>
      <c r="D14" s="77"/>
      <c r="E14" s="75"/>
      <c r="F14" s="75"/>
      <c r="G14" s="75"/>
      <c r="H14" s="75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31"/>
    </row>
    <row r="15" spans="1:24" s="92" customFormat="1" ht="21" customHeight="1">
      <c r="A15" s="726"/>
      <c r="B15" s="727"/>
      <c r="C15" s="727"/>
      <c r="D15" s="77"/>
      <c r="E15" s="75"/>
      <c r="F15" s="75"/>
      <c r="G15" s="75"/>
      <c r="H15" s="75"/>
      <c r="I15" s="79"/>
      <c r="J15" s="76"/>
      <c r="K15" s="95"/>
      <c r="L15" s="76"/>
      <c r="M15" s="76"/>
      <c r="N15" s="79"/>
      <c r="O15" s="76"/>
      <c r="P15" s="76"/>
      <c r="Q15" s="79"/>
      <c r="R15" s="76"/>
      <c r="S15" s="76"/>
      <c r="T15" s="76"/>
      <c r="U15" s="731"/>
    </row>
    <row r="16" spans="1:24" s="92" customFormat="1" ht="9.75" customHeight="1">
      <c r="A16" s="726"/>
      <c r="B16" s="727"/>
      <c r="C16" s="727"/>
      <c r="D16" s="77"/>
      <c r="E16" s="75"/>
      <c r="F16" s="75"/>
      <c r="G16" s="75"/>
      <c r="H16" s="75"/>
      <c r="I16" s="79"/>
      <c r="J16" s="76"/>
      <c r="K16" s="76"/>
      <c r="L16" s="76"/>
      <c r="M16" s="76"/>
      <c r="N16" s="79"/>
      <c r="O16" s="76"/>
      <c r="P16" s="76"/>
      <c r="Q16" s="79"/>
      <c r="R16" s="76"/>
      <c r="S16" s="76"/>
      <c r="T16" s="76"/>
      <c r="U16" s="731"/>
    </row>
    <row r="17" spans="1:21" s="92" customFormat="1" ht="23.25" customHeight="1">
      <c r="A17" s="726"/>
      <c r="B17" s="727"/>
      <c r="C17" s="727"/>
      <c r="D17" s="77"/>
      <c r="E17" s="75"/>
      <c r="F17" s="75"/>
      <c r="G17" s="75"/>
      <c r="H17" s="75"/>
      <c r="I17" s="79"/>
      <c r="J17" s="76"/>
      <c r="K17" s="76"/>
      <c r="L17" s="76"/>
      <c r="M17" s="76"/>
      <c r="N17" s="79"/>
      <c r="O17" s="76"/>
      <c r="P17" s="76"/>
      <c r="Q17" s="79"/>
      <c r="R17" s="76"/>
      <c r="S17" s="76"/>
      <c r="T17" s="76"/>
      <c r="U17" s="731"/>
    </row>
    <row r="18" spans="1:21" s="92" customFormat="1" ht="11.25" customHeight="1">
      <c r="A18" s="726"/>
      <c r="B18" s="727"/>
      <c r="C18" s="727"/>
      <c r="D18" s="77"/>
      <c r="E18" s="75"/>
      <c r="F18" s="75"/>
      <c r="G18" s="75"/>
      <c r="H18" s="75"/>
      <c r="I18" s="79"/>
      <c r="J18" s="76"/>
      <c r="K18" s="76"/>
      <c r="L18" s="76"/>
      <c r="M18" s="76"/>
      <c r="N18" s="79"/>
      <c r="O18" s="76"/>
      <c r="P18" s="76"/>
      <c r="Q18" s="79"/>
      <c r="R18" s="76"/>
      <c r="S18" s="76"/>
      <c r="T18" s="76"/>
      <c r="U18" s="731"/>
    </row>
    <row r="19" spans="1:21" s="92" customFormat="1" ht="21.75" customHeight="1">
      <c r="A19" s="726"/>
      <c r="B19" s="727"/>
      <c r="C19" s="727"/>
      <c r="D19" s="77"/>
      <c r="E19" s="80"/>
      <c r="F19" s="75"/>
      <c r="G19" s="75"/>
      <c r="H19" s="80"/>
      <c r="I19" s="79"/>
      <c r="J19" s="76"/>
      <c r="K19" s="81"/>
      <c r="L19" s="81"/>
      <c r="M19" s="81"/>
      <c r="N19" s="82"/>
      <c r="O19" s="82"/>
      <c r="P19" s="82"/>
      <c r="Q19" s="82"/>
      <c r="R19" s="81"/>
      <c r="S19" s="81"/>
      <c r="T19" s="81"/>
      <c r="U19" s="731"/>
    </row>
    <row r="20" spans="1:21" s="92" customFormat="1" ht="10.5" customHeight="1">
      <c r="A20" s="726"/>
      <c r="B20" s="727"/>
      <c r="C20" s="727"/>
      <c r="D20" s="77"/>
      <c r="E20" s="80"/>
      <c r="F20" s="75"/>
      <c r="G20" s="75"/>
      <c r="H20" s="80"/>
      <c r="I20" s="81"/>
      <c r="J20" s="81"/>
      <c r="K20" s="81"/>
      <c r="L20" s="81"/>
      <c r="M20" s="81"/>
      <c r="N20" s="82"/>
      <c r="O20" s="82"/>
      <c r="P20" s="82"/>
      <c r="Q20" s="82"/>
      <c r="R20" s="81"/>
      <c r="S20" s="81"/>
      <c r="T20" s="81"/>
      <c r="U20" s="731"/>
    </row>
    <row r="21" spans="1:21" s="92" customFormat="1" ht="21" customHeight="1">
      <c r="A21" s="726"/>
      <c r="B21" s="727"/>
      <c r="C21" s="727"/>
      <c r="D21" s="77"/>
      <c r="E21" s="80"/>
      <c r="F21" s="75"/>
      <c r="G21" s="75"/>
      <c r="H21" s="80"/>
      <c r="I21" s="79"/>
      <c r="J21" s="76"/>
      <c r="K21" s="81"/>
      <c r="L21" s="81"/>
      <c r="M21" s="81"/>
      <c r="N21" s="82"/>
      <c r="O21" s="82"/>
      <c r="P21" s="82"/>
      <c r="Q21" s="82"/>
      <c r="R21" s="81"/>
      <c r="S21" s="81"/>
      <c r="T21" s="81"/>
      <c r="U21" s="731"/>
    </row>
    <row r="22" spans="1:21" s="92" customFormat="1" ht="11.25" customHeight="1">
      <c r="A22" s="726"/>
      <c r="B22" s="727"/>
      <c r="C22" s="727"/>
      <c r="D22" s="77"/>
      <c r="E22" s="80"/>
      <c r="F22" s="75"/>
      <c r="G22" s="75"/>
      <c r="H22" s="80"/>
      <c r="I22" s="81"/>
      <c r="J22" s="81"/>
      <c r="K22" s="81"/>
      <c r="L22" s="81"/>
      <c r="M22" s="81"/>
      <c r="N22" s="82"/>
      <c r="O22" s="82"/>
      <c r="P22" s="82"/>
      <c r="Q22" s="82"/>
      <c r="R22" s="81"/>
      <c r="S22" s="81"/>
      <c r="T22" s="81"/>
      <c r="U22" s="731"/>
    </row>
    <row r="23" spans="1:21" s="92" customFormat="1" ht="21.75" customHeight="1">
      <c r="A23" s="83"/>
      <c r="B23" s="727"/>
      <c r="C23" s="727"/>
      <c r="D23" s="77"/>
      <c r="E23" s="75"/>
      <c r="F23" s="75"/>
      <c r="G23" s="75"/>
      <c r="H23" s="75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21"/>
    </row>
    <row r="24" spans="1:21" s="92" customFormat="1" ht="9.75" customHeight="1">
      <c r="A24" s="83"/>
      <c r="B24" s="727"/>
      <c r="C24" s="727"/>
      <c r="D24" s="77"/>
      <c r="E24" s="75"/>
      <c r="F24" s="75"/>
      <c r="G24" s="75"/>
      <c r="H24" s="75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21"/>
    </row>
    <row r="25" spans="1:21" s="92" customFormat="1" ht="23.25" customHeight="1">
      <c r="A25" s="83"/>
      <c r="B25" s="727"/>
      <c r="C25" s="727"/>
      <c r="D25" s="77"/>
      <c r="E25" s="75"/>
      <c r="F25" s="75"/>
      <c r="G25" s="75"/>
      <c r="H25" s="75"/>
      <c r="I25" s="79"/>
      <c r="J25" s="76"/>
      <c r="K25" s="76"/>
      <c r="L25" s="76"/>
      <c r="M25" s="76"/>
      <c r="N25" s="79"/>
      <c r="O25" s="76"/>
      <c r="P25" s="76"/>
      <c r="Q25" s="79"/>
      <c r="R25" s="76"/>
      <c r="S25" s="76"/>
      <c r="T25" s="76"/>
      <c r="U25" s="721"/>
    </row>
    <row r="26" spans="1:21" s="92" customFormat="1" ht="15" customHeight="1">
      <c r="A26" s="83"/>
      <c r="B26" s="727"/>
      <c r="C26" s="727"/>
      <c r="D26" s="77"/>
      <c r="E26" s="75"/>
      <c r="F26" s="75"/>
      <c r="G26" s="75"/>
      <c r="H26" s="75"/>
      <c r="I26" s="79"/>
      <c r="J26" s="76"/>
      <c r="K26" s="76"/>
      <c r="L26" s="76"/>
      <c r="M26" s="76"/>
      <c r="N26" s="79"/>
      <c r="O26" s="76"/>
      <c r="P26" s="76"/>
      <c r="Q26" s="79"/>
      <c r="R26" s="76"/>
      <c r="S26" s="76"/>
      <c r="T26" s="76"/>
      <c r="U26" s="721"/>
    </row>
    <row r="27" spans="1:21" s="92" customFormat="1" ht="18.75" customHeight="1">
      <c r="A27" s="83"/>
      <c r="B27" s="727"/>
      <c r="C27" s="727"/>
      <c r="D27" s="84"/>
      <c r="E27" s="75"/>
      <c r="F27" s="75"/>
      <c r="G27" s="75"/>
      <c r="H27" s="75"/>
      <c r="I27" s="79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21"/>
    </row>
    <row r="28" spans="1:21" s="92" customFormat="1" ht="13.5" customHeight="1">
      <c r="A28" s="83"/>
      <c r="B28" s="727"/>
      <c r="C28" s="727"/>
      <c r="D28" s="77"/>
      <c r="E28" s="75"/>
      <c r="F28" s="75"/>
      <c r="G28" s="75"/>
      <c r="H28" s="75"/>
      <c r="I28" s="79"/>
      <c r="J28" s="76"/>
      <c r="K28" s="76"/>
      <c r="L28" s="76"/>
      <c r="M28" s="76"/>
      <c r="N28" s="79"/>
      <c r="O28" s="76"/>
      <c r="P28" s="76"/>
      <c r="Q28" s="79"/>
      <c r="R28" s="76"/>
      <c r="S28" s="76"/>
      <c r="T28" s="76"/>
      <c r="U28" s="721"/>
    </row>
    <row r="29" spans="1:21" s="92" customFormat="1" ht="23.25" customHeight="1">
      <c r="A29" s="83"/>
      <c r="B29" s="727"/>
      <c r="C29" s="727"/>
      <c r="D29" s="77"/>
      <c r="E29" s="75"/>
      <c r="F29" s="75"/>
      <c r="G29" s="75"/>
      <c r="H29" s="75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21"/>
    </row>
    <row r="30" spans="1:21" s="92" customFormat="1" ht="15" customHeight="1">
      <c r="A30" s="83"/>
      <c r="B30" s="727"/>
      <c r="C30" s="727"/>
      <c r="D30" s="77"/>
      <c r="E30" s="75"/>
      <c r="F30" s="75"/>
      <c r="G30" s="75"/>
      <c r="H30" s="75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21"/>
    </row>
    <row r="31" spans="1:21" s="92" customFormat="1" ht="35.25" customHeight="1">
      <c r="A31" s="727"/>
      <c r="B31" s="731"/>
      <c r="C31" s="728"/>
      <c r="D31" s="77"/>
      <c r="E31" s="80"/>
      <c r="F31" s="75"/>
      <c r="G31" s="75"/>
      <c r="H31" s="89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729"/>
    </row>
    <row r="32" spans="1:21" s="92" customFormat="1" ht="15" customHeight="1">
      <c r="A32" s="727"/>
      <c r="B32" s="731"/>
      <c r="C32" s="728"/>
      <c r="D32" s="77"/>
      <c r="E32" s="80"/>
      <c r="F32" s="75"/>
      <c r="G32" s="75"/>
      <c r="H32" s="80"/>
      <c r="I32" s="81"/>
      <c r="J32" s="81"/>
      <c r="K32" s="81"/>
      <c r="L32" s="81"/>
      <c r="M32" s="81"/>
      <c r="N32" s="81"/>
      <c r="O32" s="97"/>
      <c r="P32" s="97"/>
      <c r="Q32" s="82"/>
      <c r="R32" s="81"/>
      <c r="S32" s="81"/>
      <c r="T32" s="81"/>
      <c r="U32" s="729"/>
    </row>
    <row r="33" spans="1:21" s="92" customFormat="1" ht="79.5" customHeight="1">
      <c r="A33" s="726"/>
      <c r="B33" s="727"/>
      <c r="C33" s="727"/>
      <c r="D33" s="77"/>
      <c r="E33" s="75"/>
      <c r="F33" s="75"/>
      <c r="G33" s="75"/>
      <c r="H33" s="75"/>
      <c r="I33" s="79"/>
      <c r="J33" s="76"/>
      <c r="K33" s="76"/>
      <c r="L33" s="76"/>
      <c r="M33" s="76"/>
      <c r="N33" s="79"/>
      <c r="O33" s="76"/>
      <c r="P33" s="76"/>
      <c r="Q33" s="79"/>
      <c r="R33" s="76"/>
      <c r="S33" s="76"/>
      <c r="T33" s="76"/>
      <c r="U33" s="721"/>
    </row>
    <row r="34" spans="1:21" s="92" customFormat="1" ht="23.25" customHeight="1">
      <c r="A34" s="726"/>
      <c r="B34" s="727"/>
      <c r="C34" s="727"/>
      <c r="D34" s="77"/>
      <c r="E34" s="75"/>
      <c r="F34" s="75"/>
      <c r="G34" s="75"/>
      <c r="H34" s="75"/>
      <c r="I34" s="79"/>
      <c r="J34" s="76"/>
      <c r="K34" s="76"/>
      <c r="L34" s="76"/>
      <c r="M34" s="76"/>
      <c r="N34" s="79"/>
      <c r="O34" s="76"/>
      <c r="P34" s="76"/>
      <c r="Q34" s="79"/>
      <c r="R34" s="76"/>
      <c r="S34" s="76"/>
      <c r="T34" s="76"/>
      <c r="U34" s="730"/>
    </row>
    <row r="35" spans="1:21" s="92" customFormat="1" ht="74.25" customHeight="1">
      <c r="A35" s="726"/>
      <c r="B35" s="727"/>
      <c r="C35" s="727"/>
      <c r="D35" s="77"/>
      <c r="E35" s="75"/>
      <c r="F35" s="75"/>
      <c r="G35" s="75"/>
      <c r="H35" s="75"/>
      <c r="I35" s="79"/>
      <c r="J35" s="76"/>
      <c r="K35" s="76"/>
      <c r="L35" s="76"/>
      <c r="M35" s="76"/>
      <c r="N35" s="79"/>
      <c r="O35" s="76"/>
      <c r="P35" s="76"/>
      <c r="Q35" s="79"/>
      <c r="R35" s="76"/>
      <c r="S35" s="76"/>
      <c r="T35" s="76"/>
      <c r="U35" s="721"/>
    </row>
    <row r="36" spans="1:21" s="92" customFormat="1" ht="30.75" customHeight="1">
      <c r="A36" s="726"/>
      <c r="B36" s="727"/>
      <c r="C36" s="727"/>
      <c r="D36" s="77"/>
      <c r="E36" s="75"/>
      <c r="F36" s="75"/>
      <c r="G36" s="75"/>
      <c r="H36" s="75"/>
      <c r="I36" s="79"/>
      <c r="J36" s="76"/>
      <c r="K36" s="76"/>
      <c r="L36" s="76"/>
      <c r="M36" s="76"/>
      <c r="N36" s="79"/>
      <c r="O36" s="76"/>
      <c r="P36" s="76"/>
      <c r="Q36" s="79"/>
      <c r="R36" s="76"/>
      <c r="S36" s="76"/>
      <c r="T36" s="76"/>
      <c r="U36" s="721"/>
    </row>
    <row r="37" spans="1:21" s="92" customFormat="1" ht="169.5" customHeight="1">
      <c r="A37" s="83"/>
      <c r="B37" s="727"/>
      <c r="C37" s="727"/>
      <c r="D37" s="77"/>
      <c r="E37" s="75"/>
      <c r="F37" s="75"/>
      <c r="G37" s="75"/>
      <c r="H37" s="75"/>
      <c r="I37" s="79"/>
      <c r="J37" s="76"/>
      <c r="K37" s="76"/>
      <c r="L37" s="76"/>
      <c r="M37" s="76"/>
      <c r="N37" s="79"/>
      <c r="O37" s="76"/>
      <c r="P37" s="76"/>
      <c r="Q37" s="79"/>
      <c r="R37" s="76"/>
      <c r="S37" s="76"/>
      <c r="T37" s="76"/>
      <c r="U37" s="721"/>
    </row>
    <row r="38" spans="1:21" s="92" customFormat="1" ht="27.75" customHeight="1">
      <c r="A38" s="83"/>
      <c r="B38" s="727"/>
      <c r="C38" s="727"/>
      <c r="D38" s="77"/>
      <c r="E38" s="75"/>
      <c r="F38" s="75"/>
      <c r="G38" s="75"/>
      <c r="H38" s="75"/>
      <c r="I38" s="79"/>
      <c r="J38" s="76"/>
      <c r="K38" s="76"/>
      <c r="L38" s="76"/>
      <c r="M38" s="76"/>
      <c r="N38" s="79"/>
      <c r="O38" s="76"/>
      <c r="P38" s="76"/>
      <c r="Q38" s="79"/>
      <c r="R38" s="76"/>
      <c r="S38" s="76"/>
      <c r="T38" s="76"/>
      <c r="U38" s="721"/>
    </row>
    <row r="39" spans="1:21" s="92" customFormat="1" ht="116.25" customHeight="1">
      <c r="A39" s="726"/>
      <c r="B39" s="727"/>
      <c r="C39" s="727"/>
      <c r="D39" s="77"/>
      <c r="E39" s="75"/>
      <c r="F39" s="75"/>
      <c r="G39" s="75"/>
      <c r="H39" s="75"/>
      <c r="I39" s="79"/>
      <c r="J39" s="76"/>
      <c r="K39" s="95"/>
      <c r="L39" s="76"/>
      <c r="M39" s="76"/>
      <c r="N39" s="76"/>
      <c r="O39" s="76"/>
      <c r="P39" s="76"/>
      <c r="Q39" s="79"/>
      <c r="R39" s="76"/>
      <c r="S39" s="76"/>
      <c r="T39" s="76"/>
      <c r="U39" s="721"/>
    </row>
    <row r="40" spans="1:21" s="92" customFormat="1" ht="21.75" customHeight="1">
      <c r="A40" s="726"/>
      <c r="B40" s="727"/>
      <c r="C40" s="727"/>
      <c r="D40" s="77"/>
      <c r="E40" s="75"/>
      <c r="F40" s="75"/>
      <c r="G40" s="75"/>
      <c r="H40" s="75"/>
      <c r="I40" s="79"/>
      <c r="J40" s="76"/>
      <c r="K40" s="76"/>
      <c r="L40" s="76"/>
      <c r="M40" s="76"/>
      <c r="N40" s="76"/>
      <c r="O40" s="76"/>
      <c r="P40" s="76"/>
      <c r="Q40" s="79"/>
      <c r="R40" s="76"/>
      <c r="S40" s="76"/>
      <c r="T40" s="76"/>
      <c r="U40" s="721"/>
    </row>
    <row r="41" spans="1:21" s="92" customFormat="1" ht="52.5" customHeight="1">
      <c r="A41" s="726"/>
      <c r="B41" s="727"/>
      <c r="C41" s="727"/>
      <c r="D41" s="77"/>
      <c r="E41" s="75"/>
      <c r="F41" s="75"/>
      <c r="G41" s="75"/>
      <c r="H41" s="75"/>
      <c r="I41" s="79"/>
      <c r="J41" s="76"/>
      <c r="K41" s="95"/>
      <c r="L41" s="76"/>
      <c r="M41" s="76"/>
      <c r="N41" s="76"/>
      <c r="O41" s="76"/>
      <c r="P41" s="76"/>
      <c r="Q41" s="79"/>
      <c r="R41" s="76"/>
      <c r="S41" s="76"/>
      <c r="T41" s="76"/>
      <c r="U41" s="721"/>
    </row>
    <row r="42" spans="1:21" s="92" customFormat="1" ht="12.75" customHeight="1">
      <c r="A42" s="726"/>
      <c r="B42" s="727"/>
      <c r="C42" s="727"/>
      <c r="D42" s="77"/>
      <c r="E42" s="75"/>
      <c r="F42" s="75"/>
      <c r="G42" s="75"/>
      <c r="H42" s="75"/>
      <c r="I42" s="79"/>
      <c r="J42" s="76"/>
      <c r="K42" s="76"/>
      <c r="L42" s="76"/>
      <c r="M42" s="76"/>
      <c r="N42" s="76"/>
      <c r="O42" s="76"/>
      <c r="P42" s="76"/>
      <c r="Q42" s="79"/>
      <c r="R42" s="76"/>
      <c r="S42" s="76"/>
      <c r="T42" s="76"/>
      <c r="U42" s="721"/>
    </row>
    <row r="43" spans="1:21" s="92" customFormat="1" ht="100.5" customHeight="1">
      <c r="A43" s="726"/>
      <c r="B43" s="727"/>
      <c r="C43" s="727"/>
      <c r="D43" s="77"/>
      <c r="E43" s="75"/>
      <c r="F43" s="75"/>
      <c r="G43" s="75"/>
      <c r="H43" s="75"/>
      <c r="I43" s="79"/>
      <c r="J43" s="76"/>
      <c r="K43" s="76"/>
      <c r="L43" s="76"/>
      <c r="M43" s="76"/>
      <c r="N43" s="79"/>
      <c r="O43" s="76"/>
      <c r="P43" s="76"/>
      <c r="Q43" s="79"/>
      <c r="R43" s="76"/>
      <c r="S43" s="79"/>
      <c r="T43" s="79"/>
      <c r="U43" s="721"/>
    </row>
    <row r="44" spans="1:21" s="92" customFormat="1" ht="31.5" customHeight="1">
      <c r="A44" s="726"/>
      <c r="B44" s="727"/>
      <c r="C44" s="727"/>
      <c r="D44" s="77"/>
      <c r="E44" s="75"/>
      <c r="F44" s="75"/>
      <c r="G44" s="75"/>
      <c r="H44" s="75"/>
      <c r="I44" s="79"/>
      <c r="J44" s="76"/>
      <c r="K44" s="76"/>
      <c r="L44" s="76"/>
      <c r="M44" s="76"/>
      <c r="N44" s="79"/>
      <c r="O44" s="76"/>
      <c r="P44" s="76"/>
      <c r="Q44" s="79"/>
      <c r="R44" s="76"/>
      <c r="S44" s="76"/>
      <c r="T44" s="76"/>
      <c r="U44" s="730"/>
    </row>
    <row r="45" spans="1:21" s="92" customFormat="1" ht="32.25" customHeight="1">
      <c r="A45" s="734"/>
      <c r="B45" s="727"/>
      <c r="C45" s="727"/>
      <c r="D45" s="77"/>
      <c r="E45" s="75"/>
      <c r="F45" s="75"/>
      <c r="G45" s="75"/>
      <c r="H45" s="75"/>
      <c r="I45" s="79"/>
      <c r="J45" s="76"/>
      <c r="K45" s="76"/>
      <c r="L45" s="76"/>
      <c r="M45" s="76"/>
      <c r="N45" s="76"/>
      <c r="O45" s="76"/>
      <c r="P45" s="76"/>
      <c r="Q45" s="79"/>
      <c r="R45" s="76"/>
      <c r="S45" s="76"/>
      <c r="T45" s="76"/>
      <c r="U45" s="721"/>
    </row>
    <row r="46" spans="1:21" s="92" customFormat="1" ht="15" customHeight="1">
      <c r="A46" s="734"/>
      <c r="B46" s="727"/>
      <c r="C46" s="727"/>
      <c r="D46" s="77"/>
      <c r="E46" s="75"/>
      <c r="F46" s="75"/>
      <c r="G46" s="75"/>
      <c r="H46" s="75"/>
      <c r="I46" s="79"/>
      <c r="J46" s="76"/>
      <c r="K46" s="76"/>
      <c r="L46" s="76"/>
      <c r="M46" s="76"/>
      <c r="N46" s="76"/>
      <c r="O46" s="76"/>
      <c r="P46" s="76"/>
      <c r="Q46" s="79"/>
      <c r="R46" s="76"/>
      <c r="S46" s="76"/>
      <c r="T46" s="76"/>
      <c r="U46" s="721"/>
    </row>
    <row r="47" spans="1:21" s="92" customFormat="1" ht="33.75" customHeight="1">
      <c r="A47" s="734"/>
      <c r="B47" s="727"/>
      <c r="C47" s="727"/>
      <c r="D47" s="77"/>
      <c r="E47" s="75"/>
      <c r="F47" s="75"/>
      <c r="G47" s="75"/>
      <c r="H47" s="75"/>
      <c r="I47" s="79"/>
      <c r="J47" s="76"/>
      <c r="K47" s="76"/>
      <c r="L47" s="76"/>
      <c r="M47" s="76"/>
      <c r="N47" s="76"/>
      <c r="O47" s="76"/>
      <c r="P47" s="76"/>
      <c r="Q47" s="79"/>
      <c r="R47" s="76"/>
      <c r="S47" s="79"/>
      <c r="T47" s="79"/>
      <c r="U47" s="721"/>
    </row>
    <row r="48" spans="1:21" s="92" customFormat="1" ht="12.75" customHeight="1">
      <c r="A48" s="734"/>
      <c r="B48" s="727"/>
      <c r="C48" s="727"/>
      <c r="D48" s="77"/>
      <c r="E48" s="75"/>
      <c r="F48" s="75"/>
      <c r="G48" s="75"/>
      <c r="H48" s="75"/>
      <c r="I48" s="79"/>
      <c r="J48" s="76"/>
      <c r="K48" s="76"/>
      <c r="L48" s="76"/>
      <c r="M48" s="76"/>
      <c r="N48" s="76"/>
      <c r="O48" s="76"/>
      <c r="P48" s="76"/>
      <c r="Q48" s="79"/>
      <c r="R48" s="76"/>
      <c r="S48" s="76"/>
      <c r="T48" s="76"/>
      <c r="U48" s="721"/>
    </row>
    <row r="49" spans="1:21" s="92" customFormat="1" ht="40.5" customHeight="1">
      <c r="A49" s="734"/>
      <c r="B49" s="727"/>
      <c r="C49" s="735"/>
      <c r="D49" s="77"/>
      <c r="E49" s="75"/>
      <c r="F49" s="75"/>
      <c r="G49" s="75"/>
      <c r="H49" s="75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30"/>
    </row>
    <row r="50" spans="1:21" s="92" customFormat="1" ht="15.75" customHeight="1">
      <c r="A50" s="734"/>
      <c r="B50" s="727"/>
      <c r="C50" s="735"/>
      <c r="D50" s="77"/>
      <c r="E50" s="75"/>
      <c r="F50" s="75"/>
      <c r="G50" s="75"/>
      <c r="H50" s="75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30"/>
    </row>
    <row r="51" spans="1:21" s="92" customFormat="1" ht="74.25" customHeight="1">
      <c r="A51" s="734"/>
      <c r="B51" s="727"/>
      <c r="C51" s="735"/>
      <c r="D51" s="77"/>
      <c r="E51" s="75"/>
      <c r="F51" s="75"/>
      <c r="G51" s="75"/>
      <c r="H51" s="75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30"/>
    </row>
    <row r="52" spans="1:21" s="92" customFormat="1" ht="12.75" customHeight="1">
      <c r="A52" s="734"/>
      <c r="B52" s="727"/>
      <c r="C52" s="735"/>
      <c r="D52" s="77"/>
      <c r="E52" s="80"/>
      <c r="F52" s="75"/>
      <c r="G52" s="75"/>
      <c r="H52" s="80"/>
      <c r="I52" s="81"/>
      <c r="J52" s="81"/>
      <c r="K52" s="81"/>
      <c r="L52" s="81"/>
      <c r="M52" s="81"/>
      <c r="N52" s="82"/>
      <c r="O52" s="82"/>
      <c r="P52" s="82"/>
      <c r="Q52" s="82"/>
      <c r="R52" s="81"/>
      <c r="S52" s="81"/>
      <c r="T52" s="81"/>
      <c r="U52" s="730"/>
    </row>
    <row r="53" spans="1:21" s="92" customFormat="1" ht="49.5" customHeight="1">
      <c r="A53" s="734"/>
      <c r="B53" s="727"/>
      <c r="C53" s="735"/>
      <c r="D53" s="77"/>
      <c r="E53" s="75"/>
      <c r="F53" s="75"/>
      <c r="G53" s="75"/>
      <c r="H53" s="75"/>
      <c r="I53" s="79"/>
      <c r="J53" s="76"/>
      <c r="K53" s="76"/>
      <c r="L53" s="76"/>
      <c r="M53" s="76"/>
      <c r="N53" s="79"/>
      <c r="O53" s="76"/>
      <c r="P53" s="76"/>
      <c r="Q53" s="79"/>
      <c r="R53" s="76"/>
      <c r="S53" s="79"/>
      <c r="T53" s="79"/>
      <c r="U53" s="730"/>
    </row>
    <row r="54" spans="1:21" s="92" customFormat="1" ht="12.75" customHeight="1">
      <c r="A54" s="734"/>
      <c r="B54" s="727"/>
      <c r="C54" s="735"/>
      <c r="D54" s="77"/>
      <c r="E54" s="75"/>
      <c r="F54" s="75"/>
      <c r="G54" s="75"/>
      <c r="H54" s="75"/>
      <c r="I54" s="79"/>
      <c r="J54" s="76"/>
      <c r="K54" s="76"/>
      <c r="L54" s="76"/>
      <c r="M54" s="76"/>
      <c r="N54" s="79"/>
      <c r="O54" s="76"/>
      <c r="P54" s="76"/>
      <c r="Q54" s="79"/>
      <c r="R54" s="76"/>
      <c r="S54" s="76"/>
      <c r="T54" s="76"/>
      <c r="U54" s="730"/>
    </row>
    <row r="55" spans="1:21" s="92" customFormat="1" ht="80.25" customHeight="1">
      <c r="A55" s="85"/>
      <c r="B55" s="727"/>
      <c r="C55" s="724"/>
      <c r="D55" s="77"/>
      <c r="E55" s="75"/>
      <c r="F55" s="75"/>
      <c r="G55" s="75"/>
      <c r="H55" s="75"/>
      <c r="I55" s="79"/>
      <c r="J55" s="76"/>
      <c r="K55" s="76"/>
      <c r="L55" s="76"/>
      <c r="M55" s="76"/>
      <c r="N55" s="79"/>
      <c r="O55" s="76"/>
      <c r="P55" s="76"/>
      <c r="Q55" s="79"/>
      <c r="R55" s="76"/>
      <c r="S55" s="76"/>
      <c r="T55" s="76"/>
      <c r="U55" s="721"/>
    </row>
    <row r="56" spans="1:21" s="92" customFormat="1" ht="12.75" customHeight="1">
      <c r="A56" s="85"/>
      <c r="B56" s="727"/>
      <c r="C56" s="724"/>
      <c r="D56" s="77"/>
      <c r="E56" s="75"/>
      <c r="F56" s="75"/>
      <c r="G56" s="75"/>
      <c r="H56" s="75"/>
      <c r="I56" s="79"/>
      <c r="J56" s="76"/>
      <c r="K56" s="76"/>
      <c r="L56" s="76"/>
      <c r="M56" s="76"/>
      <c r="N56" s="79"/>
      <c r="O56" s="76"/>
      <c r="P56" s="76"/>
      <c r="Q56" s="79"/>
      <c r="R56" s="76"/>
      <c r="S56" s="76"/>
      <c r="T56" s="76"/>
      <c r="U56" s="721"/>
    </row>
    <row r="57" spans="1:21" s="92" customFormat="1" ht="81.75" customHeight="1">
      <c r="A57" s="734"/>
      <c r="B57" s="727"/>
      <c r="C57" s="724"/>
      <c r="D57" s="77"/>
      <c r="E57" s="75"/>
      <c r="F57" s="75"/>
      <c r="G57" s="75"/>
      <c r="H57" s="75"/>
      <c r="I57" s="79"/>
      <c r="J57" s="76"/>
      <c r="K57" s="76"/>
      <c r="L57" s="76"/>
      <c r="M57" s="76"/>
      <c r="N57" s="79"/>
      <c r="O57" s="76"/>
      <c r="P57" s="76"/>
      <c r="Q57" s="79"/>
      <c r="R57" s="76"/>
      <c r="S57" s="76"/>
      <c r="T57" s="76"/>
      <c r="U57" s="721"/>
    </row>
    <row r="58" spans="1:21" s="92" customFormat="1" ht="16.5" customHeight="1">
      <c r="A58" s="734"/>
      <c r="B58" s="727"/>
      <c r="C58" s="724"/>
      <c r="D58" s="77"/>
      <c r="E58" s="75"/>
      <c r="F58" s="75"/>
      <c r="G58" s="75"/>
      <c r="H58" s="75"/>
      <c r="I58" s="79"/>
      <c r="J58" s="76"/>
      <c r="K58" s="76"/>
      <c r="L58" s="76"/>
      <c r="M58" s="76"/>
      <c r="N58" s="79"/>
      <c r="O58" s="76"/>
      <c r="P58" s="76"/>
      <c r="Q58" s="79"/>
      <c r="R58" s="76"/>
      <c r="S58" s="76"/>
      <c r="T58" s="76"/>
      <c r="U58" s="721"/>
    </row>
    <row r="59" spans="1:21" s="92" customFormat="1" ht="66" customHeight="1">
      <c r="A59" s="734"/>
      <c r="B59" s="727"/>
      <c r="C59" s="724"/>
      <c r="D59" s="77"/>
      <c r="E59" s="75"/>
      <c r="F59" s="75"/>
      <c r="G59" s="75"/>
      <c r="H59" s="86"/>
      <c r="I59" s="79"/>
      <c r="J59" s="76"/>
      <c r="K59" s="76"/>
      <c r="L59" s="76"/>
      <c r="M59" s="76"/>
      <c r="N59" s="79"/>
      <c r="O59" s="76"/>
      <c r="P59" s="76"/>
      <c r="Q59" s="79"/>
      <c r="R59" s="76"/>
      <c r="S59" s="79"/>
      <c r="T59" s="79"/>
      <c r="U59" s="721"/>
    </row>
    <row r="60" spans="1:21" s="92" customFormat="1" ht="15.75" customHeight="1">
      <c r="A60" s="734"/>
      <c r="B60" s="727"/>
      <c r="C60" s="724"/>
      <c r="D60" s="77"/>
      <c r="E60" s="75"/>
      <c r="F60" s="75"/>
      <c r="G60" s="75"/>
      <c r="H60" s="75"/>
      <c r="I60" s="79"/>
      <c r="J60" s="76"/>
      <c r="K60" s="76"/>
      <c r="L60" s="76"/>
      <c r="M60" s="76"/>
      <c r="N60" s="79"/>
      <c r="O60" s="76"/>
      <c r="P60" s="76"/>
      <c r="Q60" s="79"/>
      <c r="R60" s="76"/>
      <c r="S60" s="76"/>
      <c r="T60" s="76"/>
      <c r="U60" s="721"/>
    </row>
    <row r="61" spans="1:21" s="92" customFormat="1" ht="78" customHeight="1">
      <c r="A61" s="733"/>
      <c r="B61" s="724"/>
      <c r="C61" s="727"/>
      <c r="D61" s="77"/>
      <c r="E61" s="75"/>
      <c r="F61" s="75"/>
      <c r="G61" s="75"/>
      <c r="H61" s="75"/>
      <c r="I61" s="79"/>
      <c r="J61" s="76"/>
      <c r="K61" s="76"/>
      <c r="L61" s="76"/>
      <c r="M61" s="76"/>
      <c r="N61" s="79"/>
      <c r="O61" s="76"/>
      <c r="P61" s="76"/>
      <c r="Q61" s="79"/>
      <c r="R61" s="76"/>
      <c r="S61" s="79"/>
      <c r="T61" s="79"/>
      <c r="U61" s="721"/>
    </row>
    <row r="62" spans="1:21" s="92" customFormat="1">
      <c r="A62" s="733"/>
      <c r="B62" s="724"/>
      <c r="C62" s="727"/>
      <c r="D62" s="77"/>
      <c r="E62" s="75"/>
      <c r="F62" s="75"/>
      <c r="G62" s="75"/>
      <c r="H62" s="75"/>
      <c r="I62" s="79"/>
      <c r="J62" s="76"/>
      <c r="K62" s="76"/>
      <c r="L62" s="76"/>
      <c r="M62" s="76"/>
      <c r="N62" s="79"/>
      <c r="O62" s="76"/>
      <c r="P62" s="76"/>
      <c r="Q62" s="79"/>
      <c r="R62" s="76"/>
      <c r="S62" s="76"/>
      <c r="T62" s="76"/>
      <c r="U62" s="730"/>
    </row>
    <row r="63" spans="1:21" s="92" customFormat="1" ht="21" customHeight="1">
      <c r="A63" s="733"/>
      <c r="B63" s="724"/>
      <c r="C63" s="727"/>
      <c r="D63" s="77"/>
      <c r="E63" s="75"/>
      <c r="F63" s="75"/>
      <c r="G63" s="75"/>
      <c r="H63" s="75"/>
      <c r="I63" s="79"/>
      <c r="J63" s="76"/>
      <c r="K63" s="76"/>
      <c r="L63" s="76"/>
      <c r="M63" s="76"/>
      <c r="N63" s="79"/>
      <c r="O63" s="76"/>
      <c r="P63" s="76"/>
      <c r="Q63" s="79"/>
      <c r="R63" s="76"/>
      <c r="S63" s="76"/>
      <c r="T63" s="76"/>
      <c r="U63" s="721"/>
    </row>
    <row r="64" spans="1:21" s="92" customFormat="1" ht="11.25" customHeight="1">
      <c r="A64" s="733"/>
      <c r="B64" s="724"/>
      <c r="C64" s="727"/>
      <c r="D64" s="77"/>
      <c r="E64" s="75"/>
      <c r="F64" s="75"/>
      <c r="G64" s="75"/>
      <c r="H64" s="75"/>
      <c r="I64" s="79"/>
      <c r="J64" s="76"/>
      <c r="K64" s="76"/>
      <c r="L64" s="76"/>
      <c r="M64" s="76"/>
      <c r="N64" s="79"/>
      <c r="O64" s="76"/>
      <c r="P64" s="76"/>
      <c r="Q64" s="79"/>
      <c r="R64" s="76"/>
      <c r="S64" s="76"/>
      <c r="T64" s="76"/>
      <c r="U64" s="721"/>
    </row>
    <row r="65" spans="1:21" s="92" customFormat="1" ht="21.75" customHeight="1">
      <c r="A65" s="733"/>
      <c r="B65" s="724"/>
      <c r="C65" s="727"/>
      <c r="D65" s="77"/>
      <c r="E65" s="75"/>
      <c r="F65" s="75"/>
      <c r="G65" s="75"/>
      <c r="H65" s="75"/>
      <c r="I65" s="79"/>
      <c r="J65" s="76"/>
      <c r="K65" s="76"/>
      <c r="L65" s="76"/>
      <c r="M65" s="76"/>
      <c r="N65" s="79"/>
      <c r="O65" s="76"/>
      <c r="P65" s="76"/>
      <c r="Q65" s="79"/>
      <c r="R65" s="76"/>
      <c r="S65" s="76"/>
      <c r="T65" s="76"/>
      <c r="U65" s="721"/>
    </row>
    <row r="66" spans="1:21" s="92" customFormat="1" ht="15" customHeight="1">
      <c r="A66" s="733"/>
      <c r="B66" s="724"/>
      <c r="C66" s="727"/>
      <c r="D66" s="77"/>
      <c r="E66" s="75"/>
      <c r="F66" s="75"/>
      <c r="G66" s="75"/>
      <c r="H66" s="75"/>
      <c r="I66" s="79"/>
      <c r="J66" s="76"/>
      <c r="K66" s="76"/>
      <c r="L66" s="76"/>
      <c r="M66" s="76"/>
      <c r="N66" s="79"/>
      <c r="O66" s="76"/>
      <c r="P66" s="76"/>
      <c r="Q66" s="79"/>
      <c r="R66" s="76"/>
      <c r="S66" s="76"/>
      <c r="T66" s="76"/>
      <c r="U66" s="721"/>
    </row>
    <row r="67" spans="1:21" s="92" customFormat="1" ht="24.75" customHeight="1">
      <c r="A67" s="733"/>
      <c r="B67" s="724"/>
      <c r="C67" s="727"/>
      <c r="D67" s="77"/>
      <c r="E67" s="75"/>
      <c r="F67" s="75"/>
      <c r="G67" s="75"/>
      <c r="H67" s="75"/>
      <c r="I67" s="79"/>
      <c r="J67" s="76"/>
      <c r="K67" s="76"/>
      <c r="L67" s="76"/>
      <c r="M67" s="76"/>
      <c r="N67" s="79"/>
      <c r="O67" s="76"/>
      <c r="P67" s="76"/>
      <c r="Q67" s="79"/>
      <c r="R67" s="76"/>
      <c r="S67" s="76"/>
      <c r="T67" s="76"/>
      <c r="U67" s="721"/>
    </row>
    <row r="68" spans="1:21" s="92" customFormat="1" ht="14.25" customHeight="1">
      <c r="A68" s="733"/>
      <c r="B68" s="724"/>
      <c r="C68" s="727"/>
      <c r="D68" s="77"/>
      <c r="E68" s="75"/>
      <c r="F68" s="75"/>
      <c r="G68" s="75"/>
      <c r="H68" s="75"/>
      <c r="I68" s="79"/>
      <c r="J68" s="76"/>
      <c r="K68" s="76"/>
      <c r="L68" s="76"/>
      <c r="M68" s="76"/>
      <c r="N68" s="79"/>
      <c r="O68" s="76"/>
      <c r="P68" s="76"/>
      <c r="Q68" s="79"/>
      <c r="R68" s="76"/>
      <c r="S68" s="76"/>
      <c r="T68" s="76"/>
      <c r="U68" s="721"/>
    </row>
    <row r="69" spans="1:21" s="92" customFormat="1" ht="21" customHeight="1">
      <c r="A69" s="733"/>
      <c r="B69" s="724"/>
      <c r="C69" s="727"/>
      <c r="D69" s="77"/>
      <c r="E69" s="75"/>
      <c r="F69" s="75"/>
      <c r="G69" s="75"/>
      <c r="H69" s="75"/>
      <c r="I69" s="79"/>
      <c r="J69" s="76"/>
      <c r="K69" s="76"/>
      <c r="L69" s="76"/>
      <c r="M69" s="76"/>
      <c r="N69" s="79"/>
      <c r="O69" s="76"/>
      <c r="P69" s="76"/>
      <c r="Q69" s="79"/>
      <c r="R69" s="76"/>
      <c r="S69" s="76"/>
      <c r="T69" s="76"/>
      <c r="U69" s="721"/>
    </row>
    <row r="70" spans="1:21" s="92" customFormat="1" ht="11.25" customHeight="1">
      <c r="A70" s="733"/>
      <c r="B70" s="724"/>
      <c r="C70" s="727"/>
      <c r="D70" s="77"/>
      <c r="E70" s="75"/>
      <c r="F70" s="75"/>
      <c r="G70" s="75"/>
      <c r="H70" s="75"/>
      <c r="I70" s="79"/>
      <c r="J70" s="76"/>
      <c r="K70" s="76"/>
      <c r="L70" s="76"/>
      <c r="M70" s="76"/>
      <c r="N70" s="79"/>
      <c r="O70" s="76"/>
      <c r="P70" s="76"/>
      <c r="Q70" s="79"/>
      <c r="R70" s="76"/>
      <c r="S70" s="76"/>
      <c r="T70" s="76"/>
      <c r="U70" s="721"/>
    </row>
    <row r="71" spans="1:21" s="92" customFormat="1" ht="24.75" customHeight="1">
      <c r="A71" s="733"/>
      <c r="B71" s="724"/>
      <c r="C71" s="727"/>
      <c r="D71" s="77"/>
      <c r="E71" s="75"/>
      <c r="F71" s="75"/>
      <c r="G71" s="75"/>
      <c r="H71" s="75"/>
      <c r="I71" s="79"/>
      <c r="J71" s="76"/>
      <c r="K71" s="76"/>
      <c r="L71" s="76"/>
      <c r="M71" s="76"/>
      <c r="N71" s="79"/>
      <c r="O71" s="76"/>
      <c r="P71" s="76"/>
      <c r="Q71" s="79"/>
      <c r="R71" s="76"/>
      <c r="S71" s="76"/>
      <c r="T71" s="76"/>
      <c r="U71" s="721"/>
    </row>
    <row r="72" spans="1:21" s="92" customFormat="1" ht="15" customHeight="1">
      <c r="A72" s="733"/>
      <c r="B72" s="724"/>
      <c r="C72" s="727"/>
      <c r="D72" s="77"/>
      <c r="E72" s="75"/>
      <c r="F72" s="75"/>
      <c r="G72" s="75"/>
      <c r="H72" s="75"/>
      <c r="I72" s="79"/>
      <c r="J72" s="76"/>
      <c r="K72" s="76"/>
      <c r="L72" s="76"/>
      <c r="M72" s="76"/>
      <c r="N72" s="79"/>
      <c r="O72" s="76"/>
      <c r="P72" s="76"/>
      <c r="Q72" s="79"/>
      <c r="R72" s="76"/>
      <c r="S72" s="76"/>
      <c r="T72" s="76"/>
      <c r="U72" s="721"/>
    </row>
    <row r="73" spans="1:21" s="92" customFormat="1" ht="27" customHeight="1">
      <c r="A73" s="733"/>
      <c r="B73" s="724"/>
      <c r="C73" s="727"/>
      <c r="D73" s="77"/>
      <c r="E73" s="75"/>
      <c r="F73" s="75"/>
      <c r="G73" s="75"/>
      <c r="H73" s="75"/>
      <c r="I73" s="79"/>
      <c r="J73" s="76"/>
      <c r="K73" s="76"/>
      <c r="L73" s="76"/>
      <c r="M73" s="76"/>
      <c r="N73" s="79"/>
      <c r="O73" s="76"/>
      <c r="P73" s="76"/>
      <c r="Q73" s="79"/>
      <c r="R73" s="76"/>
      <c r="S73" s="76"/>
      <c r="T73" s="76"/>
      <c r="U73" s="721"/>
    </row>
    <row r="74" spans="1:21" s="92" customFormat="1" ht="15" customHeight="1">
      <c r="A74" s="733"/>
      <c r="B74" s="724"/>
      <c r="C74" s="727"/>
      <c r="D74" s="77"/>
      <c r="E74" s="75"/>
      <c r="F74" s="75"/>
      <c r="G74" s="75"/>
      <c r="H74" s="75"/>
      <c r="I74" s="79"/>
      <c r="J74" s="76"/>
      <c r="K74" s="76"/>
      <c r="L74" s="76"/>
      <c r="M74" s="76"/>
      <c r="N74" s="79"/>
      <c r="O74" s="76"/>
      <c r="P74" s="76"/>
      <c r="Q74" s="79"/>
      <c r="R74" s="76"/>
      <c r="S74" s="76"/>
      <c r="T74" s="76"/>
      <c r="U74" s="721"/>
    </row>
    <row r="75" spans="1:21" s="92" customFormat="1" ht="24" customHeight="1">
      <c r="A75" s="733"/>
      <c r="B75" s="724"/>
      <c r="C75" s="727"/>
      <c r="D75" s="77"/>
      <c r="E75" s="75"/>
      <c r="F75" s="75"/>
      <c r="G75" s="75"/>
      <c r="H75" s="75"/>
      <c r="I75" s="79"/>
      <c r="J75" s="76"/>
      <c r="K75" s="76"/>
      <c r="L75" s="76"/>
      <c r="M75" s="76"/>
      <c r="N75" s="79"/>
      <c r="O75" s="76"/>
      <c r="P75" s="76"/>
      <c r="Q75" s="79"/>
      <c r="R75" s="76"/>
      <c r="S75" s="76"/>
      <c r="T75" s="76"/>
      <c r="U75" s="721"/>
    </row>
    <row r="76" spans="1:21" s="92" customFormat="1" ht="12.75" customHeight="1">
      <c r="A76" s="733"/>
      <c r="B76" s="724"/>
      <c r="C76" s="727"/>
      <c r="D76" s="77"/>
      <c r="E76" s="75"/>
      <c r="F76" s="75"/>
      <c r="G76" s="75"/>
      <c r="H76" s="75"/>
      <c r="I76" s="79"/>
      <c r="J76" s="76"/>
      <c r="K76" s="76"/>
      <c r="L76" s="76"/>
      <c r="M76" s="76"/>
      <c r="N76" s="79"/>
      <c r="O76" s="76"/>
      <c r="P76" s="76"/>
      <c r="Q76" s="79"/>
      <c r="R76" s="76"/>
      <c r="S76" s="76"/>
      <c r="T76" s="76"/>
      <c r="U76" s="721"/>
    </row>
    <row r="77" spans="1:21" s="92" customFormat="1" ht="22.5" customHeight="1">
      <c r="A77" s="87"/>
      <c r="B77" s="724"/>
      <c r="C77" s="727"/>
      <c r="D77" s="77"/>
      <c r="E77" s="75"/>
      <c r="F77" s="75"/>
      <c r="G77" s="75"/>
      <c r="H77" s="75"/>
      <c r="I77" s="79"/>
      <c r="J77" s="76"/>
      <c r="K77" s="76"/>
      <c r="L77" s="76"/>
      <c r="M77" s="76"/>
      <c r="N77" s="79"/>
      <c r="O77" s="76"/>
      <c r="P77" s="76"/>
      <c r="Q77" s="79"/>
      <c r="R77" s="76"/>
      <c r="S77" s="76"/>
      <c r="T77" s="76"/>
      <c r="U77" s="721"/>
    </row>
    <row r="78" spans="1:21" s="92" customFormat="1" ht="12" customHeight="1">
      <c r="A78" s="87"/>
      <c r="B78" s="724"/>
      <c r="C78" s="727"/>
      <c r="D78" s="77"/>
      <c r="E78" s="75"/>
      <c r="F78" s="75"/>
      <c r="G78" s="75"/>
      <c r="H78" s="75"/>
      <c r="I78" s="79"/>
      <c r="J78" s="76"/>
      <c r="K78" s="76"/>
      <c r="L78" s="76"/>
      <c r="M78" s="76"/>
      <c r="N78" s="79"/>
      <c r="O78" s="76"/>
      <c r="P78" s="76"/>
      <c r="Q78" s="79"/>
      <c r="R78" s="76"/>
      <c r="S78" s="76"/>
      <c r="T78" s="76"/>
      <c r="U78" s="721"/>
    </row>
    <row r="79" spans="1:21" s="92" customFormat="1" ht="21" customHeight="1">
      <c r="A79" s="87"/>
      <c r="B79" s="724"/>
      <c r="C79" s="727"/>
      <c r="D79" s="77"/>
      <c r="E79" s="75"/>
      <c r="F79" s="75"/>
      <c r="G79" s="75"/>
      <c r="H79" s="75"/>
      <c r="I79" s="79"/>
      <c r="J79" s="76"/>
      <c r="K79" s="76"/>
      <c r="L79" s="76"/>
      <c r="M79" s="76"/>
      <c r="N79" s="79"/>
      <c r="O79" s="76"/>
      <c r="P79" s="76"/>
      <c r="Q79" s="79"/>
      <c r="R79" s="76"/>
      <c r="S79" s="76"/>
      <c r="T79" s="76"/>
      <c r="U79" s="721"/>
    </row>
    <row r="80" spans="1:21" s="92" customFormat="1" ht="14.25" customHeight="1">
      <c r="A80" s="87"/>
      <c r="B80" s="724"/>
      <c r="C80" s="727"/>
      <c r="D80" s="77"/>
      <c r="E80" s="75"/>
      <c r="F80" s="75"/>
      <c r="G80" s="75"/>
      <c r="H80" s="75"/>
      <c r="I80" s="79"/>
      <c r="J80" s="76"/>
      <c r="K80" s="76"/>
      <c r="L80" s="76"/>
      <c r="M80" s="76"/>
      <c r="N80" s="79"/>
      <c r="O80" s="76"/>
      <c r="P80" s="76"/>
      <c r="Q80" s="79"/>
      <c r="R80" s="76"/>
      <c r="S80" s="76"/>
      <c r="T80" s="76"/>
      <c r="U80" s="721"/>
    </row>
    <row r="81" spans="1:22" s="92" customFormat="1" ht="48" customHeight="1">
      <c r="A81" s="87"/>
      <c r="B81" s="724"/>
      <c r="C81" s="727"/>
      <c r="D81" s="77"/>
      <c r="E81" s="75"/>
      <c r="F81" s="75"/>
      <c r="G81" s="75"/>
      <c r="H81" s="75"/>
      <c r="I81" s="79"/>
      <c r="J81" s="76"/>
      <c r="K81" s="76"/>
      <c r="L81" s="76"/>
      <c r="M81" s="76"/>
      <c r="N81" s="79"/>
      <c r="O81" s="76"/>
      <c r="P81" s="76"/>
      <c r="Q81" s="79"/>
      <c r="R81" s="76"/>
      <c r="S81" s="76"/>
      <c r="T81" s="76"/>
      <c r="U81" s="721"/>
    </row>
    <row r="82" spans="1:22" s="92" customFormat="1" ht="12.75" customHeight="1">
      <c r="A82" s="87"/>
      <c r="B82" s="724"/>
      <c r="C82" s="727"/>
      <c r="D82" s="77"/>
      <c r="E82" s="75"/>
      <c r="F82" s="75"/>
      <c r="G82" s="75"/>
      <c r="H82" s="75"/>
      <c r="I82" s="79"/>
      <c r="J82" s="76"/>
      <c r="K82" s="76"/>
      <c r="L82" s="76"/>
      <c r="M82" s="76"/>
      <c r="N82" s="79"/>
      <c r="O82" s="76"/>
      <c r="P82" s="76"/>
      <c r="Q82" s="79"/>
      <c r="R82" s="76"/>
      <c r="S82" s="76"/>
      <c r="T82" s="76"/>
      <c r="U82" s="721"/>
    </row>
    <row r="83" spans="1:22" s="92" customFormat="1" ht="39" customHeight="1">
      <c r="A83" s="87"/>
      <c r="B83" s="724"/>
      <c r="C83" s="727"/>
      <c r="D83" s="77"/>
      <c r="E83" s="75"/>
      <c r="F83" s="75"/>
      <c r="G83" s="75"/>
      <c r="H83" s="75"/>
      <c r="I83" s="79"/>
      <c r="J83" s="76"/>
      <c r="K83" s="76"/>
      <c r="L83" s="76"/>
      <c r="M83" s="76"/>
      <c r="N83" s="79"/>
      <c r="O83" s="76"/>
      <c r="P83" s="76"/>
      <c r="Q83" s="79"/>
      <c r="R83" s="76"/>
      <c r="S83" s="76"/>
      <c r="T83" s="76"/>
      <c r="U83" s="721"/>
    </row>
    <row r="84" spans="1:22" s="92" customFormat="1" ht="15" customHeight="1">
      <c r="A84" s="87"/>
      <c r="B84" s="724"/>
      <c r="C84" s="727"/>
      <c r="D84" s="77"/>
      <c r="E84" s="75"/>
      <c r="F84" s="75"/>
      <c r="G84" s="75"/>
      <c r="H84" s="75"/>
      <c r="I84" s="79"/>
      <c r="J84" s="76"/>
      <c r="K84" s="76"/>
      <c r="L84" s="76"/>
      <c r="M84" s="76"/>
      <c r="N84" s="79"/>
      <c r="O84" s="76"/>
      <c r="P84" s="76"/>
      <c r="Q84" s="79"/>
      <c r="R84" s="76"/>
      <c r="S84" s="76"/>
      <c r="T84" s="76"/>
      <c r="U84" s="721"/>
    </row>
    <row r="85" spans="1:22" s="92" customFormat="1" ht="35.25" customHeight="1">
      <c r="A85" s="87"/>
      <c r="B85" s="724"/>
      <c r="C85" s="727"/>
      <c r="D85" s="77"/>
      <c r="E85" s="75"/>
      <c r="F85" s="75"/>
      <c r="G85" s="75"/>
      <c r="H85" s="75"/>
      <c r="I85" s="79"/>
      <c r="J85" s="76"/>
      <c r="K85" s="76"/>
      <c r="L85" s="76"/>
      <c r="M85" s="76"/>
      <c r="N85" s="79"/>
      <c r="O85" s="76"/>
      <c r="P85" s="76"/>
      <c r="Q85" s="79"/>
      <c r="R85" s="76"/>
      <c r="S85" s="76"/>
      <c r="T85" s="76"/>
      <c r="U85" s="721"/>
    </row>
    <row r="86" spans="1:22" s="92" customFormat="1" ht="15" customHeight="1">
      <c r="A86" s="87"/>
      <c r="B86" s="724"/>
      <c r="C86" s="727"/>
      <c r="D86" s="77"/>
      <c r="E86" s="75"/>
      <c r="F86" s="75"/>
      <c r="G86" s="75"/>
      <c r="H86" s="75"/>
      <c r="I86" s="79"/>
      <c r="J86" s="76"/>
      <c r="K86" s="76"/>
      <c r="L86" s="76"/>
      <c r="M86" s="76"/>
      <c r="N86" s="79"/>
      <c r="O86" s="76"/>
      <c r="P86" s="76"/>
      <c r="Q86" s="79"/>
      <c r="R86" s="76"/>
      <c r="S86" s="76"/>
      <c r="T86" s="76"/>
      <c r="U86" s="721"/>
    </row>
    <row r="87" spans="1:22" s="92" customFormat="1" ht="153.75" customHeight="1">
      <c r="A87" s="726"/>
      <c r="B87" s="727"/>
      <c r="C87" s="727"/>
      <c r="D87" s="77"/>
      <c r="E87" s="75"/>
      <c r="F87" s="75"/>
      <c r="G87" s="75"/>
      <c r="H87" s="75"/>
      <c r="I87" s="76"/>
      <c r="J87" s="76"/>
      <c r="K87" s="76"/>
      <c r="L87" s="76"/>
      <c r="M87" s="76"/>
      <c r="N87" s="79"/>
      <c r="O87" s="79"/>
      <c r="P87" s="79"/>
      <c r="Q87" s="76"/>
      <c r="R87" s="76"/>
      <c r="S87" s="76"/>
      <c r="T87" s="76"/>
      <c r="U87" s="732"/>
    </row>
    <row r="88" spans="1:22" s="92" customFormat="1" ht="12.75" customHeight="1">
      <c r="A88" s="726"/>
      <c r="B88" s="727"/>
      <c r="C88" s="727"/>
      <c r="D88" s="77"/>
      <c r="E88" s="75"/>
      <c r="F88" s="75"/>
      <c r="G88" s="75"/>
      <c r="H88" s="75"/>
      <c r="I88" s="76"/>
      <c r="J88" s="76"/>
      <c r="K88" s="76"/>
      <c r="L88" s="76"/>
      <c r="M88" s="76"/>
      <c r="N88" s="79"/>
      <c r="O88" s="79"/>
      <c r="P88" s="79"/>
      <c r="Q88" s="76"/>
      <c r="R88" s="76"/>
      <c r="S88" s="76"/>
      <c r="T88" s="76"/>
      <c r="U88" s="732"/>
    </row>
    <row r="89" spans="1:22" s="92" customFormat="1" ht="54.75" customHeight="1">
      <c r="A89" s="733"/>
      <c r="B89" s="727"/>
      <c r="C89" s="727"/>
      <c r="D89" s="77"/>
      <c r="E89" s="75"/>
      <c r="F89" s="75"/>
      <c r="G89" s="75"/>
      <c r="H89" s="75"/>
      <c r="I89" s="76"/>
      <c r="J89" s="76"/>
      <c r="K89" s="76"/>
      <c r="L89" s="76"/>
      <c r="M89" s="76"/>
      <c r="N89" s="79"/>
      <c r="O89" s="79"/>
      <c r="P89" s="79"/>
      <c r="Q89" s="76"/>
      <c r="R89" s="76"/>
      <c r="S89" s="76"/>
      <c r="T89" s="76"/>
      <c r="U89" s="721"/>
    </row>
    <row r="90" spans="1:22" s="92" customFormat="1" ht="12.75" customHeight="1">
      <c r="A90" s="733"/>
      <c r="B90" s="727"/>
      <c r="C90" s="727"/>
      <c r="D90" s="77"/>
      <c r="E90" s="75"/>
      <c r="F90" s="75"/>
      <c r="G90" s="75"/>
      <c r="H90" s="75"/>
      <c r="I90" s="76"/>
      <c r="J90" s="76"/>
      <c r="K90" s="76"/>
      <c r="L90" s="76"/>
      <c r="M90" s="76"/>
      <c r="N90" s="79"/>
      <c r="O90" s="79"/>
      <c r="P90" s="79"/>
      <c r="Q90" s="76"/>
      <c r="R90" s="76"/>
      <c r="S90" s="76"/>
      <c r="T90" s="76"/>
      <c r="U90" s="721"/>
    </row>
    <row r="91" spans="1:22" s="92" customFormat="1" ht="72.75" customHeight="1">
      <c r="A91" s="87"/>
      <c r="B91" s="727"/>
      <c r="C91" s="727"/>
      <c r="D91" s="77"/>
      <c r="E91" s="75"/>
      <c r="F91" s="75"/>
      <c r="G91" s="75"/>
      <c r="H91" s="75"/>
      <c r="I91" s="76"/>
      <c r="J91" s="76"/>
      <c r="K91" s="76"/>
      <c r="L91" s="76"/>
      <c r="M91" s="76"/>
      <c r="N91" s="79"/>
      <c r="O91" s="79"/>
      <c r="P91" s="79"/>
      <c r="Q91" s="76"/>
      <c r="R91" s="76"/>
      <c r="S91" s="76"/>
      <c r="T91" s="76"/>
      <c r="U91" s="721"/>
    </row>
    <row r="92" spans="1:22" s="92" customFormat="1" ht="12.75" customHeight="1">
      <c r="A92" s="87"/>
      <c r="B92" s="727"/>
      <c r="C92" s="727"/>
      <c r="D92" s="77"/>
      <c r="E92" s="75"/>
      <c r="F92" s="75"/>
      <c r="G92" s="75"/>
      <c r="H92" s="75"/>
      <c r="I92" s="76"/>
      <c r="J92" s="76"/>
      <c r="K92" s="76"/>
      <c r="L92" s="76"/>
      <c r="M92" s="76"/>
      <c r="N92" s="79"/>
      <c r="O92" s="79"/>
      <c r="P92" s="79"/>
      <c r="Q92" s="76"/>
      <c r="R92" s="76"/>
      <c r="S92" s="76"/>
      <c r="T92" s="76"/>
      <c r="U92" s="721"/>
    </row>
    <row r="93" spans="1:22" s="92" customFormat="1" ht="23.25" customHeight="1">
      <c r="A93" s="726"/>
      <c r="B93" s="727"/>
      <c r="C93" s="727"/>
      <c r="D93" s="77"/>
      <c r="E93" s="75"/>
      <c r="F93" s="98"/>
      <c r="G93" s="98"/>
      <c r="H93" s="75"/>
      <c r="I93" s="76"/>
      <c r="J93" s="76"/>
      <c r="K93" s="76"/>
      <c r="L93" s="76"/>
      <c r="M93" s="76"/>
      <c r="N93" s="79"/>
      <c r="O93" s="79"/>
      <c r="P93" s="79"/>
      <c r="Q93" s="76"/>
      <c r="R93" s="76"/>
      <c r="S93" s="76"/>
      <c r="T93" s="76"/>
      <c r="U93" s="732"/>
      <c r="V93" s="96"/>
    </row>
    <row r="94" spans="1:22" s="92" customFormat="1" ht="12.75" customHeight="1">
      <c r="A94" s="726"/>
      <c r="B94" s="727"/>
      <c r="C94" s="727"/>
      <c r="D94" s="77"/>
      <c r="E94" s="75"/>
      <c r="F94" s="75"/>
      <c r="G94" s="75"/>
      <c r="H94" s="75"/>
      <c r="I94" s="76"/>
      <c r="J94" s="76"/>
      <c r="K94" s="76"/>
      <c r="L94" s="76"/>
      <c r="M94" s="76"/>
      <c r="N94" s="79"/>
      <c r="O94" s="79"/>
      <c r="P94" s="79"/>
      <c r="Q94" s="76"/>
      <c r="R94" s="76"/>
      <c r="S94" s="76"/>
      <c r="T94" s="76"/>
      <c r="U94" s="732"/>
      <c r="V94" s="96"/>
    </row>
    <row r="95" spans="1:22" s="92" customFormat="1" ht="21.75" customHeight="1">
      <c r="A95" s="726"/>
      <c r="B95" s="727"/>
      <c r="C95" s="727"/>
      <c r="D95" s="77"/>
      <c r="E95" s="75"/>
      <c r="F95" s="98"/>
      <c r="G95" s="98"/>
      <c r="H95" s="75"/>
      <c r="I95" s="76"/>
      <c r="J95" s="76"/>
      <c r="K95" s="76"/>
      <c r="L95" s="76"/>
      <c r="M95" s="76"/>
      <c r="N95" s="79"/>
      <c r="O95" s="79"/>
      <c r="P95" s="79"/>
      <c r="Q95" s="76"/>
      <c r="R95" s="76"/>
      <c r="S95" s="76"/>
      <c r="T95" s="76"/>
      <c r="U95" s="732"/>
      <c r="V95" s="96"/>
    </row>
    <row r="96" spans="1:22" s="92" customFormat="1" ht="12.75" customHeight="1">
      <c r="A96" s="726"/>
      <c r="B96" s="727"/>
      <c r="C96" s="727"/>
      <c r="D96" s="77"/>
      <c r="E96" s="75"/>
      <c r="F96" s="75"/>
      <c r="G96" s="75"/>
      <c r="H96" s="75"/>
      <c r="I96" s="76"/>
      <c r="J96" s="76"/>
      <c r="K96" s="76"/>
      <c r="L96" s="76"/>
      <c r="M96" s="76"/>
      <c r="N96" s="79"/>
      <c r="O96" s="79"/>
      <c r="P96" s="79"/>
      <c r="Q96" s="76"/>
      <c r="R96" s="76"/>
      <c r="S96" s="76"/>
      <c r="T96" s="76"/>
      <c r="U96" s="732"/>
      <c r="V96" s="96"/>
    </row>
    <row r="97" spans="1:22" s="92" customFormat="1" ht="21" customHeight="1">
      <c r="A97" s="726"/>
      <c r="B97" s="727"/>
      <c r="C97" s="727"/>
      <c r="D97" s="77"/>
      <c r="E97" s="75"/>
      <c r="F97" s="98"/>
      <c r="G97" s="98"/>
      <c r="H97" s="75"/>
      <c r="I97" s="76"/>
      <c r="J97" s="76"/>
      <c r="K97" s="76"/>
      <c r="L97" s="76"/>
      <c r="M97" s="76"/>
      <c r="N97" s="79"/>
      <c r="O97" s="79"/>
      <c r="P97" s="79"/>
      <c r="Q97" s="76"/>
      <c r="R97" s="76"/>
      <c r="S97" s="76"/>
      <c r="T97" s="76"/>
      <c r="U97" s="732"/>
      <c r="V97" s="96"/>
    </row>
    <row r="98" spans="1:22" s="92" customFormat="1" ht="12.75" customHeight="1">
      <c r="A98" s="726"/>
      <c r="B98" s="727"/>
      <c r="C98" s="727"/>
      <c r="D98" s="77"/>
      <c r="E98" s="75"/>
      <c r="F98" s="75"/>
      <c r="G98" s="75"/>
      <c r="H98" s="75"/>
      <c r="I98" s="76"/>
      <c r="J98" s="76"/>
      <c r="K98" s="76"/>
      <c r="L98" s="76"/>
      <c r="M98" s="76"/>
      <c r="N98" s="79"/>
      <c r="O98" s="79"/>
      <c r="P98" s="79"/>
      <c r="Q98" s="76"/>
      <c r="R98" s="76"/>
      <c r="S98" s="76"/>
      <c r="T98" s="76"/>
      <c r="U98" s="732"/>
      <c r="V98" s="96"/>
    </row>
    <row r="99" spans="1:22" s="92" customFormat="1" ht="23.25" customHeight="1">
      <c r="A99" s="726"/>
      <c r="B99" s="727"/>
      <c r="C99" s="727"/>
      <c r="D99" s="77"/>
      <c r="E99" s="75"/>
      <c r="F99" s="98"/>
      <c r="G99" s="98"/>
      <c r="H99" s="75"/>
      <c r="I99" s="76"/>
      <c r="J99" s="76"/>
      <c r="K99" s="76"/>
      <c r="L99" s="76"/>
      <c r="M99" s="76"/>
      <c r="N99" s="79"/>
      <c r="O99" s="79"/>
      <c r="P99" s="79"/>
      <c r="Q99" s="76"/>
      <c r="R99" s="76"/>
      <c r="S99" s="76"/>
      <c r="T99" s="76"/>
      <c r="U99" s="732"/>
      <c r="V99" s="96"/>
    </row>
    <row r="100" spans="1:22" s="92" customFormat="1" ht="12.75" customHeight="1">
      <c r="A100" s="726"/>
      <c r="B100" s="727"/>
      <c r="C100" s="727"/>
      <c r="D100" s="77"/>
      <c r="E100" s="75"/>
      <c r="F100" s="75"/>
      <c r="G100" s="75"/>
      <c r="H100" s="75"/>
      <c r="I100" s="76"/>
      <c r="J100" s="76"/>
      <c r="K100" s="76"/>
      <c r="L100" s="76"/>
      <c r="M100" s="76"/>
      <c r="N100" s="79"/>
      <c r="O100" s="79"/>
      <c r="P100" s="79"/>
      <c r="Q100" s="76"/>
      <c r="R100" s="76"/>
      <c r="S100" s="76"/>
      <c r="T100" s="76"/>
      <c r="U100" s="732"/>
      <c r="V100" s="96"/>
    </row>
    <row r="101" spans="1:22" s="92" customFormat="1" ht="22.5" customHeight="1">
      <c r="A101" s="726"/>
      <c r="B101" s="727"/>
      <c r="C101" s="727"/>
      <c r="D101" s="77"/>
      <c r="E101" s="75"/>
      <c r="F101" s="75"/>
      <c r="G101" s="75"/>
      <c r="H101" s="75"/>
      <c r="I101" s="76"/>
      <c r="J101" s="76"/>
      <c r="K101" s="76"/>
      <c r="L101" s="76"/>
      <c r="M101" s="76"/>
      <c r="N101" s="79"/>
      <c r="O101" s="79"/>
      <c r="P101" s="79"/>
      <c r="Q101" s="76"/>
      <c r="R101" s="76"/>
      <c r="S101" s="76"/>
      <c r="T101" s="76"/>
      <c r="U101" s="732"/>
      <c r="V101" s="96"/>
    </row>
    <row r="102" spans="1:22" s="92" customFormat="1" ht="12.75" customHeight="1">
      <c r="A102" s="726"/>
      <c r="B102" s="727"/>
      <c r="C102" s="727"/>
      <c r="D102" s="77"/>
      <c r="E102" s="75"/>
      <c r="F102" s="75"/>
      <c r="G102" s="75"/>
      <c r="H102" s="75"/>
      <c r="I102" s="76"/>
      <c r="J102" s="76"/>
      <c r="K102" s="76"/>
      <c r="L102" s="76"/>
      <c r="M102" s="76"/>
      <c r="N102" s="79"/>
      <c r="O102" s="79"/>
      <c r="P102" s="79"/>
      <c r="Q102" s="76"/>
      <c r="R102" s="76"/>
      <c r="S102" s="76"/>
      <c r="T102" s="76"/>
      <c r="U102" s="732"/>
      <c r="V102" s="96"/>
    </row>
    <row r="103" spans="1:22" s="92" customFormat="1" ht="21" customHeight="1">
      <c r="A103" s="726"/>
      <c r="B103" s="727"/>
      <c r="C103" s="727"/>
      <c r="D103" s="77"/>
      <c r="E103" s="75"/>
      <c r="F103" s="75"/>
      <c r="G103" s="75"/>
      <c r="H103" s="75"/>
      <c r="I103" s="76"/>
      <c r="J103" s="76"/>
      <c r="K103" s="76"/>
      <c r="L103" s="76"/>
      <c r="M103" s="76"/>
      <c r="N103" s="79"/>
      <c r="O103" s="79"/>
      <c r="P103" s="79"/>
      <c r="Q103" s="76"/>
      <c r="R103" s="76"/>
      <c r="S103" s="76"/>
      <c r="T103" s="76"/>
      <c r="U103" s="732"/>
      <c r="V103" s="96"/>
    </row>
    <row r="104" spans="1:22" s="92" customFormat="1" ht="12.75" customHeight="1">
      <c r="A104" s="726"/>
      <c r="B104" s="727"/>
      <c r="C104" s="727"/>
      <c r="D104" s="77"/>
      <c r="E104" s="75"/>
      <c r="F104" s="75"/>
      <c r="G104" s="75"/>
      <c r="H104" s="75"/>
      <c r="I104" s="76"/>
      <c r="J104" s="76"/>
      <c r="K104" s="76"/>
      <c r="L104" s="76"/>
      <c r="M104" s="76"/>
      <c r="N104" s="79"/>
      <c r="O104" s="79"/>
      <c r="P104" s="79"/>
      <c r="Q104" s="76"/>
      <c r="R104" s="76"/>
      <c r="S104" s="76"/>
      <c r="T104" s="76"/>
      <c r="U104" s="732"/>
      <c r="V104" s="96"/>
    </row>
    <row r="105" spans="1:22" s="92" customFormat="1" ht="18" customHeight="1">
      <c r="A105" s="726"/>
      <c r="B105" s="727"/>
      <c r="C105" s="727"/>
      <c r="D105" s="77"/>
      <c r="E105" s="75"/>
      <c r="F105" s="98"/>
      <c r="G105" s="98"/>
      <c r="H105" s="75"/>
      <c r="I105" s="76"/>
      <c r="J105" s="76"/>
      <c r="K105" s="76"/>
      <c r="L105" s="76"/>
      <c r="M105" s="76"/>
      <c r="N105" s="79"/>
      <c r="O105" s="79"/>
      <c r="P105" s="79"/>
      <c r="Q105" s="76"/>
      <c r="R105" s="76"/>
      <c r="S105" s="76"/>
      <c r="T105" s="76"/>
      <c r="U105" s="721"/>
    </row>
    <row r="106" spans="1:22" s="92" customFormat="1" ht="12.75" customHeight="1">
      <c r="A106" s="726"/>
      <c r="B106" s="727"/>
      <c r="C106" s="727"/>
      <c r="D106" s="77"/>
      <c r="E106" s="75"/>
      <c r="F106" s="75"/>
      <c r="G106" s="75"/>
      <c r="H106" s="75"/>
      <c r="I106" s="76"/>
      <c r="J106" s="76"/>
      <c r="K106" s="76"/>
      <c r="L106" s="76"/>
      <c r="M106" s="76"/>
      <c r="N106" s="79"/>
      <c r="O106" s="79"/>
      <c r="P106" s="79"/>
      <c r="Q106" s="76"/>
      <c r="R106" s="76"/>
      <c r="S106" s="76"/>
      <c r="T106" s="76"/>
      <c r="U106" s="721"/>
    </row>
    <row r="107" spans="1:22" s="92" customFormat="1" ht="15.75" customHeight="1">
      <c r="A107" s="726"/>
      <c r="B107" s="727"/>
      <c r="C107" s="727"/>
      <c r="D107" s="77"/>
      <c r="E107" s="75"/>
      <c r="F107" s="98"/>
      <c r="G107" s="98"/>
      <c r="H107" s="75"/>
      <c r="I107" s="76"/>
      <c r="J107" s="76"/>
      <c r="K107" s="76"/>
      <c r="L107" s="76"/>
      <c r="M107" s="76"/>
      <c r="N107" s="79"/>
      <c r="O107" s="79"/>
      <c r="P107" s="79"/>
      <c r="Q107" s="76"/>
      <c r="R107" s="76"/>
      <c r="S107" s="76"/>
      <c r="T107" s="76"/>
      <c r="U107" s="721"/>
    </row>
    <row r="108" spans="1:22" s="92" customFormat="1" ht="12.75" customHeight="1">
      <c r="A108" s="726"/>
      <c r="B108" s="727"/>
      <c r="C108" s="727"/>
      <c r="D108" s="77"/>
      <c r="E108" s="75"/>
      <c r="F108" s="75"/>
      <c r="G108" s="75"/>
      <c r="H108" s="75"/>
      <c r="I108" s="76"/>
      <c r="J108" s="76"/>
      <c r="K108" s="76"/>
      <c r="L108" s="76"/>
      <c r="M108" s="76"/>
      <c r="N108" s="79"/>
      <c r="O108" s="79"/>
      <c r="P108" s="79"/>
      <c r="Q108" s="76"/>
      <c r="R108" s="76"/>
      <c r="S108" s="76"/>
      <c r="T108" s="76"/>
      <c r="U108" s="721"/>
    </row>
    <row r="109" spans="1:22" s="92" customFormat="1" ht="25.5" customHeight="1">
      <c r="A109" s="726"/>
      <c r="B109" s="727"/>
      <c r="C109" s="727"/>
      <c r="D109" s="77"/>
      <c r="E109" s="75"/>
      <c r="F109" s="98"/>
      <c r="G109" s="98"/>
      <c r="H109" s="75"/>
      <c r="I109" s="76"/>
      <c r="J109" s="76"/>
      <c r="K109" s="76"/>
      <c r="L109" s="76"/>
      <c r="M109" s="76"/>
      <c r="N109" s="79"/>
      <c r="O109" s="79"/>
      <c r="P109" s="79"/>
      <c r="Q109" s="76"/>
      <c r="R109" s="76"/>
      <c r="S109" s="76"/>
      <c r="T109" s="76"/>
      <c r="U109" s="721"/>
    </row>
    <row r="110" spans="1:22" s="92" customFormat="1" ht="12.75" customHeight="1">
      <c r="A110" s="726"/>
      <c r="B110" s="727"/>
      <c r="C110" s="727"/>
      <c r="D110" s="77"/>
      <c r="E110" s="75"/>
      <c r="F110" s="75"/>
      <c r="G110" s="75"/>
      <c r="H110" s="75"/>
      <c r="I110" s="76"/>
      <c r="J110" s="76"/>
      <c r="K110" s="76"/>
      <c r="L110" s="76"/>
      <c r="M110" s="76"/>
      <c r="N110" s="79"/>
      <c r="O110" s="79"/>
      <c r="P110" s="79"/>
      <c r="Q110" s="76"/>
      <c r="R110" s="76"/>
      <c r="S110" s="76"/>
      <c r="T110" s="76"/>
      <c r="U110" s="721"/>
    </row>
    <row r="111" spans="1:22">
      <c r="K111" s="100"/>
    </row>
  </sheetData>
  <mergeCells count="102">
    <mergeCell ref="B89:B90"/>
    <mergeCell ref="A89:A90"/>
    <mergeCell ref="B91:B92"/>
    <mergeCell ref="B93:B104"/>
    <mergeCell ref="U93:U104"/>
    <mergeCell ref="C105:C110"/>
    <mergeCell ref="B105:B110"/>
    <mergeCell ref="U105:U110"/>
    <mergeCell ref="C61:C62"/>
    <mergeCell ref="B61:B62"/>
    <mergeCell ref="A61:A62"/>
    <mergeCell ref="C63:C66"/>
    <mergeCell ref="B63:B66"/>
    <mergeCell ref="A63:A66"/>
    <mergeCell ref="B67:B70"/>
    <mergeCell ref="A67:A70"/>
    <mergeCell ref="U67:U70"/>
    <mergeCell ref="U63:U66"/>
    <mergeCell ref="U61:U62"/>
    <mergeCell ref="C55:C56"/>
    <mergeCell ref="U49:U54"/>
    <mergeCell ref="B55:B56"/>
    <mergeCell ref="C57:C60"/>
    <mergeCell ref="A57:A60"/>
    <mergeCell ref="U57:U60"/>
    <mergeCell ref="U39:U42"/>
    <mergeCell ref="C45:C48"/>
    <mergeCell ref="B45:B48"/>
    <mergeCell ref="A45:A48"/>
    <mergeCell ref="U45:U48"/>
    <mergeCell ref="C49:C54"/>
    <mergeCell ref="B49:B54"/>
    <mergeCell ref="A49:A54"/>
    <mergeCell ref="C39:C42"/>
    <mergeCell ref="B39:B42"/>
    <mergeCell ref="C43:C44"/>
    <mergeCell ref="B43:B44"/>
    <mergeCell ref="A39:A42"/>
    <mergeCell ref="B57:B60"/>
    <mergeCell ref="U55:U56"/>
    <mergeCell ref="A43:A44"/>
    <mergeCell ref="U43:U44"/>
    <mergeCell ref="A31:A32"/>
    <mergeCell ref="C33:C34"/>
    <mergeCell ref="A33:A34"/>
    <mergeCell ref="B33:B34"/>
    <mergeCell ref="C35:C36"/>
    <mergeCell ref="B35:B36"/>
    <mergeCell ref="A35:A36"/>
    <mergeCell ref="C11:C12"/>
    <mergeCell ref="B11:B12"/>
    <mergeCell ref="C13:C22"/>
    <mergeCell ref="B13:B22"/>
    <mergeCell ref="A13:A22"/>
    <mergeCell ref="U13:U22"/>
    <mergeCell ref="U23:U30"/>
    <mergeCell ref="A105:A110"/>
    <mergeCell ref="U89:U90"/>
    <mergeCell ref="C91:C92"/>
    <mergeCell ref="U91:U92"/>
    <mergeCell ref="A93:A104"/>
    <mergeCell ref="C93:C104"/>
    <mergeCell ref="A87:A88"/>
    <mergeCell ref="B87:B88"/>
    <mergeCell ref="C87:C88"/>
    <mergeCell ref="U87:U88"/>
    <mergeCell ref="C89:C90"/>
    <mergeCell ref="B81:B86"/>
    <mergeCell ref="C81:C86"/>
    <mergeCell ref="C77:C80"/>
    <mergeCell ref="B77:B80"/>
    <mergeCell ref="U81:U86"/>
    <mergeCell ref="U77:U80"/>
    <mergeCell ref="C71:C76"/>
    <mergeCell ref="B71:B76"/>
    <mergeCell ref="A71:A76"/>
    <mergeCell ref="U71:U76"/>
    <mergeCell ref="C67:C70"/>
    <mergeCell ref="C37:C38"/>
    <mergeCell ref="B37:B38"/>
    <mergeCell ref="U33:U34"/>
    <mergeCell ref="U35:U36"/>
    <mergeCell ref="U37:U38"/>
    <mergeCell ref="B31:B32"/>
    <mergeCell ref="C31:C32"/>
    <mergeCell ref="U31:U32"/>
    <mergeCell ref="B23:B30"/>
    <mergeCell ref="C23:C30"/>
    <mergeCell ref="U11:U12"/>
    <mergeCell ref="C5:C10"/>
    <mergeCell ref="X5:X6"/>
    <mergeCell ref="A5:A10"/>
    <mergeCell ref="B5:B10"/>
    <mergeCell ref="U5:U10"/>
    <mergeCell ref="A1:A2"/>
    <mergeCell ref="B1:B2"/>
    <mergeCell ref="C1:C2"/>
    <mergeCell ref="U1:U2"/>
    <mergeCell ref="A3:A4"/>
    <mergeCell ref="B3:B4"/>
    <mergeCell ref="C3:C4"/>
    <mergeCell ref="U3:U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10 показатели </vt:lpstr>
      <vt:lpstr>11 средства по кодам</vt:lpstr>
      <vt:lpstr>12 средства бюджет</vt:lpstr>
      <vt:lpstr>13 КАИП</vt:lpstr>
      <vt:lpstr>Лист1</vt:lpstr>
      <vt:lpstr>'10 показатели '!Область_печати</vt:lpstr>
      <vt:lpstr>'11 средства по кодам'!Область_печати</vt:lpstr>
      <vt:lpstr>'12 средства бюджет'!Область_печати</vt:lpstr>
      <vt:lpstr>'13 КАИП'!Область_печати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verhoturova</dc:creator>
  <cp:lastModifiedBy>Пользователь Windows</cp:lastModifiedBy>
  <cp:lastPrinted>2022-03-17T07:31:33Z</cp:lastPrinted>
  <dcterms:created xsi:type="dcterms:W3CDTF">2007-07-17T01:27:34Z</dcterms:created>
  <dcterms:modified xsi:type="dcterms:W3CDTF">2022-03-17T07:41:19Z</dcterms:modified>
</cp:coreProperties>
</file>