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4325" windowHeight="15480"/>
  </bookViews>
  <sheets>
    <sheet name="2020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1" i="2"/>
  <c r="F158"/>
  <c r="F140"/>
  <c r="F142"/>
  <c r="F143"/>
  <c r="F144"/>
  <c r="F145"/>
  <c r="F146"/>
  <c r="F147"/>
  <c r="F148"/>
  <c r="F149"/>
  <c r="F150"/>
  <c r="F151"/>
  <c r="F152"/>
  <c r="F153"/>
  <c r="F154"/>
  <c r="F155"/>
  <c r="F156"/>
  <c r="F157"/>
  <c r="F159"/>
  <c r="F161"/>
  <c r="F162"/>
  <c r="F164"/>
  <c r="F165"/>
  <c r="F166"/>
  <c r="F167"/>
  <c r="F168"/>
  <c r="F172"/>
  <c r="F173"/>
  <c r="F126"/>
  <c r="F110"/>
  <c r="F83"/>
  <c r="F33"/>
  <c r="F32"/>
  <c r="F37"/>
  <c r="F38"/>
  <c r="F9"/>
  <c r="F31"/>
  <c r="F40" l="1"/>
  <c r="F12"/>
  <c r="F59" l="1"/>
  <c r="F106"/>
  <c r="F107"/>
  <c r="F108"/>
  <c r="F109"/>
  <c r="F101"/>
  <c r="F230"/>
  <c r="F225"/>
  <c r="F218"/>
  <c r="F258"/>
  <c r="F257"/>
  <c r="F8" l="1"/>
  <c r="F14"/>
  <c r="F184"/>
  <c r="F120"/>
  <c r="F213"/>
  <c r="F132"/>
  <c r="F133"/>
  <c r="F136" s="1"/>
  <c r="F134"/>
  <c r="F121"/>
  <c r="F128" s="1"/>
  <c r="F115"/>
  <c r="F114"/>
  <c r="F89"/>
  <c r="F87"/>
  <c r="F73"/>
  <c r="F74"/>
  <c r="F75"/>
  <c r="F72"/>
  <c r="F11"/>
  <c r="F21"/>
  <c r="F19"/>
  <c r="F91" l="1"/>
  <c r="E92" s="1"/>
  <c r="F77"/>
  <c r="F117"/>
  <c r="E118" s="1"/>
  <c r="F224" l="1"/>
  <c r="F185"/>
  <c r="F179"/>
  <c r="F205"/>
  <c r="F206"/>
  <c r="F186" l="1"/>
  <c r="E187" s="1"/>
  <c r="F214"/>
  <c r="E215" s="1"/>
  <c r="F202"/>
  <c r="F193" l="1"/>
  <c r="F189"/>
  <c r="F194" s="1"/>
  <c r="E195" l="1"/>
  <c r="F45"/>
  <c r="F44"/>
  <c r="F43"/>
  <c r="F53"/>
  <c r="F51"/>
  <c r="F50"/>
  <c r="F49"/>
  <c r="F39"/>
  <c r="F28"/>
  <c r="F29"/>
  <c r="F30"/>
  <c r="F27"/>
  <c r="F22"/>
  <c r="F20"/>
  <c r="F18"/>
  <c r="F10"/>
  <c r="F13"/>
  <c r="F34" l="1"/>
  <c r="E35" s="1"/>
  <c r="F15"/>
  <c r="E16" s="1"/>
  <c r="E41"/>
  <c r="F24"/>
  <c r="F46"/>
  <c r="E47" s="1"/>
  <c r="F54"/>
  <c r="E55" s="1"/>
  <c r="F105" l="1"/>
  <c r="F111" s="1"/>
  <c r="F99"/>
  <c r="F100"/>
  <c r="F94"/>
  <c r="F96" s="1"/>
  <c r="F95"/>
  <c r="F76"/>
  <c r="F82"/>
  <c r="F80"/>
  <c r="F81"/>
  <c r="F266"/>
  <c r="F262"/>
  <c r="F261"/>
  <c r="F259"/>
  <c r="F63"/>
  <c r="F62"/>
  <c r="F64" s="1"/>
  <c r="F68"/>
  <c r="E70" s="1"/>
  <c r="F235"/>
  <c r="F237"/>
  <c r="F236"/>
  <c r="F227"/>
  <c r="F231"/>
  <c r="E233" s="1"/>
  <c r="F217"/>
  <c r="F221" s="1"/>
  <c r="E65" l="1"/>
  <c r="E97"/>
  <c r="F267"/>
  <c r="E268" s="1"/>
  <c r="E112"/>
  <c r="F238"/>
  <c r="E239" s="1"/>
  <c r="F102"/>
  <c r="E103" s="1"/>
  <c r="E78"/>
  <c r="F84"/>
  <c r="F135"/>
  <c r="F175"/>
  <c r="F174"/>
  <c r="F176" l="1"/>
  <c r="E177" s="1"/>
  <c r="E137"/>
  <c r="F139"/>
  <c r="F169" s="1"/>
  <c r="E60"/>
  <c r="E170" l="1"/>
  <c r="F246"/>
  <c r="F247"/>
  <c r="F248"/>
  <c r="F249"/>
  <c r="F250"/>
  <c r="F251"/>
  <c r="F252"/>
  <c r="F253"/>
  <c r="F245"/>
  <c r="F242"/>
  <c r="F241"/>
  <c r="F254" l="1"/>
  <c r="E255" s="1"/>
  <c r="F127"/>
  <c r="E129" l="1"/>
  <c r="F220"/>
  <c r="E222" s="1"/>
  <c r="F23" l="1"/>
  <c r="E25" s="1"/>
  <c r="E85"/>
  <c r="F226"/>
  <c r="E228" s="1"/>
</calcChain>
</file>

<file path=xl/sharedStrings.xml><?xml version="1.0" encoding="utf-8"?>
<sst xmlns="http://schemas.openxmlformats.org/spreadsheetml/2006/main" count="544" uniqueCount="237">
  <si>
    <t>№ п/п</t>
  </si>
  <si>
    <t>Цель, задачи, показатели результативности</t>
  </si>
  <si>
    <t>план</t>
  </si>
  <si>
    <t>факт</t>
  </si>
  <si>
    <t>Ед. измере-ния</t>
  </si>
  <si>
    <t>%</t>
  </si>
  <si>
    <t>чел</t>
  </si>
  <si>
    <t>чел.</t>
  </si>
  <si>
    <t>ед</t>
  </si>
  <si>
    <t>шт</t>
  </si>
  <si>
    <t>2.1.</t>
  </si>
  <si>
    <t>3.1.</t>
  </si>
  <si>
    <t>руб</t>
  </si>
  <si>
    <t>показатель - доля исполнительных бюджетных ассигнований, предусмотренных в программном виде</t>
  </si>
  <si>
    <t>8.1.</t>
  </si>
  <si>
    <t>8.2.</t>
  </si>
  <si>
    <t>5.1.</t>
  </si>
  <si>
    <t>5.2.</t>
  </si>
  <si>
    <t>4.2.</t>
  </si>
  <si>
    <t>показатель - удельный вес численности населения в возрасте 5-18 лет, охваченного образованием, в общей численности населения в возрасте 5-18 лет</t>
  </si>
  <si>
    <t>показатель - отношение численности детей в возрасте 3-7 лет, которым предоставлена возможность получать услуги дошкольного образования, к численности детей в вовзрасте 3-7 лет, скоректированной на численности детей в возрасте 5-7 лет, обучающих в школе, проживающих на территории Березовского района</t>
  </si>
  <si>
    <t>показатель - отношение среднего балла ЕГЭ (в расчете на 1 предмет) в 10% школ Красноярского края с лучшими показателями ЕГЭ к среднему баллу ЕГЭ (в расчете на 1 предмет) в 10% школ Красноярского края с худшими результатами ЕГЭ</t>
  </si>
  <si>
    <t>показатель - доля государственных (муниципальных) общеобразовательных организаций, соответствующих современным требованиям обучения, в общем количестве государственных (муниципальных) общеобразовательных организаций</t>
  </si>
  <si>
    <t>показатель - своевременное доведение Главным распорядителем лимитов бюджетных обязательств до подведомственных учреждений, предусмотренных законом о бюджете за отчетный год в первоначальной редакции</t>
  </si>
  <si>
    <t>показатель - соблюдение сроков предоставления годовой бюджетной отчетности</t>
  </si>
  <si>
    <t>балл</t>
  </si>
  <si>
    <t>показатель - своевременность утверждения планов финансово-хозяйственной деятельности подведомственных Главному распорядителю учреждений на текущий финансовый год и плановый период в соответствии со  сроками, утвержденными органами исполнительной власти Березовского района, осуществляющими функции и полномочия учредителя</t>
  </si>
  <si>
    <t xml:space="preserve">показатель - минимальный размер бюджетной обеспеченности поселений Березовского района после выравнивания </t>
  </si>
  <si>
    <t>показатель - доля расходов обслуживания муниципального долга Березовского района в объеме расходов районного бюджета, за исключением объема расходов, которые осуществляются за счет субвенций, предоставляемых из бюджетов системы РФ</t>
  </si>
  <si>
    <t>показетель - соотношение количества вступивших в законную силу решений суда о признании предписания Финансового управления администрации Березовского района об устранении выявленных нарушений, в том числе о возмещении бюджетных средств, недействительными, к общему количеству предписаний, вынесенных по результатам контрольных мероприятий</t>
  </si>
  <si>
    <t>показатель - доля расходов районного бюджета, формируемых в рамках муниципальных программ Березовского района</t>
  </si>
  <si>
    <t>показатель - минимальный размер бюджетной обеспеченности поселений Березовского района после выравнивания</t>
  </si>
  <si>
    <t>показатель - количество муниципальных образований района, достигших суммарной оценки качества управления муниципальными финансами от 50 до 100 баллов (В соответствии с постановлением администрации Березовского района от 02.07.2013 № 1359 «Об утверждении порядка проведения мониторинга и оценки качества финансового менеджмента главных распорядителей бюджетных средств администрации Березовского района и методики оценки качества финансового менеджмента главных распорядителей бюджетных средств»)</t>
  </si>
  <si>
    <t>показатель - отсутствие в местных бюджетах просроченной кредиторской задолженности по выплате заработной платы с начислениями работникам бюджетной сферы и по исполнению обязательств перед гражданами</t>
  </si>
  <si>
    <t>показатель - отношение муниципального долга Березовского района к доходам районного бюджета за исключением безвозмездных поступлений</t>
  </si>
  <si>
    <t>показатель - отношение годовой суммы платежей на погашение и обслуживание муниципального долга Березовского района к доходам районного бюджета</t>
  </si>
  <si>
    <t>показатель - обеспечение исполнения расходных обязательств района (за исключением безвозмездных поступлений)</t>
  </si>
  <si>
    <t>показатель - соотношение количества фактически проведенных контрольных мероприятий к количеству запланированных</t>
  </si>
  <si>
    <t>показатель - соотношение количества вступивших в законную силу решений суда о признании предписания Финансового управления администрации Березовского района об устранении выявленных нарушений, в том числе о возмещении бюджетных средств, недействительными, к общему количеству предписаний, вынесенных по результатам контрольных мероприятий</t>
  </si>
  <si>
    <t>показатель - соотношение поступившей суммы администрируемых доходов районного бюджета в части денежных взысканий, налагаемых в возмещение ущерба, причиненного в результате незаконного или нецелевого использования бюджетных средств к плановому значению</t>
  </si>
  <si>
    <t>показатель - доля полученных заключений районного Совета депутатов, осуществляющего проведение внешней проверки проектов решений, касающихся принятия районного бюджета, а также утверждения отчета об его исполнении, подготавливаемых Финансовым управлением  (100% ежегодно)</t>
  </si>
  <si>
    <t>показатель - доля рассмотренных на постоянной комиссии районного Совета по финансам, бюджету, собственности, экономической и налоговой политики проектов решений, касающихся принятия районного бюджета, внесение в него изменений, а также утверждения отчета об его исполнении  (100% ежегодно)</t>
  </si>
  <si>
    <t>показатель - размещение на официальном сайте администрации Березовского района решения о районном бюджете на очередной финансовый год и плановый период  и  отчета об его исполнении</t>
  </si>
  <si>
    <t>9.1.</t>
  </si>
  <si>
    <t>9.2.</t>
  </si>
  <si>
    <t>9.3.</t>
  </si>
  <si>
    <t>показатель - доля убыточных оранизаций  жилищно-коммунального хозяйства</t>
  </si>
  <si>
    <t xml:space="preserve">показатель - доведение уровня возмещения населением затрат на предоставление жилищно-коммунальных услуг по установленным для населения тарифам </t>
  </si>
  <si>
    <t>8 (39175) 2-10-53</t>
  </si>
  <si>
    <t>тыс.руб.</t>
  </si>
  <si>
    <t>эффективная</t>
  </si>
  <si>
    <t>подпрограмма 1 - Сохранение культурного наследия</t>
  </si>
  <si>
    <t>Расчет оценки степени достижения целей и решения задач муниципальной подпрограммы (Сдц)</t>
  </si>
  <si>
    <t>Расчет оценки степени достижения целей и решения задач муниципальной программы (Сдц)</t>
  </si>
  <si>
    <t>Объем финансовых ресурсов, на отчетный период, направленный на реализацию муниципальной подпрограммы (Уф)</t>
  </si>
  <si>
    <t>Расчет эффективности реализации подпрограммы (Эмп)</t>
  </si>
  <si>
    <t>Расчет эффективности реализации программы (Эмп)</t>
  </si>
  <si>
    <t>Объем финансовых ресурсов, на отчетный период, направленный на реализацию муниципальной программы (Уф)</t>
  </si>
  <si>
    <t>высокоэффективная</t>
  </si>
  <si>
    <t>уровень эффективности удовлетворительный</t>
  </si>
  <si>
    <t>подпрограмма 1 - Патриотическое воспитание и вовлечение молодежи березовского района в социальную практику</t>
  </si>
  <si>
    <t>подпрограмма 3 - Обеспечение реализации муниципальной программы и прочие мероприятия</t>
  </si>
  <si>
    <t xml:space="preserve">показатель - количество спортивных сооружений в Березовском районе </t>
  </si>
  <si>
    <t xml:space="preserve">показатель - доля граждан Березовского района, систематически занимающихся физической культурой и спортом от общей численности населения </t>
  </si>
  <si>
    <t>млн. руб.</t>
  </si>
  <si>
    <t>подпрограмма 1 - Развитие дошкольного, общего и дополнительного образования детей</t>
  </si>
  <si>
    <t>подпрограмма 1 - Создание условий для эффективного и ответственного управления муниципальными финансами, повышения устойчивости бюджетов муниципальных образований Березовского района</t>
  </si>
  <si>
    <t>Степень достижения показателя (индикатора) муниципальной программы (подпрограммы (СДП)</t>
  </si>
  <si>
    <t>показатель - доля лиц с ограниченными возможностями здоровья и инвалидов, систематически занимающихся физической культурой и спортом  в общей численности данной категории насел</t>
  </si>
  <si>
    <t xml:space="preserve">показатель - количество участников официальных физкультурных мероприятий и спортивных соревнований, проводимых на территории Березовского района и Красноярского края, согласно календарному плану официальных физкультурных и спортивных мероприятий Березовского района и Красноярского края  </t>
  </si>
  <si>
    <t>показатель - оформление прав муниципальной собственности на объекты недвижимости, прошедших государственную регистрацию, для проведения торгов</t>
  </si>
  <si>
    <t>показатель - количество сформированных земельных участков</t>
  </si>
  <si>
    <t>показатель - количество незаконных утановленных рекламных конструкций (демонтаж)</t>
  </si>
  <si>
    <t>щт</t>
  </si>
  <si>
    <t>показатель - количество публикаций</t>
  </si>
  <si>
    <t>показатель - доля исполненных бюджетных ассигнований, предусмотренных в муниципальной программе</t>
  </si>
  <si>
    <t>муниципальная программа: Профилактика терроризма и экстремизма на территории Березовского района Красноярского края</t>
  </si>
  <si>
    <t>показатель - количество воспитательных пропагандистских мероприятий</t>
  </si>
  <si>
    <t>показатель - количество размещенных публикаций на сайте администрации района и на информационных стендах на территории Березовского района материалов по разъяснению поведения и действия населения при угрозе или возникновении террактов</t>
  </si>
  <si>
    <t>показатель - колическтво случаев проявления эктремизма и негативного отношения к лицам других национальносте</t>
  </si>
  <si>
    <t>показатель - количество совершенных актов экстремистской направленности против соблюдения прав человека на территории Березовского района</t>
  </si>
  <si>
    <t>муниципальная программа: Развитие культуры в Березовском районе</t>
  </si>
  <si>
    <t xml:space="preserve">муниципальная программа: Молодежная политика Березовского района </t>
  </si>
  <si>
    <t>муниципальная программа: Развитие сельского хозяйства и регулирование рынков сельскохозяйственной продукции, сырья и продовольствия в Березовском районе</t>
  </si>
  <si>
    <t>муниципальная программа: "Развитие физической культуры, спорта в Березовском районе</t>
  </si>
  <si>
    <t xml:space="preserve">муниципальная программа: "Развитие земельно-имущественных отношений в Березовском районе </t>
  </si>
  <si>
    <t>муниципальная программа: "Управление муниципальными финансами "</t>
  </si>
  <si>
    <t xml:space="preserve">муниципальная программа: Реформирование, модернизация жилищно-коммунального хозяйства, развитие транспортной инфраструктуры и повышение энергетической эффективности Березовского района Красноярского края </t>
  </si>
  <si>
    <t>показатель - увеличение рейсов</t>
  </si>
  <si>
    <t xml:space="preserve">подпрограмма 2 - Обеспечение жильем молодых семей в Березовском районе </t>
  </si>
  <si>
    <t>целевой показатель - индекс производства - сельское хозяйство</t>
  </si>
  <si>
    <t>показатель - оценка стоимости земельных участков, находящихся в муниципальной собственности, подлежащих реализации</t>
  </si>
  <si>
    <t>показатель - количество рейсов</t>
  </si>
  <si>
    <t>ОТДЕЛ ЭКОНОМИЧЕСКОГО РАЗВИТИЯ АДМИНИСТРАЦИИ БЕРЕЗОВСКОГО РАЙОНА</t>
  </si>
  <si>
    <t>Оценка эффективности муниципальных программ Березовского района (сводная)</t>
  </si>
  <si>
    <t>ед.</t>
  </si>
  <si>
    <t>подпрограмма 1 - Развитие массовой физической культуры</t>
  </si>
  <si>
    <t>подпрограмма 2  - Развитие адаптивной физической культуры и спорта</t>
  </si>
  <si>
    <t>показатель - количество объектов недвижимости, прошедших инвентаризацию на конец отчетного года от общего числа муниципальных объектов недвижимости Березовского района</t>
  </si>
  <si>
    <t>подпрограмма 1 - Развитие имущественных отношений в березовском районе</t>
  </si>
  <si>
    <t>подпрограмма 2 - Развитие земельных отношений в Березовском районе</t>
  </si>
  <si>
    <t>подпрограмма 3 - Обеспечение реализации муниципальной программы</t>
  </si>
  <si>
    <t xml:space="preserve">муниципальная программа: Поддержка субъектов малого и среднего предпринимательства в Березовском районе </t>
  </si>
  <si>
    <t>тыс. руб.</t>
  </si>
  <si>
    <t xml:space="preserve">муниципальная программа: Развитие образования Березовского района </t>
  </si>
  <si>
    <t>подпрограмма 2 - Обеспечение реализации муниципальной программы и прочие мероприятия</t>
  </si>
  <si>
    <t>показтель - количество муниципальных образований района, не получающих дотации на выравнивание бюджетной обеспеченности</t>
  </si>
  <si>
    <t>показатель - отсутствие в местных бюджетах просроченной кредиторский задолженности по бюджетным кредитам</t>
  </si>
  <si>
    <t>подпрограмма 2 - Управление муниципальным долгом Березовского района</t>
  </si>
  <si>
    <t xml:space="preserve">подпрограмма 1 - Модернизация, реконструкция и капитальный ремонт объектов коммунальной инфраструктуры Березовского района Красноярского края </t>
  </si>
  <si>
    <t xml:space="preserve">показатель - доведение уровня фактической оплаты населением за жилищно-коммунальные услуги от начисленных платежей </t>
  </si>
  <si>
    <t>показатель - доведение доли исполненных бюджетных ассигнований, предусмотренных в муниципальной программе</t>
  </si>
  <si>
    <t>показатель - доведение доли устраненных недостатков от общего числа выявленных при обследовании жилищного фонда</t>
  </si>
  <si>
    <t>Информирование населения городского округа о порядке действий при  угрозе возникновения террористических актов, посредством размещения информации в СМИ</t>
  </si>
  <si>
    <t>Проведение в учебных заведениях мероприятий, направленных на исключение случаев национальной вражды и поддержание здорового межнационального климата отношений, воспитания толерантности, распространение  информационно-пропагандистских материалов профилактического характера антитеррористической направленности</t>
  </si>
  <si>
    <t>Распространение среди читателей библиотек информационно-пропагандистских материалов профилактического характера антитеррористической направленности</t>
  </si>
  <si>
    <t xml:space="preserve">Организация размещения в местах массового пребывания людей средств наглядной агитации (плакаты, листовки), предупреждающих о необходимости бдительности в связи с возможностью террористических актов     </t>
  </si>
  <si>
    <t>Размещение памяток толерантного поведения к людям других национальностей и религиозных конфессий на официальном сайте Администрации  района в сети Интернет</t>
  </si>
  <si>
    <t>Проверка объектов муниципальной собственности на предмет наличия свастики и иных элементов экстремистской направленности</t>
  </si>
  <si>
    <t>муниципальная программа: Профилактика правонарушений на территории Березовского района</t>
  </si>
  <si>
    <t>показатель - общее количество зарегистрированных преступлений</t>
  </si>
  <si>
    <t>показатель - количество заседаний межведомственной комиссии по профилактике правонарушений</t>
  </si>
  <si>
    <t>показатель - количество добровольных народных дружин на базе предприйтий и организаций на терртории Березовского района</t>
  </si>
  <si>
    <t>показатель - приобретение технических средств, для контроля в местах массового скопления людей</t>
  </si>
  <si>
    <t>показатель - количество трудоустроенных подростков в трудовых отрядах</t>
  </si>
  <si>
    <t xml:space="preserve">показатель - количество несовершеннолетних в возрасте с14 до 16 лет прошедших профессиональную ориентацию </t>
  </si>
  <si>
    <t>показатель - количество публикаций по профилактике среди несовершеннолетних детей</t>
  </si>
  <si>
    <t>показатель - количество публикаций по профилактике среди лиц освобожденных из мест лишения свободы</t>
  </si>
  <si>
    <t>показатель - количество публикаций в СМИ о вреде наркомании и алкоголизма</t>
  </si>
  <si>
    <t>Согласовано:</t>
  </si>
  <si>
    <t>Емельянова Анна Александровна</t>
  </si>
  <si>
    <t>показатель - количество отчетов по оценке коэффициентов К1, К2, К3 для расчета арендной платы за земельные участки</t>
  </si>
  <si>
    <t>показатель - актуализация генерального плана и ПЗЗ Бархатовского с/с</t>
  </si>
  <si>
    <t>Количество проведенных консультаций</t>
  </si>
  <si>
    <t>Число посетителей муниципальных учреждений культурно-досугового типа на платной основе</t>
  </si>
  <si>
    <t>Количество детей, привлекаемых к участию в творческих мероприятиях</t>
  </si>
  <si>
    <t>Количество экспонатов основного фонда</t>
  </si>
  <si>
    <t>шт.</t>
  </si>
  <si>
    <t>экз.</t>
  </si>
  <si>
    <t>показатель - количество земельных участков обеспеченных транспортной инфраструктурой</t>
  </si>
  <si>
    <t>8.3.</t>
  </si>
  <si>
    <t>7.2.</t>
  </si>
  <si>
    <t>7.1.</t>
  </si>
  <si>
    <t>5.3.</t>
  </si>
  <si>
    <t xml:space="preserve">эффективная </t>
  </si>
  <si>
    <t>кол-во</t>
  </si>
  <si>
    <t>1.1.</t>
  </si>
  <si>
    <t>1.2.</t>
  </si>
  <si>
    <t>1.3.</t>
  </si>
  <si>
    <t>подпрограмма 1 - Обеспечение реализации муниципальной программы и прочие мероприятия</t>
  </si>
  <si>
    <t>4.1.</t>
  </si>
  <si>
    <t>Удельный вес населения, учавствующего в платных культурно-досуговых мероприятиях, проводимых муниципальными учреждениями</t>
  </si>
  <si>
    <t>Количество экземпляров новых поступлений в библиотечные фонды общедоступных библиотек на 1 тыс. человек населения</t>
  </si>
  <si>
    <t xml:space="preserve"> Доля экспонируемых предметов из числа предметов основного фонда</t>
  </si>
  <si>
    <t xml:space="preserve">Среднее число книговыдач в расчёте на 1 тыс. человек населения </t>
  </si>
  <si>
    <t>Число посетителей библиотек</t>
  </si>
  <si>
    <t>Процент экспонируемых предметов от чиста основого форна музея</t>
  </si>
  <si>
    <t>Количество посетителей культурно-досуговых учреждений</t>
  </si>
  <si>
    <t xml:space="preserve">Количество посетителей  муниципальных культурно-досуговых учреждений на платной основе </t>
  </si>
  <si>
    <t xml:space="preserve">Число клубных формирований  культурно досуговых учреждений </t>
  </si>
  <si>
    <t>подпрограмма 3- Поддержка любительского  народного творчества и организация досуга населения</t>
  </si>
  <si>
    <t>подпрограмма 4 - Обеспечение условий реализации муниципальной программы</t>
  </si>
  <si>
    <t>подпрограмма 3 - Развитие транспортной системы Березовского района</t>
  </si>
  <si>
    <t>подпрограмма 4 - Обеспечение реализации муниципальной программы и прочие мероприятия</t>
  </si>
  <si>
    <t>Число участников клубных формирований муниципальных учреждений культурно-досугового типа (дети до 14 лет)</t>
  </si>
  <si>
    <r>
      <t xml:space="preserve">* </t>
    </r>
    <r>
      <rPr>
        <i/>
        <sz val="9"/>
        <rFont val="Times New Roman"/>
        <family val="1"/>
        <charset val="204"/>
      </rPr>
      <t>для целевых показателей (индикаторов), желаемой тенденцией развития которых является снижение значений</t>
    </r>
  </si>
  <si>
    <t>показатель - просроченная задолженность по долговым обязательствам Березовского района</t>
  </si>
  <si>
    <t>показатель - доля расходов на обслуживание муниципального долга Березовском районе в объеме расходов районного бюджета, за исключением объема расходов, которые осуществляются за счет  субвенций, предоставляемых из бюджетов бюджетной  системы Российской Федерации</t>
  </si>
  <si>
    <t>Разработка и изготовление наглядно-агитационной продукции (памяток, брошюр, календарей, информационных щитов и т.п.) антитеррористической направленности</t>
  </si>
  <si>
    <t>Создание в библиотечной сети  условий для хранения, обновления и доступного пользования информативно-воспитательной литературой, способствующей: -  укреплению межнациональных отношений, чувства уважения к традициям граждан различных  национальностей; - негативному восприятию проявлений социальной, расовой, национальной или религиозной розни</t>
  </si>
  <si>
    <t>Заместитель главы района по финасово-экномическим вопросам - руководитель финансового управления  ______________ Е.В. Мамедова</t>
  </si>
  <si>
    <t>2.2.</t>
  </si>
  <si>
    <t>5.</t>
  </si>
  <si>
    <t>6.</t>
  </si>
  <si>
    <t>7.</t>
  </si>
  <si>
    <t>8.</t>
  </si>
  <si>
    <t>10.</t>
  </si>
  <si>
    <t>11.</t>
  </si>
  <si>
    <t>за 2021 год</t>
  </si>
  <si>
    <t>Численность посетителей учреждений музейного типа муниципальной формы собственности</t>
  </si>
  <si>
    <t>Удельный вес населения, участвующего в платных культурно-досуговых мероприятиях, проводимых государственными (муниципальными) учреждениями культуры</t>
  </si>
  <si>
    <t xml:space="preserve">Число участников клубных формирований </t>
  </si>
  <si>
    <t>количество благоустроеных военских захоронений</t>
  </si>
  <si>
    <t>Количество созданых рабочих мест для несовершенолетних граждан</t>
  </si>
  <si>
    <t>Количество несовершенолетних граждан, проживающих в Березовском районе, принявших участие в профильных палаточных лагерях</t>
  </si>
  <si>
    <t>Количество молодых граждан, проживающих в Березовском райне, вовлеченных в добровольческую деятельность</t>
  </si>
  <si>
    <t>Количество молодых граждан, вовлеченых в изучение истории Отечества</t>
  </si>
  <si>
    <t>Удельный вес молодых граждан, проживающих в Березовском районе, вовлеченных в реализацию социально-экономических проектов Березовского района</t>
  </si>
  <si>
    <t>Доля молодых семей, улучшивших жилищные условия за счет полученных социальных выплат, к общему количеству молодых семей, состоящий на учете в рамках подпрограммы «Обеспечение молодых семей в Березовском районе»</t>
  </si>
  <si>
    <t xml:space="preserve">Доля специалистов, повысивших квалификацию, прошедших переподготовку, обученных на семинарах и других мероприятиях </t>
  </si>
  <si>
    <t>Количество, привлекаемых к участию в творческих мероприятиях, в общем числе детей</t>
  </si>
  <si>
    <t>Количество молодых семей, получивших соиальные выплаты на приобретение жилья или строительство индивидуального жилого дома</t>
  </si>
  <si>
    <t>Создание спортивного клуба по адаптивной физической культуре и спорта</t>
  </si>
  <si>
    <t>Доля лиц с ограниченными возможностями здоровья и инвалидов, систематически занимающихся физической культурой и спортом в общей численности данной категории населения</t>
  </si>
  <si>
    <t>Количество участников официальных физкультурных мероприятий и спортивных соревнований среди лиц с ограниченными возможностями здоровья и инвалидов на территории Березовского района и Красноярского края, согласно календарным планам официальных физкультурных мероприятий и спортивных соревнований, проводимых на территории Березовского района</t>
  </si>
  <si>
    <t>Количество участников официальных физкультурных мероприятий и спортивных соревнований на территории Березовского района и Красноярского края, согласно календарным планам официальных физкультурных мероприятий и спортивных соревнований, проводимых на территории Березовского района Красноярского края</t>
  </si>
  <si>
    <t>Численность лиц, систематически занимающихся физической культурой и спортом</t>
  </si>
  <si>
    <t>Единовременная пропускная способность</t>
  </si>
  <si>
    <t>Увеличение неналоговых доходов в районный бюджет от использования муниципального имущества</t>
  </si>
  <si>
    <t>Предоставление муниципального имущества субъектам МСП, а также организаций, образующих инфраструктуру поддержки субъектов МСП</t>
  </si>
  <si>
    <t>Объем привлеченных инвестиций</t>
  </si>
  <si>
    <t xml:space="preserve">Количество сохраненых рабочих мест </t>
  </si>
  <si>
    <t>Количество созданных рабочих мест (включая вновь зарегистрированных индивидуальных предпринимателей) в секторе малого и среднего предпринимательства</t>
  </si>
  <si>
    <t>Количество субъектов малого и среднего предпринимательства получивших муниципальную поддержку</t>
  </si>
  <si>
    <t>Оборот малых и средних предприятий</t>
  </si>
  <si>
    <t>количество мест в дошкольных образовательных учреждениях муниципальной формы собственности, включая количество дошкольных мест в начальных школах-детских садах, филиалах дошкольных и общеобразовательных учреждений, в группах дошкольного образования при школах</t>
  </si>
  <si>
    <t xml:space="preserve"> доля дошкольных образовантельных учреждений муниципальной формы собственности, здания которых находятся в аварийном состоянии или требуют капитального ремонта, в общем числе дошкольных образовательных учреждениях</t>
  </si>
  <si>
    <t xml:space="preserve"> удельный вес численности детей дошкольного возраста, посещающих негосударственные организации дошкольного образования, расположенных на территории Берёзовского района, предоставляющих услуги дошкольного образования, в общей численности детей, посещающих образовательные организации дошкольного образования, расположенные на территории Берёзовского района</t>
  </si>
  <si>
    <t>доля детей в возрасте от 1 до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от 1 до 6 лет</t>
  </si>
  <si>
    <t>численность детей от 1 до 6 лет, состоящих на учете для определения в муниципальные дошкольные образовательные учреждения, на конец отчетного периода</t>
  </si>
  <si>
    <t>доля выпускников дневных общеобразовательных учреждений муниципальной формы собственности, сдавших единый государственный экзамен по русскому языку и математике, в общей численности выпускников общеобразовательных учреждений муниципальной формы собственности, сдававших единый государственном экзамене по данным предметам</t>
  </si>
  <si>
    <t xml:space="preserve"> доля дневных общеобразовательных учреждений муниципальной формы собственности, здания которых находятся в аварийном состоянии или требуют капитального ремонта, в общем количестве дневных общеобразовательных учреждений муниципальной формы собственности</t>
  </si>
  <si>
    <t xml:space="preserve"> доля дневных общеобразовательных учреждений муниципальной формы собственности, соответствующих современным требованиям обучения, в общей количестве дневных общеобразовательных учреждений муниципальной формы собственности</t>
  </si>
  <si>
    <t>доля общеобразовательных учреждений (с числом обучающихся более 50), в которых действуют управляющие советы</t>
  </si>
  <si>
    <t>доля выпускников государственных (муниципальных)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</t>
  </si>
  <si>
    <t xml:space="preserve"> доля обучающихся в муниципальных общеобразовательных организациях, занимающихся во вторую (третью) смену, в общей численности обучающихся в муниципальных общеобразовательных организаций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</si>
  <si>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</si>
  <si>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охват детей в возрасте 5–18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5–18 лет)</t>
  </si>
  <si>
    <t>Число участников открытых онлайн-уроков, реализуемых с учетом опыта цикла открытых уроков «Проектория», «Уроки настоящего»</t>
  </si>
  <si>
    <t>Число детей, получивших рекомендации по построению индивидуального учебного плана в соответствии с выбранными профессиональными компетенциями (проект «Билет в будущее»)</t>
  </si>
  <si>
    <t xml:space="preserve"> удельный вес муниципальных образований Красноярского края, в которых оценка деятельности организаций дополнительного образования детей,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организаций дополнительного образования детей, не менее чем 80 %  муниципальных образований Красноярского края</t>
  </si>
  <si>
    <t>Доля детей охваченных персонифицированным финансированием дополнительного образования дете</t>
  </si>
  <si>
    <t xml:space="preserve"> 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</si>
  <si>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 xml:space="preserve"> доля оздоровленных детей школьного возраста</t>
  </si>
  <si>
    <t>Количество ДТП, с участием несовершеннолетних</t>
  </si>
  <si>
    <t>Доля воспитанников и обучающихся, задействованных в мероприятиях по профилактике ПДД.</t>
  </si>
  <si>
    <t>Обновлено содержание и методы предметной области «Технология»</t>
  </si>
  <si>
    <t>Количество услуг психолого-педагогической, методической и консультативной помощи родителям, имеющих детей</t>
  </si>
  <si>
    <t xml:space="preserve">Доля граждан, положительно оценивших качество услуг психолого-педагогической, методической, консультативной помощи, от общего числа обратившихся за получением услуги </t>
  </si>
  <si>
    <t>Внедрение целевой модели цифровой образовательной среды в образовательных организациях, реализующих программы общего образования</t>
  </si>
  <si>
    <t xml:space="preserve">Доля педагогических работников общего образования , прошедших повышение квалификации в цифровой форме с использованием информационного ресурса «одного окна», в общем числе педагогических работников </t>
  </si>
  <si>
    <t xml:space="preserve">Доля учителей общеобразовательных учреждений, вовлеченных в национальную систему профессионального роста педагогических работников </t>
  </si>
  <si>
    <t>Доля руководителей муниципальных образовательных организаций прошедших аттестацию в соответствии с новой единой моделью аттестации руководителей</t>
  </si>
  <si>
    <t>Доля учителей в возрасте до 35 лет, вовлеченных в различные формы поддержки и сопровождения в первые три года работы</t>
  </si>
  <si>
    <t>неэффективна</t>
  </si>
  <si>
    <t>высэффективная</t>
  </si>
  <si>
    <t>Начальник отдела экономического развития администрации района  _________________ О.А.Парилова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</si>
</sst>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0"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65" fontId="4" fillId="4" borderId="2" xfId="0" applyNumberFormat="1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4" fillId="4" borderId="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4" fillId="0" borderId="4" xfId="0" applyFont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8"/>
  <sheetViews>
    <sheetView tabSelected="1" topLeftCell="A175" zoomScale="92" zoomScaleNormal="92" zoomScaleSheetLayoutView="100" workbookViewId="0">
      <selection activeCell="E205" sqref="E205"/>
    </sheetView>
  </sheetViews>
  <sheetFormatPr defaultColWidth="9.140625" defaultRowHeight="15"/>
  <cols>
    <col min="1" max="1" width="5.5703125" style="30" customWidth="1"/>
    <col min="2" max="2" width="65.42578125" style="17" customWidth="1"/>
    <col min="3" max="3" width="10.28515625" style="17" customWidth="1"/>
    <col min="4" max="4" width="10.140625" style="17" customWidth="1"/>
    <col min="5" max="5" width="11.42578125" style="17" customWidth="1"/>
    <col min="6" max="6" width="23.5703125" style="17" customWidth="1"/>
    <col min="7" max="16384" width="9.140625" style="1"/>
  </cols>
  <sheetData>
    <row r="1" spans="1:6">
      <c r="A1" s="68" t="s">
        <v>93</v>
      </c>
      <c r="B1" s="69"/>
      <c r="C1" s="69"/>
      <c r="D1" s="69"/>
      <c r="E1" s="69"/>
      <c r="F1" s="69"/>
    </row>
    <row r="2" spans="1:6">
      <c r="A2" s="11"/>
      <c r="B2" s="42"/>
      <c r="C2" s="42"/>
      <c r="D2" s="42"/>
      <c r="E2" s="42"/>
      <c r="F2" s="43"/>
    </row>
    <row r="3" spans="1:6">
      <c r="A3" s="74" t="s">
        <v>94</v>
      </c>
      <c r="B3" s="74"/>
      <c r="C3" s="74"/>
      <c r="D3" s="74"/>
      <c r="E3" s="74"/>
      <c r="F3" s="74"/>
    </row>
    <row r="4" spans="1:6">
      <c r="A4" s="68" t="s">
        <v>178</v>
      </c>
      <c r="B4" s="69"/>
      <c r="C4" s="69"/>
      <c r="D4" s="69"/>
      <c r="E4" s="69"/>
      <c r="F4" s="69"/>
    </row>
    <row r="5" spans="1:6" s="2" customFormat="1">
      <c r="A5" s="58" t="s">
        <v>0</v>
      </c>
      <c r="B5" s="58" t="s">
        <v>1</v>
      </c>
      <c r="C5" s="58" t="s">
        <v>4</v>
      </c>
      <c r="D5" s="57">
        <v>2021</v>
      </c>
      <c r="E5" s="57"/>
      <c r="F5" s="58" t="s">
        <v>67</v>
      </c>
    </row>
    <row r="6" spans="1:6" s="2" customFormat="1" ht="43.9" customHeight="1">
      <c r="A6" s="58"/>
      <c r="B6" s="58"/>
      <c r="C6" s="58"/>
      <c r="D6" s="44" t="s">
        <v>2</v>
      </c>
      <c r="E6" s="44" t="s">
        <v>3</v>
      </c>
      <c r="F6" s="58"/>
    </row>
    <row r="7" spans="1:6" ht="15" customHeight="1">
      <c r="A7" s="31">
        <v>1</v>
      </c>
      <c r="B7" s="64" t="s">
        <v>81</v>
      </c>
      <c r="C7" s="65"/>
      <c r="D7" s="65"/>
      <c r="E7" s="65"/>
      <c r="F7" s="66"/>
    </row>
    <row r="8" spans="1:6" ht="24">
      <c r="A8" s="15"/>
      <c r="B8" s="12" t="s">
        <v>151</v>
      </c>
      <c r="C8" s="6" t="s">
        <v>5</v>
      </c>
      <c r="D8" s="6">
        <v>55</v>
      </c>
      <c r="E8" s="6">
        <v>25</v>
      </c>
      <c r="F8" s="9">
        <f>E8/D8</f>
        <v>0.45454545454545453</v>
      </c>
    </row>
    <row r="9" spans="1:6" ht="24">
      <c r="A9" s="15"/>
      <c r="B9" s="13" t="s">
        <v>134</v>
      </c>
      <c r="C9" s="6" t="s">
        <v>7</v>
      </c>
      <c r="D9" s="6">
        <v>23100</v>
      </c>
      <c r="E9" s="6">
        <v>10648</v>
      </c>
      <c r="F9" s="9">
        <f>E9/D9</f>
        <v>0.46095238095238095</v>
      </c>
    </row>
    <row r="10" spans="1:6" s="5" customFormat="1" ht="25.5" customHeight="1">
      <c r="A10" s="15"/>
      <c r="B10" s="12" t="s">
        <v>152</v>
      </c>
      <c r="C10" s="6" t="s">
        <v>138</v>
      </c>
      <c r="D10" s="6">
        <v>164</v>
      </c>
      <c r="E10" s="6">
        <v>57</v>
      </c>
      <c r="F10" s="10">
        <f t="shared" ref="F10:F13" si="0">E10/D10</f>
        <v>0.34756097560975607</v>
      </c>
    </row>
    <row r="11" spans="1:6" s="5" customFormat="1" ht="19.5" customHeight="1">
      <c r="A11" s="15"/>
      <c r="B11" s="12" t="s">
        <v>153</v>
      </c>
      <c r="C11" s="6" t="s">
        <v>5</v>
      </c>
      <c r="D11" s="6">
        <v>10</v>
      </c>
      <c r="E11" s="10">
        <v>11</v>
      </c>
      <c r="F11" s="10">
        <f t="shared" si="0"/>
        <v>1.1000000000000001</v>
      </c>
    </row>
    <row r="12" spans="1:6" s="5" customFormat="1" ht="24.75" customHeight="1">
      <c r="A12" s="15"/>
      <c r="B12" s="12" t="s">
        <v>164</v>
      </c>
      <c r="C12" s="15"/>
      <c r="D12" s="6">
        <v>1921</v>
      </c>
      <c r="E12" s="6">
        <v>1118</v>
      </c>
      <c r="F12" s="10">
        <f>E12/D12</f>
        <v>0.58198854763144192</v>
      </c>
    </row>
    <row r="13" spans="1:6" ht="15" customHeight="1">
      <c r="A13" s="15"/>
      <c r="B13" s="14" t="s">
        <v>135</v>
      </c>
      <c r="C13" s="6" t="s">
        <v>7</v>
      </c>
      <c r="D13" s="6">
        <v>1921</v>
      </c>
      <c r="E13" s="6">
        <v>1118</v>
      </c>
      <c r="F13" s="10">
        <f t="shared" si="0"/>
        <v>0.58198854763144192</v>
      </c>
    </row>
    <row r="14" spans="1:6" ht="26.45" customHeight="1">
      <c r="A14" s="15"/>
      <c r="B14" s="16" t="s">
        <v>57</v>
      </c>
      <c r="C14" s="6" t="s">
        <v>49</v>
      </c>
      <c r="D14" s="9">
        <v>66369.350000000006</v>
      </c>
      <c r="E14" s="9">
        <v>66368.759999999995</v>
      </c>
      <c r="F14" s="10">
        <f>E14/D14</f>
        <v>0.99999111035440291</v>
      </c>
    </row>
    <row r="15" spans="1:6" ht="27" customHeight="1">
      <c r="A15" s="15"/>
      <c r="B15" s="16" t="s">
        <v>53</v>
      </c>
      <c r="C15" s="6" t="s">
        <v>25</v>
      </c>
      <c r="D15" s="6"/>
      <c r="E15" s="6"/>
      <c r="F15" s="10">
        <f>(F8+F9+F10+F13+F11+F12)/6</f>
        <v>0.58783931772841258</v>
      </c>
    </row>
    <row r="16" spans="1:6" ht="29.25" customHeight="1">
      <c r="A16" s="15"/>
      <c r="B16" s="16" t="s">
        <v>56</v>
      </c>
      <c r="C16" s="6" t="s">
        <v>25</v>
      </c>
      <c r="D16" s="6"/>
      <c r="E16" s="32">
        <f>F15*F14</f>
        <v>0.58783409204520998</v>
      </c>
      <c r="F16" s="33" t="s">
        <v>59</v>
      </c>
    </row>
    <row r="17" spans="1:6" ht="16.5" customHeight="1">
      <c r="A17" s="34" t="s">
        <v>146</v>
      </c>
      <c r="B17" s="61" t="s">
        <v>51</v>
      </c>
      <c r="C17" s="62"/>
      <c r="D17" s="62"/>
      <c r="E17" s="62"/>
      <c r="F17" s="63"/>
    </row>
    <row r="18" spans="1:6">
      <c r="A18" s="15"/>
      <c r="B18" s="45" t="s">
        <v>154</v>
      </c>
      <c r="C18" s="6" t="s">
        <v>6</v>
      </c>
      <c r="D18" s="6">
        <v>6400</v>
      </c>
      <c r="E18" s="6">
        <v>6196</v>
      </c>
      <c r="F18" s="10">
        <f t="shared" ref="F18:F23" si="1">E18/D18</f>
        <v>0.96812500000000001</v>
      </c>
    </row>
    <row r="19" spans="1:6">
      <c r="A19" s="15"/>
      <c r="B19" s="45" t="s">
        <v>155</v>
      </c>
      <c r="C19" s="6" t="s">
        <v>7</v>
      </c>
      <c r="D19" s="6">
        <v>12675</v>
      </c>
      <c r="E19" s="10">
        <v>12669</v>
      </c>
      <c r="F19" s="10">
        <f t="shared" si="1"/>
        <v>0.99952662721893493</v>
      </c>
    </row>
    <row r="20" spans="1:6">
      <c r="A20" s="15"/>
      <c r="B20" s="45" t="s">
        <v>156</v>
      </c>
      <c r="C20" s="6" t="s">
        <v>5</v>
      </c>
      <c r="D20" s="6">
        <v>10</v>
      </c>
      <c r="E20" s="10">
        <v>11</v>
      </c>
      <c r="F20" s="9">
        <f t="shared" si="1"/>
        <v>1.1000000000000001</v>
      </c>
    </row>
    <row r="21" spans="1:6" ht="15" customHeight="1">
      <c r="A21" s="15"/>
      <c r="B21" s="46" t="s">
        <v>136</v>
      </c>
      <c r="C21" s="6" t="s">
        <v>137</v>
      </c>
      <c r="D21" s="6">
        <v>3280</v>
      </c>
      <c r="E21" s="6">
        <v>3230</v>
      </c>
      <c r="F21" s="9">
        <f t="shared" si="1"/>
        <v>0.9847560975609756</v>
      </c>
    </row>
    <row r="22" spans="1:6" ht="29.25" customHeight="1">
      <c r="A22" s="15"/>
      <c r="B22" s="52" t="s">
        <v>179</v>
      </c>
      <c r="C22" s="6" t="s">
        <v>5</v>
      </c>
      <c r="D22" s="6">
        <v>1200</v>
      </c>
      <c r="E22" s="6">
        <v>2282</v>
      </c>
      <c r="F22" s="9">
        <f t="shared" si="1"/>
        <v>1.9016666666666666</v>
      </c>
    </row>
    <row r="23" spans="1:6" s="5" customFormat="1" ht="30" customHeight="1">
      <c r="A23" s="15"/>
      <c r="B23" s="45" t="s">
        <v>57</v>
      </c>
      <c r="C23" s="6" t="s">
        <v>49</v>
      </c>
      <c r="D23" s="9">
        <v>18075.372900000002</v>
      </c>
      <c r="E23" s="9">
        <v>18075.372900000002</v>
      </c>
      <c r="F23" s="9">
        <f t="shared" si="1"/>
        <v>1</v>
      </c>
    </row>
    <row r="24" spans="1:6" ht="31.5" customHeight="1">
      <c r="A24" s="15"/>
      <c r="B24" s="16" t="s">
        <v>52</v>
      </c>
      <c r="C24" s="6" t="s">
        <v>25</v>
      </c>
      <c r="D24" s="6"/>
      <c r="E24" s="6"/>
      <c r="F24" s="10">
        <f>(F18+F19+F20+F21)/4</f>
        <v>1.0131019311949776</v>
      </c>
    </row>
    <row r="25" spans="1:6" ht="19.5" customHeight="1">
      <c r="A25" s="15"/>
      <c r="B25" s="16" t="s">
        <v>55</v>
      </c>
      <c r="C25" s="6" t="s">
        <v>25</v>
      </c>
      <c r="D25" s="6"/>
      <c r="E25" s="10">
        <f>F24*F23</f>
        <v>1.0131019311949776</v>
      </c>
      <c r="F25" s="33" t="s">
        <v>50</v>
      </c>
    </row>
    <row r="26" spans="1:6">
      <c r="A26" s="34" t="s">
        <v>147</v>
      </c>
      <c r="B26" s="61" t="s">
        <v>160</v>
      </c>
      <c r="C26" s="62"/>
      <c r="D26" s="62"/>
      <c r="E26" s="62"/>
      <c r="F26" s="63"/>
    </row>
    <row r="27" spans="1:6" s="5" customFormat="1">
      <c r="A27" s="15"/>
      <c r="B27" s="16" t="s">
        <v>157</v>
      </c>
      <c r="C27" s="6" t="s">
        <v>7</v>
      </c>
      <c r="D27" s="6">
        <v>132500</v>
      </c>
      <c r="E27" s="6">
        <v>63986</v>
      </c>
      <c r="F27" s="9">
        <f>E27/D27</f>
        <v>0.48291320754716982</v>
      </c>
    </row>
    <row r="28" spans="1:6" s="5" customFormat="1" ht="24">
      <c r="A28" s="15"/>
      <c r="B28" s="16" t="s">
        <v>158</v>
      </c>
      <c r="C28" s="6" t="s">
        <v>6</v>
      </c>
      <c r="D28" s="6">
        <v>23000</v>
      </c>
      <c r="E28" s="6">
        <v>10648</v>
      </c>
      <c r="F28" s="9">
        <f t="shared" ref="F28:F30" si="2">E28/D28</f>
        <v>0.46295652173913043</v>
      </c>
    </row>
    <row r="29" spans="1:6" ht="36">
      <c r="A29" s="15"/>
      <c r="B29" s="16" t="s">
        <v>180</v>
      </c>
      <c r="C29" s="6" t="s">
        <v>5</v>
      </c>
      <c r="D29" s="6">
        <v>55</v>
      </c>
      <c r="E29" s="6">
        <v>25</v>
      </c>
      <c r="F29" s="9">
        <f t="shared" si="2"/>
        <v>0.45454545454545453</v>
      </c>
    </row>
    <row r="30" spans="1:6">
      <c r="A30" s="15"/>
      <c r="B30" s="16" t="s">
        <v>159</v>
      </c>
      <c r="C30" s="6" t="s">
        <v>95</v>
      </c>
      <c r="D30" s="6">
        <v>161</v>
      </c>
      <c r="E30" s="6">
        <v>159</v>
      </c>
      <c r="F30" s="9">
        <f t="shared" si="2"/>
        <v>0.98757763975155277</v>
      </c>
    </row>
    <row r="31" spans="1:6" s="5" customFormat="1">
      <c r="A31" s="15"/>
      <c r="B31" s="16" t="s">
        <v>181</v>
      </c>
      <c r="C31" s="6" t="s">
        <v>6</v>
      </c>
      <c r="D31" s="6">
        <v>1925</v>
      </c>
      <c r="E31" s="6">
        <v>1876</v>
      </c>
      <c r="F31" s="9">
        <f>E31/D31</f>
        <v>0.97454545454545449</v>
      </c>
    </row>
    <row r="32" spans="1:6" s="5" customFormat="1">
      <c r="A32" s="15"/>
      <c r="B32" s="16" t="s">
        <v>182</v>
      </c>
      <c r="C32" s="6" t="s">
        <v>145</v>
      </c>
      <c r="D32" s="6">
        <v>4</v>
      </c>
      <c r="E32" s="6">
        <v>4</v>
      </c>
      <c r="F32" s="9">
        <f>E32/D32</f>
        <v>1</v>
      </c>
    </row>
    <row r="33" spans="1:6" s="5" customFormat="1" ht="24">
      <c r="A33" s="15"/>
      <c r="B33" s="16" t="s">
        <v>54</v>
      </c>
      <c r="C33" s="6" t="s">
        <v>49</v>
      </c>
      <c r="D33" s="9">
        <v>2402.0736300000003</v>
      </c>
      <c r="E33" s="9">
        <v>2401.8653300000001</v>
      </c>
      <c r="F33" s="9">
        <f>E33/D33</f>
        <v>0.99991328325768258</v>
      </c>
    </row>
    <row r="34" spans="1:6" s="5" customFormat="1" ht="24">
      <c r="A34" s="15"/>
      <c r="B34" s="16" t="s">
        <v>52</v>
      </c>
      <c r="C34" s="6" t="s">
        <v>25</v>
      </c>
      <c r="D34" s="6"/>
      <c r="E34" s="6"/>
      <c r="F34" s="9">
        <f>(F27+F28+F29+F30+F31+F32)/6</f>
        <v>0.72708971302146042</v>
      </c>
    </row>
    <row r="35" spans="1:6" s="5" customFormat="1" ht="24">
      <c r="A35" s="15"/>
      <c r="B35" s="16" t="s">
        <v>55</v>
      </c>
      <c r="C35" s="6" t="s">
        <v>25</v>
      </c>
      <c r="D35" s="6"/>
      <c r="E35" s="9">
        <f>F34*F33</f>
        <v>0.72702666217017464</v>
      </c>
      <c r="F35" s="33" t="s">
        <v>59</v>
      </c>
    </row>
    <row r="36" spans="1:6" s="5" customFormat="1">
      <c r="A36" s="35" t="s">
        <v>148</v>
      </c>
      <c r="B36" s="61" t="s">
        <v>161</v>
      </c>
      <c r="C36" s="71"/>
      <c r="D36" s="71"/>
      <c r="E36" s="71"/>
      <c r="F36" s="72"/>
    </row>
    <row r="37" spans="1:6" s="5" customFormat="1" ht="24">
      <c r="A37" s="15"/>
      <c r="B37" s="16" t="s">
        <v>190</v>
      </c>
      <c r="C37" s="6" t="s">
        <v>6</v>
      </c>
      <c r="D37" s="6">
        <v>1925</v>
      </c>
      <c r="E37" s="6">
        <v>1118</v>
      </c>
      <c r="F37" s="10">
        <f>E37/D37</f>
        <v>0.58077922077922073</v>
      </c>
    </row>
    <row r="38" spans="1:6" s="5" customFormat="1" ht="24">
      <c r="A38" s="15"/>
      <c r="B38" s="47" t="s">
        <v>189</v>
      </c>
      <c r="C38" s="6" t="s">
        <v>5</v>
      </c>
      <c r="D38" s="6">
        <v>23</v>
      </c>
      <c r="E38" s="6">
        <v>27</v>
      </c>
      <c r="F38" s="10">
        <f t="shared" ref="F38" si="3">E38/D38</f>
        <v>1.173913043478261</v>
      </c>
    </row>
    <row r="39" spans="1:6" ht="29.25" customHeight="1">
      <c r="A39" s="15"/>
      <c r="B39" s="16" t="s">
        <v>54</v>
      </c>
      <c r="C39" s="6" t="s">
        <v>49</v>
      </c>
      <c r="D39" s="9">
        <v>45891.901000000005</v>
      </c>
      <c r="E39" s="9">
        <v>45891.520349999999</v>
      </c>
      <c r="F39" s="9">
        <f>E39/D39</f>
        <v>0.99999170550812422</v>
      </c>
    </row>
    <row r="40" spans="1:6" ht="24">
      <c r="A40" s="6"/>
      <c r="B40" s="16" t="s">
        <v>52</v>
      </c>
      <c r="C40" s="6" t="s">
        <v>25</v>
      </c>
      <c r="D40" s="6"/>
      <c r="E40" s="6"/>
      <c r="F40" s="10">
        <f>(F38+F37)/2</f>
        <v>0.8773461321287408</v>
      </c>
    </row>
    <row r="41" spans="1:6">
      <c r="A41" s="6"/>
      <c r="B41" s="16" t="s">
        <v>55</v>
      </c>
      <c r="C41" s="6" t="s">
        <v>25</v>
      </c>
      <c r="D41" s="6"/>
      <c r="E41" s="10">
        <f>F40*F39</f>
        <v>0.8773388549883756</v>
      </c>
      <c r="F41" s="6" t="s">
        <v>50</v>
      </c>
    </row>
    <row r="42" spans="1:6">
      <c r="A42" s="31">
        <v>2</v>
      </c>
      <c r="B42" s="70" t="s">
        <v>82</v>
      </c>
      <c r="C42" s="70"/>
      <c r="D42" s="70"/>
      <c r="E42" s="70"/>
      <c r="F42" s="70"/>
    </row>
    <row r="43" spans="1:6" ht="24">
      <c r="A43" s="18"/>
      <c r="B43" s="48" t="s">
        <v>187</v>
      </c>
      <c r="C43" s="18" t="s">
        <v>5</v>
      </c>
      <c r="D43" s="6">
        <v>18.89</v>
      </c>
      <c r="E43" s="6">
        <v>18.89</v>
      </c>
      <c r="F43" s="20">
        <f>E43/D43</f>
        <v>1</v>
      </c>
    </row>
    <row r="44" spans="1:6" ht="36">
      <c r="A44" s="18"/>
      <c r="B44" s="48" t="s">
        <v>188</v>
      </c>
      <c r="C44" s="18" t="s">
        <v>5</v>
      </c>
      <c r="D44" s="6">
        <v>15</v>
      </c>
      <c r="E44" s="6">
        <v>15</v>
      </c>
      <c r="F44" s="20">
        <f>E44/D44</f>
        <v>1</v>
      </c>
    </row>
    <row r="45" spans="1:6" ht="24">
      <c r="A45" s="18"/>
      <c r="B45" s="48" t="s">
        <v>57</v>
      </c>
      <c r="C45" s="18" t="s">
        <v>49</v>
      </c>
      <c r="D45" s="20">
        <v>9756.0242299999991</v>
      </c>
      <c r="E45" s="20">
        <v>9756.0242299999991</v>
      </c>
      <c r="F45" s="20">
        <f>E45/D45</f>
        <v>1</v>
      </c>
    </row>
    <row r="46" spans="1:6" ht="24">
      <c r="A46" s="18"/>
      <c r="B46" s="48" t="s">
        <v>53</v>
      </c>
      <c r="C46" s="18" t="s">
        <v>25</v>
      </c>
      <c r="D46" s="18"/>
      <c r="E46" s="18"/>
      <c r="F46" s="19">
        <f>(F43+F44)/2</f>
        <v>1</v>
      </c>
    </row>
    <row r="47" spans="1:6">
      <c r="A47" s="18"/>
      <c r="B47" s="48" t="s">
        <v>56</v>
      </c>
      <c r="C47" s="18" t="s">
        <v>25</v>
      </c>
      <c r="D47" s="18"/>
      <c r="E47" s="36">
        <f>F45*F46</f>
        <v>1</v>
      </c>
      <c r="F47" s="18" t="s">
        <v>50</v>
      </c>
    </row>
    <row r="48" spans="1:6">
      <c r="A48" s="37" t="s">
        <v>10</v>
      </c>
      <c r="B48" s="73" t="s">
        <v>60</v>
      </c>
      <c r="C48" s="62"/>
      <c r="D48" s="62"/>
      <c r="E48" s="62"/>
      <c r="F48" s="63"/>
    </row>
    <row r="49" spans="1:6">
      <c r="A49" s="18"/>
      <c r="B49" s="48" t="s">
        <v>183</v>
      </c>
      <c r="C49" s="18" t="s">
        <v>8</v>
      </c>
      <c r="D49" s="6">
        <v>223</v>
      </c>
      <c r="E49" s="6">
        <v>210</v>
      </c>
      <c r="F49" s="19">
        <f>E49/D49</f>
        <v>0.94170403587443952</v>
      </c>
    </row>
    <row r="50" spans="1:6" ht="24">
      <c r="A50" s="18"/>
      <c r="B50" s="48" t="s">
        <v>184</v>
      </c>
      <c r="C50" s="18" t="s">
        <v>6</v>
      </c>
      <c r="D50" s="6">
        <v>64</v>
      </c>
      <c r="E50" s="6">
        <v>0</v>
      </c>
      <c r="F50" s="20">
        <f>E50/D50</f>
        <v>0</v>
      </c>
    </row>
    <row r="51" spans="1:6" ht="24">
      <c r="A51" s="18"/>
      <c r="B51" s="48" t="s">
        <v>185</v>
      </c>
      <c r="C51" s="18" t="s">
        <v>6</v>
      </c>
      <c r="D51" s="6">
        <v>45</v>
      </c>
      <c r="E51" s="6">
        <v>186</v>
      </c>
      <c r="F51" s="19">
        <f>E51/D51</f>
        <v>4.1333333333333337</v>
      </c>
    </row>
    <row r="52" spans="1:6">
      <c r="A52" s="18"/>
      <c r="B52" s="48" t="s">
        <v>186</v>
      </c>
      <c r="C52" s="18" t="s">
        <v>6</v>
      </c>
      <c r="D52" s="6">
        <v>1000</v>
      </c>
      <c r="E52" s="6">
        <v>1000</v>
      </c>
      <c r="F52" s="18">
        <v>1</v>
      </c>
    </row>
    <row r="53" spans="1:6" ht="24">
      <c r="A53" s="18"/>
      <c r="B53" s="48" t="s">
        <v>54</v>
      </c>
      <c r="C53" s="18" t="s">
        <v>49</v>
      </c>
      <c r="D53" s="20">
        <v>6147.3842300000006</v>
      </c>
      <c r="E53" s="20">
        <v>6147.3842300000006</v>
      </c>
      <c r="F53" s="20">
        <f>E53/D53</f>
        <v>1</v>
      </c>
    </row>
    <row r="54" spans="1:6" ht="24">
      <c r="A54" s="18"/>
      <c r="B54" s="48" t="s">
        <v>52</v>
      </c>
      <c r="C54" s="18" t="s">
        <v>25</v>
      </c>
      <c r="D54" s="18"/>
      <c r="E54" s="18"/>
      <c r="F54" s="19">
        <f>(F49+F50+F51+F52)/4</f>
        <v>1.5187593423019434</v>
      </c>
    </row>
    <row r="55" spans="1:6" s="3" customFormat="1">
      <c r="A55" s="18"/>
      <c r="B55" s="48" t="s">
        <v>55</v>
      </c>
      <c r="C55" s="18" t="s">
        <v>25</v>
      </c>
      <c r="D55" s="18"/>
      <c r="E55" s="19">
        <f>F54*F53</f>
        <v>1.5187593423019434</v>
      </c>
      <c r="F55" s="18" t="s">
        <v>58</v>
      </c>
    </row>
    <row r="56" spans="1:6">
      <c r="A56" s="37" t="s">
        <v>171</v>
      </c>
      <c r="B56" s="73" t="s">
        <v>89</v>
      </c>
      <c r="C56" s="62"/>
      <c r="D56" s="62"/>
      <c r="E56" s="62"/>
      <c r="F56" s="63"/>
    </row>
    <row r="57" spans="1:6" ht="24">
      <c r="A57" s="6"/>
      <c r="B57" s="16" t="s">
        <v>191</v>
      </c>
      <c r="C57" s="6" t="s">
        <v>145</v>
      </c>
      <c r="D57" s="18">
        <v>3</v>
      </c>
      <c r="E57" s="18">
        <v>3</v>
      </c>
      <c r="F57" s="6">
        <v>1</v>
      </c>
    </row>
    <row r="58" spans="1:6" ht="24">
      <c r="A58" s="6"/>
      <c r="B58" s="16" t="s">
        <v>54</v>
      </c>
      <c r="C58" s="6" t="s">
        <v>49</v>
      </c>
      <c r="D58" s="18">
        <v>3608.6399999999994</v>
      </c>
      <c r="E58" s="18">
        <v>3608.6399999999994</v>
      </c>
      <c r="F58" s="6">
        <v>1</v>
      </c>
    </row>
    <row r="59" spans="1:6" ht="24">
      <c r="A59" s="6"/>
      <c r="B59" s="16" t="s">
        <v>52</v>
      </c>
      <c r="C59" s="6" t="s">
        <v>25</v>
      </c>
      <c r="D59" s="18"/>
      <c r="E59" s="18"/>
      <c r="F59" s="6">
        <f>(F57)/1</f>
        <v>1</v>
      </c>
    </row>
    <row r="60" spans="1:6">
      <c r="A60" s="6"/>
      <c r="B60" s="16" t="s">
        <v>55</v>
      </c>
      <c r="C60" s="6" t="s">
        <v>25</v>
      </c>
      <c r="D60" s="18"/>
      <c r="E60" s="18">
        <f>F59*F58</f>
        <v>1</v>
      </c>
      <c r="F60" s="6" t="s">
        <v>50</v>
      </c>
    </row>
    <row r="61" spans="1:6" ht="15" customHeight="1">
      <c r="A61" s="38">
        <v>3</v>
      </c>
      <c r="B61" s="64" t="s">
        <v>83</v>
      </c>
      <c r="C61" s="65"/>
      <c r="D61" s="65"/>
      <c r="E61" s="65"/>
      <c r="F61" s="66"/>
    </row>
    <row r="62" spans="1:6">
      <c r="A62" s="6"/>
      <c r="B62" s="16" t="s">
        <v>90</v>
      </c>
      <c r="C62" s="6" t="s">
        <v>5</v>
      </c>
      <c r="D62" s="6">
        <v>101.6</v>
      </c>
      <c r="E62" s="6">
        <v>101.6</v>
      </c>
      <c r="F62" s="21">
        <f>E62/D62</f>
        <v>1</v>
      </c>
    </row>
    <row r="63" spans="1:6" ht="24">
      <c r="A63" s="6"/>
      <c r="B63" s="16" t="s">
        <v>57</v>
      </c>
      <c r="C63" s="6" t="s">
        <v>49</v>
      </c>
      <c r="D63" s="18">
        <v>3809.2</v>
      </c>
      <c r="E63" s="18">
        <v>3809.2</v>
      </c>
      <c r="F63" s="21">
        <f>E63/D63</f>
        <v>1</v>
      </c>
    </row>
    <row r="64" spans="1:6" ht="24">
      <c r="A64" s="6"/>
      <c r="B64" s="16" t="s">
        <v>53</v>
      </c>
      <c r="C64" s="6" t="s">
        <v>25</v>
      </c>
      <c r="D64" s="18"/>
      <c r="E64" s="18"/>
      <c r="F64" s="21">
        <f>F62</f>
        <v>1</v>
      </c>
    </row>
    <row r="65" spans="1:6">
      <c r="A65" s="6"/>
      <c r="B65" s="16" t="s">
        <v>56</v>
      </c>
      <c r="C65" s="6" t="s">
        <v>25</v>
      </c>
      <c r="D65" s="18"/>
      <c r="E65" s="39">
        <f>F64*F63</f>
        <v>1</v>
      </c>
      <c r="F65" s="6" t="s">
        <v>50</v>
      </c>
    </row>
    <row r="66" spans="1:6">
      <c r="A66" s="34" t="s">
        <v>11</v>
      </c>
      <c r="B66" s="61" t="s">
        <v>149</v>
      </c>
      <c r="C66" s="62"/>
      <c r="D66" s="62"/>
      <c r="E66" s="62"/>
      <c r="F66" s="63"/>
    </row>
    <row r="67" spans="1:6" ht="24">
      <c r="A67" s="6"/>
      <c r="B67" s="16" t="s">
        <v>13</v>
      </c>
      <c r="C67" s="6" t="s">
        <v>5</v>
      </c>
      <c r="D67" s="6">
        <v>100</v>
      </c>
      <c r="E67" s="6">
        <v>100</v>
      </c>
      <c r="F67" s="6">
        <v>1</v>
      </c>
    </row>
    <row r="68" spans="1:6" ht="24">
      <c r="A68" s="6"/>
      <c r="B68" s="16" t="s">
        <v>54</v>
      </c>
      <c r="C68" s="6" t="s">
        <v>49</v>
      </c>
      <c r="D68" s="18">
        <v>3809.2</v>
      </c>
      <c r="E68" s="18">
        <v>3809.2</v>
      </c>
      <c r="F68" s="6">
        <f>E68/D68</f>
        <v>1</v>
      </c>
    </row>
    <row r="69" spans="1:6" ht="24">
      <c r="A69" s="6"/>
      <c r="B69" s="16" t="s">
        <v>52</v>
      </c>
      <c r="C69" s="6" t="s">
        <v>25</v>
      </c>
      <c r="D69" s="18"/>
      <c r="E69" s="18"/>
      <c r="F69" s="6">
        <v>1</v>
      </c>
    </row>
    <row r="70" spans="1:6">
      <c r="A70" s="6"/>
      <c r="B70" s="16" t="s">
        <v>55</v>
      </c>
      <c r="C70" s="6" t="s">
        <v>25</v>
      </c>
      <c r="D70" s="18"/>
      <c r="E70" s="18">
        <f>F69*F68</f>
        <v>1</v>
      </c>
      <c r="F70" s="6" t="s">
        <v>50</v>
      </c>
    </row>
    <row r="71" spans="1:6">
      <c r="A71" s="38">
        <v>4</v>
      </c>
      <c r="B71" s="64" t="s">
        <v>84</v>
      </c>
      <c r="C71" s="65"/>
      <c r="D71" s="65"/>
      <c r="E71" s="65"/>
      <c r="F71" s="66"/>
    </row>
    <row r="72" spans="1:6" ht="18" customHeight="1">
      <c r="A72" s="22"/>
      <c r="B72" s="49" t="s">
        <v>62</v>
      </c>
      <c r="C72" s="6" t="s">
        <v>8</v>
      </c>
      <c r="D72" s="6">
        <v>82</v>
      </c>
      <c r="E72" s="6">
        <v>84</v>
      </c>
      <c r="F72" s="9">
        <f>E72/D72</f>
        <v>1.024390243902439</v>
      </c>
    </row>
    <row r="73" spans="1:6" ht="24">
      <c r="A73" s="22"/>
      <c r="B73" s="49" t="s">
        <v>63</v>
      </c>
      <c r="C73" s="6" t="s">
        <v>5</v>
      </c>
      <c r="D73" s="6">
        <v>44.8</v>
      </c>
      <c r="E73" s="6">
        <v>42.8</v>
      </c>
      <c r="F73" s="9">
        <f t="shared" ref="F73:F75" si="4">E73/D73</f>
        <v>0.9553571428571429</v>
      </c>
    </row>
    <row r="74" spans="1:6" ht="36">
      <c r="A74" s="22"/>
      <c r="B74" s="49" t="s">
        <v>68</v>
      </c>
      <c r="C74" s="6" t="s">
        <v>6</v>
      </c>
      <c r="D74" s="6">
        <v>11</v>
      </c>
      <c r="E74" s="6">
        <v>12</v>
      </c>
      <c r="F74" s="9">
        <f t="shared" si="4"/>
        <v>1.0909090909090908</v>
      </c>
    </row>
    <row r="75" spans="1:6" ht="48">
      <c r="A75" s="22"/>
      <c r="B75" s="49" t="s">
        <v>69</v>
      </c>
      <c r="C75" s="6" t="s">
        <v>6</v>
      </c>
      <c r="D75" s="6">
        <v>4500</v>
      </c>
      <c r="E75" s="6">
        <v>4500</v>
      </c>
      <c r="F75" s="9">
        <f t="shared" si="4"/>
        <v>1</v>
      </c>
    </row>
    <row r="76" spans="1:6" ht="24">
      <c r="A76" s="22"/>
      <c r="B76" s="16" t="s">
        <v>57</v>
      </c>
      <c r="C76" s="6" t="s">
        <v>49</v>
      </c>
      <c r="D76" s="20">
        <v>1560.3333</v>
      </c>
      <c r="E76" s="20">
        <v>1236.3333700000001</v>
      </c>
      <c r="F76" s="9">
        <f>E76/D76</f>
        <v>0.79235210195155104</v>
      </c>
    </row>
    <row r="77" spans="1:6" ht="24">
      <c r="A77" s="22"/>
      <c r="B77" s="16" t="s">
        <v>53</v>
      </c>
      <c r="C77" s="6" t="s">
        <v>25</v>
      </c>
      <c r="D77" s="18"/>
      <c r="E77" s="18"/>
      <c r="F77" s="10">
        <f>(F72+F73+F74+F75)/4</f>
        <v>1.0176641194171681</v>
      </c>
    </row>
    <row r="78" spans="1:6" ht="23.25" customHeight="1">
      <c r="A78" s="22"/>
      <c r="B78" s="16" t="s">
        <v>56</v>
      </c>
      <c r="C78" s="6" t="s">
        <v>25</v>
      </c>
      <c r="D78" s="18"/>
      <c r="E78" s="36">
        <f>F77*F76</f>
        <v>0.80634830410086733</v>
      </c>
      <c r="F78" s="6" t="s">
        <v>50</v>
      </c>
    </row>
    <row r="79" spans="1:6" ht="16.899999999999999" customHeight="1">
      <c r="A79" s="35" t="s">
        <v>150</v>
      </c>
      <c r="B79" s="61" t="s">
        <v>96</v>
      </c>
      <c r="C79" s="62"/>
      <c r="D79" s="62"/>
      <c r="E79" s="62"/>
      <c r="F79" s="63"/>
    </row>
    <row r="80" spans="1:6" ht="22.5" customHeight="1">
      <c r="A80" s="8"/>
      <c r="B80" s="50" t="s">
        <v>197</v>
      </c>
      <c r="C80" s="8" t="s">
        <v>6</v>
      </c>
      <c r="D80" s="8">
        <v>2142</v>
      </c>
      <c r="E80" s="8">
        <v>2186</v>
      </c>
      <c r="F80" s="23">
        <f>E80/D80</f>
        <v>1.0205415499533146</v>
      </c>
    </row>
    <row r="81" spans="1:6" ht="33" customHeight="1">
      <c r="A81" s="6"/>
      <c r="B81" s="16" t="s">
        <v>196</v>
      </c>
      <c r="C81" s="6" t="s">
        <v>6</v>
      </c>
      <c r="D81" s="6">
        <v>16209</v>
      </c>
      <c r="E81" s="6">
        <v>17802</v>
      </c>
      <c r="F81" s="23">
        <f>E81/D81</f>
        <v>1.0982787340366462</v>
      </c>
    </row>
    <row r="82" spans="1:6" ht="58.5" customHeight="1">
      <c r="A82" s="6"/>
      <c r="B82" s="16" t="s">
        <v>195</v>
      </c>
      <c r="C82" s="6" t="s">
        <v>6</v>
      </c>
      <c r="D82" s="6">
        <v>4500</v>
      </c>
      <c r="E82" s="6">
        <v>4500</v>
      </c>
      <c r="F82" s="23">
        <f>E82/D82</f>
        <v>1</v>
      </c>
    </row>
    <row r="83" spans="1:6" s="5" customFormat="1" ht="33" customHeight="1">
      <c r="A83" s="6"/>
      <c r="B83" s="16" t="s">
        <v>54</v>
      </c>
      <c r="C83" s="6" t="s">
        <v>49</v>
      </c>
      <c r="D83" s="20">
        <v>1560.3333</v>
      </c>
      <c r="E83" s="20">
        <v>1236.3333700000001</v>
      </c>
      <c r="F83" s="10">
        <f>E83/D83</f>
        <v>0.79235210195155104</v>
      </c>
    </row>
    <row r="84" spans="1:6" s="5" customFormat="1" ht="28.5" customHeight="1">
      <c r="A84" s="6"/>
      <c r="B84" s="16" t="s">
        <v>52</v>
      </c>
      <c r="C84" s="6" t="s">
        <v>25</v>
      </c>
      <c r="D84" s="18"/>
      <c r="E84" s="18"/>
      <c r="F84" s="10">
        <f>(F80+F81+F82)/3</f>
        <v>1.0396067613299869</v>
      </c>
    </row>
    <row r="85" spans="1:6" s="5" customFormat="1" ht="21" customHeight="1">
      <c r="A85" s="6"/>
      <c r="B85" s="16" t="s">
        <v>55</v>
      </c>
      <c r="C85" s="6" t="s">
        <v>25</v>
      </c>
      <c r="D85" s="18"/>
      <c r="E85" s="19">
        <f>F84*F83</f>
        <v>0.82373460254285957</v>
      </c>
      <c r="F85" s="6" t="s">
        <v>144</v>
      </c>
    </row>
    <row r="86" spans="1:6" s="5" customFormat="1">
      <c r="A86" s="34" t="s">
        <v>18</v>
      </c>
      <c r="B86" s="61" t="s">
        <v>97</v>
      </c>
      <c r="C86" s="62"/>
      <c r="D86" s="62"/>
      <c r="E86" s="62"/>
      <c r="F86" s="63"/>
    </row>
    <row r="87" spans="1:6" s="5" customFormat="1" ht="39.75" customHeight="1">
      <c r="A87" s="6"/>
      <c r="B87" s="16" t="s">
        <v>193</v>
      </c>
      <c r="C87" s="6" t="s">
        <v>5</v>
      </c>
      <c r="D87" s="53">
        <v>10</v>
      </c>
      <c r="E87" s="53">
        <v>12</v>
      </c>
      <c r="F87" s="23">
        <f>E87/D87</f>
        <v>1.2</v>
      </c>
    </row>
    <row r="88" spans="1:6" ht="26.25" customHeight="1">
      <c r="A88" s="6"/>
      <c r="B88" s="16" t="s">
        <v>192</v>
      </c>
      <c r="C88" s="6" t="s">
        <v>9</v>
      </c>
      <c r="D88" s="6">
        <v>0</v>
      </c>
      <c r="E88" s="6">
        <v>0</v>
      </c>
      <c r="F88" s="23">
        <v>1</v>
      </c>
    </row>
    <row r="89" spans="1:6" ht="74.25" customHeight="1">
      <c r="A89" s="6"/>
      <c r="B89" s="16" t="s">
        <v>194</v>
      </c>
      <c r="C89" s="6" t="s">
        <v>6</v>
      </c>
      <c r="D89" s="6">
        <v>25</v>
      </c>
      <c r="E89" s="6">
        <v>35</v>
      </c>
      <c r="F89" s="23">
        <f t="shared" ref="F89" si="5">E89/D89</f>
        <v>1.4</v>
      </c>
    </row>
    <row r="90" spans="1:6" s="5" customFormat="1" ht="31.5" customHeight="1">
      <c r="A90" s="6"/>
      <c r="B90" s="16" t="s">
        <v>57</v>
      </c>
      <c r="C90" s="6"/>
      <c r="D90" s="6">
        <v>0</v>
      </c>
      <c r="E90" s="6">
        <v>0</v>
      </c>
      <c r="F90" s="23">
        <v>0</v>
      </c>
    </row>
    <row r="91" spans="1:6" ht="28.5" customHeight="1">
      <c r="A91" s="6"/>
      <c r="B91" s="16" t="s">
        <v>53</v>
      </c>
      <c r="C91" s="6" t="s">
        <v>25</v>
      </c>
      <c r="D91" s="18"/>
      <c r="E91" s="18"/>
      <c r="F91" s="23">
        <f>(F87+F88+F89)/3</f>
        <v>1.2</v>
      </c>
    </row>
    <row r="92" spans="1:6">
      <c r="A92" s="6"/>
      <c r="B92" s="16" t="s">
        <v>56</v>
      </c>
      <c r="C92" s="6" t="s">
        <v>25</v>
      </c>
      <c r="D92" s="18"/>
      <c r="E92" s="19">
        <f>F91*F90</f>
        <v>0</v>
      </c>
      <c r="F92" s="6" t="s">
        <v>234</v>
      </c>
    </row>
    <row r="93" spans="1:6">
      <c r="A93" s="38" t="s">
        <v>172</v>
      </c>
      <c r="B93" s="64" t="s">
        <v>85</v>
      </c>
      <c r="C93" s="65"/>
      <c r="D93" s="65"/>
      <c r="E93" s="65"/>
      <c r="F93" s="66"/>
    </row>
    <row r="94" spans="1:6" ht="28.5" customHeight="1">
      <c r="A94" s="6"/>
      <c r="B94" s="16" t="s">
        <v>198</v>
      </c>
      <c r="C94" s="6" t="s">
        <v>5</v>
      </c>
      <c r="D94" s="6">
        <v>5.3</v>
      </c>
      <c r="E94" s="6">
        <v>5.3</v>
      </c>
      <c r="F94" s="24">
        <f>E94/D94</f>
        <v>1</v>
      </c>
    </row>
    <row r="95" spans="1:6" ht="27.75" customHeight="1">
      <c r="A95" s="6"/>
      <c r="B95" s="16" t="s">
        <v>57</v>
      </c>
      <c r="C95" s="6" t="s">
        <v>49</v>
      </c>
      <c r="D95" s="20">
        <v>22151.788930000002</v>
      </c>
      <c r="E95" s="20">
        <v>21622.042200000004</v>
      </c>
      <c r="F95" s="24">
        <f>E95/D95</f>
        <v>0.97608560050504245</v>
      </c>
    </row>
    <row r="96" spans="1:6" ht="24">
      <c r="A96" s="6"/>
      <c r="B96" s="16" t="s">
        <v>53</v>
      </c>
      <c r="C96" s="6" t="s">
        <v>25</v>
      </c>
      <c r="D96" s="18"/>
      <c r="E96" s="18"/>
      <c r="F96" s="24">
        <f>F94</f>
        <v>1</v>
      </c>
    </row>
    <row r="97" spans="1:6">
      <c r="A97" s="6"/>
      <c r="B97" s="16" t="s">
        <v>56</v>
      </c>
      <c r="C97" s="6" t="s">
        <v>25</v>
      </c>
      <c r="D97" s="18"/>
      <c r="E97" s="39">
        <f>F96*F95</f>
        <v>0.97608560050504245</v>
      </c>
      <c r="F97" s="6" t="s">
        <v>50</v>
      </c>
    </row>
    <row r="98" spans="1:6">
      <c r="A98" s="34" t="s">
        <v>16</v>
      </c>
      <c r="B98" s="61" t="s">
        <v>99</v>
      </c>
      <c r="C98" s="62"/>
      <c r="D98" s="62"/>
      <c r="E98" s="62"/>
      <c r="F98" s="63"/>
    </row>
    <row r="99" spans="1:6" ht="36">
      <c r="A99" s="6"/>
      <c r="B99" s="6" t="s">
        <v>98</v>
      </c>
      <c r="C99" s="6" t="s">
        <v>9</v>
      </c>
      <c r="D99" s="53">
        <v>20</v>
      </c>
      <c r="E99" s="53">
        <v>18</v>
      </c>
      <c r="F99" s="10">
        <f>E99/D99</f>
        <v>0.9</v>
      </c>
    </row>
    <row r="100" spans="1:6" ht="24">
      <c r="A100" s="6"/>
      <c r="B100" s="6" t="s">
        <v>70</v>
      </c>
      <c r="C100" s="6" t="s">
        <v>9</v>
      </c>
      <c r="D100" s="53">
        <v>20</v>
      </c>
      <c r="E100" s="53">
        <v>18</v>
      </c>
      <c r="F100" s="10">
        <f>E100/D100</f>
        <v>0.9</v>
      </c>
    </row>
    <row r="101" spans="1:6" ht="24">
      <c r="A101" s="6"/>
      <c r="B101" s="6" t="s">
        <v>57</v>
      </c>
      <c r="C101" s="6" t="s">
        <v>49</v>
      </c>
      <c r="D101" s="20">
        <v>6775.2308599999997</v>
      </c>
      <c r="E101" s="20">
        <v>6245.4841299999989</v>
      </c>
      <c r="F101" s="24">
        <f>E101/D101</f>
        <v>0.92181126504078992</v>
      </c>
    </row>
    <row r="102" spans="1:6" ht="24">
      <c r="A102" s="6"/>
      <c r="B102" s="6" t="s">
        <v>53</v>
      </c>
      <c r="C102" s="6" t="s">
        <v>25</v>
      </c>
      <c r="D102" s="18"/>
      <c r="E102" s="18"/>
      <c r="F102" s="24">
        <f>(F99+F100)/2</f>
        <v>0.9</v>
      </c>
    </row>
    <row r="103" spans="1:6">
      <c r="A103" s="6"/>
      <c r="B103" s="6" t="s">
        <v>56</v>
      </c>
      <c r="C103" s="6" t="s">
        <v>25</v>
      </c>
      <c r="D103" s="18"/>
      <c r="E103" s="19">
        <f>F102*F101</f>
        <v>0.82963013853671097</v>
      </c>
      <c r="F103" s="6" t="s">
        <v>50</v>
      </c>
    </row>
    <row r="104" spans="1:6">
      <c r="A104" s="34" t="s">
        <v>17</v>
      </c>
      <c r="B104" s="61" t="s">
        <v>100</v>
      </c>
      <c r="C104" s="62"/>
      <c r="D104" s="62"/>
      <c r="E104" s="62"/>
      <c r="F104" s="63"/>
    </row>
    <row r="105" spans="1:6">
      <c r="A105" s="6"/>
      <c r="B105" s="16" t="s">
        <v>71</v>
      </c>
      <c r="C105" s="6" t="s">
        <v>9</v>
      </c>
      <c r="D105" s="6">
        <v>15</v>
      </c>
      <c r="E105" s="6">
        <v>15</v>
      </c>
      <c r="F105" s="10">
        <f>E105/D105</f>
        <v>1</v>
      </c>
    </row>
    <row r="106" spans="1:6" ht="24">
      <c r="A106" s="6"/>
      <c r="B106" s="16" t="s">
        <v>72</v>
      </c>
      <c r="C106" s="6" t="s">
        <v>73</v>
      </c>
      <c r="D106" s="6">
        <v>15</v>
      </c>
      <c r="E106" s="6">
        <v>24</v>
      </c>
      <c r="F106" s="10">
        <f t="shared" ref="F106:F109" si="6">E106/D106</f>
        <v>1.6</v>
      </c>
    </row>
    <row r="107" spans="1:6" ht="24">
      <c r="A107" s="6"/>
      <c r="B107" s="16" t="s">
        <v>91</v>
      </c>
      <c r="C107" s="6" t="s">
        <v>73</v>
      </c>
      <c r="D107" s="6">
        <v>25</v>
      </c>
      <c r="E107" s="6">
        <v>13</v>
      </c>
      <c r="F107" s="10">
        <f t="shared" si="6"/>
        <v>0.52</v>
      </c>
    </row>
    <row r="108" spans="1:6" ht="24">
      <c r="A108" s="6"/>
      <c r="B108" s="16" t="s">
        <v>131</v>
      </c>
      <c r="C108" s="6"/>
      <c r="D108" s="6">
        <v>1</v>
      </c>
      <c r="E108" s="6">
        <v>0</v>
      </c>
      <c r="F108" s="10">
        <f t="shared" si="6"/>
        <v>0</v>
      </c>
    </row>
    <row r="109" spans="1:6">
      <c r="A109" s="6"/>
      <c r="B109" s="16" t="s">
        <v>132</v>
      </c>
      <c r="C109" s="6"/>
      <c r="D109" s="6">
        <v>1</v>
      </c>
      <c r="E109" s="6">
        <v>1</v>
      </c>
      <c r="F109" s="10">
        <f t="shared" si="6"/>
        <v>1</v>
      </c>
    </row>
    <row r="110" spans="1:6" s="4" customFormat="1" ht="24">
      <c r="A110" s="6"/>
      <c r="B110" s="16" t="s">
        <v>57</v>
      </c>
      <c r="C110" s="6" t="s">
        <v>49</v>
      </c>
      <c r="D110" s="6">
        <v>3536.5</v>
      </c>
      <c r="E110" s="6">
        <v>3536.5</v>
      </c>
      <c r="F110" s="8">
        <f>E110/D110</f>
        <v>1</v>
      </c>
    </row>
    <row r="111" spans="1:6" ht="24">
      <c r="A111" s="6"/>
      <c r="B111" s="16" t="s">
        <v>53</v>
      </c>
      <c r="C111" s="6" t="s">
        <v>25</v>
      </c>
      <c r="D111" s="6"/>
      <c r="E111" s="6"/>
      <c r="F111" s="24">
        <f>(F105+F106+F107+F108+F109+F1454)/5</f>
        <v>0.82400000000000007</v>
      </c>
    </row>
    <row r="112" spans="1:6">
      <c r="A112" s="6"/>
      <c r="B112" s="16" t="s">
        <v>56</v>
      </c>
      <c r="C112" s="6" t="s">
        <v>25</v>
      </c>
      <c r="D112" s="6"/>
      <c r="E112" s="9">
        <f>F111*F110</f>
        <v>0.82400000000000007</v>
      </c>
      <c r="F112" s="6" t="s">
        <v>50</v>
      </c>
    </row>
    <row r="113" spans="1:6">
      <c r="A113" s="34" t="s">
        <v>143</v>
      </c>
      <c r="B113" s="61" t="s">
        <v>101</v>
      </c>
      <c r="C113" s="62"/>
      <c r="D113" s="62"/>
      <c r="E113" s="62"/>
      <c r="F113" s="63"/>
    </row>
    <row r="114" spans="1:6">
      <c r="A114" s="6"/>
      <c r="B114" s="47" t="s">
        <v>74</v>
      </c>
      <c r="C114" s="6" t="s">
        <v>9</v>
      </c>
      <c r="D114" s="53">
        <v>24</v>
      </c>
      <c r="E114" s="53">
        <v>15</v>
      </c>
      <c r="F114" s="9">
        <f>E114/D114</f>
        <v>0.625</v>
      </c>
    </row>
    <row r="115" spans="1:6" ht="24">
      <c r="A115" s="6"/>
      <c r="B115" s="47" t="s">
        <v>75</v>
      </c>
      <c r="C115" s="6" t="s">
        <v>5</v>
      </c>
      <c r="D115" s="6">
        <v>98</v>
      </c>
      <c r="E115" s="6">
        <v>80</v>
      </c>
      <c r="F115" s="9">
        <f>E115/D115</f>
        <v>0.81632653061224492</v>
      </c>
    </row>
    <row r="116" spans="1:6" ht="24">
      <c r="A116" s="6"/>
      <c r="B116" s="16" t="s">
        <v>57</v>
      </c>
      <c r="C116" s="6" t="s">
        <v>49</v>
      </c>
      <c r="D116" s="9">
        <v>11840.058070000003</v>
      </c>
      <c r="E116" s="9">
        <v>11840.058070000003</v>
      </c>
      <c r="F116" s="6">
        <v>0.99</v>
      </c>
    </row>
    <row r="117" spans="1:6" ht="24">
      <c r="A117" s="6"/>
      <c r="B117" s="16" t="s">
        <v>53</v>
      </c>
      <c r="C117" s="6" t="s">
        <v>25</v>
      </c>
      <c r="D117" s="6"/>
      <c r="E117" s="6"/>
      <c r="F117" s="9">
        <f>(F115+F114)/2</f>
        <v>0.72066326530612246</v>
      </c>
    </row>
    <row r="118" spans="1:6" ht="24">
      <c r="A118" s="6"/>
      <c r="B118" s="16" t="s">
        <v>56</v>
      </c>
      <c r="C118" s="6" t="s">
        <v>25</v>
      </c>
      <c r="D118" s="6"/>
      <c r="E118" s="9">
        <f>F117*F116</f>
        <v>0.71345663265306125</v>
      </c>
      <c r="F118" s="33" t="s">
        <v>59</v>
      </c>
    </row>
    <row r="119" spans="1:6">
      <c r="A119" s="38" t="s">
        <v>173</v>
      </c>
      <c r="B119" s="64" t="s">
        <v>102</v>
      </c>
      <c r="C119" s="65"/>
      <c r="D119" s="65"/>
      <c r="E119" s="65"/>
      <c r="F119" s="66"/>
    </row>
    <row r="120" spans="1:6">
      <c r="A120" s="6"/>
      <c r="B120" s="47" t="s">
        <v>133</v>
      </c>
      <c r="C120" s="6" t="s">
        <v>9</v>
      </c>
      <c r="D120" s="53">
        <v>50</v>
      </c>
      <c r="E120" s="53">
        <v>54</v>
      </c>
      <c r="F120" s="10">
        <f>E120/D120</f>
        <v>1.08</v>
      </c>
    </row>
    <row r="121" spans="1:6">
      <c r="A121" s="6"/>
      <c r="B121" s="16" t="s">
        <v>204</v>
      </c>
      <c r="C121" s="6" t="s">
        <v>64</v>
      </c>
      <c r="D121" s="6">
        <v>7268.6220999999996</v>
      </c>
      <c r="E121" s="6">
        <v>7676.34</v>
      </c>
      <c r="F121" s="10">
        <f>E121/D121</f>
        <v>1.056092873503494</v>
      </c>
    </row>
    <row r="122" spans="1:6" ht="24">
      <c r="A122" s="6"/>
      <c r="B122" s="16" t="s">
        <v>203</v>
      </c>
      <c r="C122" s="6" t="s">
        <v>8</v>
      </c>
      <c r="D122" s="6">
        <v>0</v>
      </c>
      <c r="E122" s="6">
        <v>0</v>
      </c>
      <c r="F122" s="10">
        <v>0</v>
      </c>
    </row>
    <row r="123" spans="1:6" ht="37.5" customHeight="1">
      <c r="A123" s="6"/>
      <c r="B123" s="16" t="s">
        <v>202</v>
      </c>
      <c r="C123" s="6" t="s">
        <v>8</v>
      </c>
      <c r="D123" s="6">
        <v>0</v>
      </c>
      <c r="E123" s="6">
        <v>0</v>
      </c>
      <c r="F123" s="10">
        <v>0</v>
      </c>
    </row>
    <row r="124" spans="1:6">
      <c r="A124" s="6"/>
      <c r="B124" s="16" t="s">
        <v>201</v>
      </c>
      <c r="C124" s="6" t="s">
        <v>8</v>
      </c>
      <c r="D124" s="6">
        <v>0</v>
      </c>
      <c r="E124" s="6">
        <v>0</v>
      </c>
      <c r="F124" s="10">
        <v>0</v>
      </c>
    </row>
    <row r="125" spans="1:6">
      <c r="A125" s="6"/>
      <c r="B125" s="16" t="s">
        <v>200</v>
      </c>
      <c r="C125" s="6" t="s">
        <v>103</v>
      </c>
      <c r="D125" s="22">
        <v>0</v>
      </c>
      <c r="E125" s="22">
        <v>0</v>
      </c>
      <c r="F125" s="10">
        <v>0</v>
      </c>
    </row>
    <row r="126" spans="1:6" s="5" customFormat="1" ht="24">
      <c r="A126" s="6"/>
      <c r="B126" s="16" t="s">
        <v>199</v>
      </c>
      <c r="C126" s="6"/>
      <c r="D126" s="6">
        <v>1</v>
      </c>
      <c r="E126" s="6">
        <v>6</v>
      </c>
      <c r="F126" s="10">
        <f>E126/D126</f>
        <v>6</v>
      </c>
    </row>
    <row r="127" spans="1:6" ht="24">
      <c r="A127" s="6"/>
      <c r="B127" s="16" t="s">
        <v>57</v>
      </c>
      <c r="C127" s="6" t="s">
        <v>49</v>
      </c>
      <c r="D127" s="6">
        <v>30</v>
      </c>
      <c r="E127" s="6">
        <v>30</v>
      </c>
      <c r="F127" s="9">
        <f t="shared" ref="F127" si="7">E127/D127</f>
        <v>1</v>
      </c>
    </row>
    <row r="128" spans="1:6" ht="24">
      <c r="A128" s="6"/>
      <c r="B128" s="16" t="s">
        <v>53</v>
      </c>
      <c r="C128" s="6" t="s">
        <v>25</v>
      </c>
      <c r="D128" s="6"/>
      <c r="E128" s="6"/>
      <c r="F128" s="9">
        <f>(F122+F121+F123+F124+F125+F120+F126)/6</f>
        <v>1.3560154789172489</v>
      </c>
    </row>
    <row r="129" spans="1:6">
      <c r="A129" s="6"/>
      <c r="B129" s="16" t="s">
        <v>56</v>
      </c>
      <c r="C129" s="6" t="s">
        <v>25</v>
      </c>
      <c r="D129" s="6"/>
      <c r="E129" s="32">
        <f>F128</f>
        <v>1.3560154789172489</v>
      </c>
      <c r="F129" s="6" t="s">
        <v>235</v>
      </c>
    </row>
    <row r="130" spans="1:6" s="5" customFormat="1">
      <c r="A130" s="38" t="s">
        <v>174</v>
      </c>
      <c r="B130" s="64" t="s">
        <v>104</v>
      </c>
      <c r="C130" s="65"/>
      <c r="D130" s="65"/>
      <c r="E130" s="65"/>
      <c r="F130" s="66"/>
    </row>
    <row r="131" spans="1:6" s="5" customFormat="1" ht="24">
      <c r="A131" s="6"/>
      <c r="B131" s="16" t="s">
        <v>19</v>
      </c>
      <c r="C131" s="6" t="s">
        <v>5</v>
      </c>
      <c r="D131" s="6">
        <v>97</v>
      </c>
      <c r="E131" s="6">
        <v>100</v>
      </c>
      <c r="F131" s="10">
        <f>E131/D131</f>
        <v>1.0309278350515463</v>
      </c>
    </row>
    <row r="132" spans="1:6" s="5" customFormat="1" ht="48">
      <c r="A132" s="6"/>
      <c r="B132" s="16" t="s">
        <v>20</v>
      </c>
      <c r="C132" s="6" t="s">
        <v>5</v>
      </c>
      <c r="D132" s="6">
        <v>100</v>
      </c>
      <c r="E132" s="6">
        <v>100</v>
      </c>
      <c r="F132" s="10">
        <f t="shared" ref="F132:F134" si="8">E132/D132</f>
        <v>1</v>
      </c>
    </row>
    <row r="133" spans="1:6" ht="36">
      <c r="A133" s="6"/>
      <c r="B133" s="16" t="s">
        <v>21</v>
      </c>
      <c r="C133" s="6" t="s">
        <v>5</v>
      </c>
      <c r="D133" s="6">
        <v>1.74</v>
      </c>
      <c r="E133" s="6">
        <v>1.74</v>
      </c>
      <c r="F133" s="10">
        <f t="shared" si="8"/>
        <v>1</v>
      </c>
    </row>
    <row r="134" spans="1:6" ht="36">
      <c r="A134" s="6"/>
      <c r="B134" s="16" t="s">
        <v>22</v>
      </c>
      <c r="C134" s="6" t="s">
        <v>5</v>
      </c>
      <c r="D134" s="6">
        <v>88</v>
      </c>
      <c r="E134" s="6">
        <v>10</v>
      </c>
      <c r="F134" s="10">
        <f t="shared" si="8"/>
        <v>0.11363636363636363</v>
      </c>
    </row>
    <row r="135" spans="1:6" ht="24">
      <c r="A135" s="6"/>
      <c r="B135" s="16" t="s">
        <v>57</v>
      </c>
      <c r="C135" s="6" t="s">
        <v>49</v>
      </c>
      <c r="D135" s="9">
        <v>806363.11698000017</v>
      </c>
      <c r="E135" s="9">
        <v>796311.99852000002</v>
      </c>
      <c r="F135" s="10">
        <f>E135/D135</f>
        <v>0.9875352452904298</v>
      </c>
    </row>
    <row r="136" spans="1:6" ht="24">
      <c r="A136" s="6"/>
      <c r="B136" s="16" t="s">
        <v>53</v>
      </c>
      <c r="C136" s="6" t="s">
        <v>25</v>
      </c>
      <c r="D136" s="6"/>
      <c r="E136" s="6"/>
      <c r="F136" s="10">
        <f>(F133+F134+F132+F131)/4</f>
        <v>0.7861410496719774</v>
      </c>
    </row>
    <row r="137" spans="1:6" ht="24">
      <c r="A137" s="6"/>
      <c r="B137" s="16" t="s">
        <v>56</v>
      </c>
      <c r="C137" s="6" t="s">
        <v>25</v>
      </c>
      <c r="D137" s="6"/>
      <c r="E137" s="9">
        <f>F136*F135</f>
        <v>0.77634199432069217</v>
      </c>
      <c r="F137" s="6" t="s">
        <v>59</v>
      </c>
    </row>
    <row r="138" spans="1:6">
      <c r="A138" s="34" t="s">
        <v>142</v>
      </c>
      <c r="B138" s="61" t="s">
        <v>65</v>
      </c>
      <c r="C138" s="62"/>
      <c r="D138" s="62"/>
      <c r="E138" s="62"/>
      <c r="F138" s="63"/>
    </row>
    <row r="139" spans="1:6" ht="51.75" customHeight="1">
      <c r="A139" s="6"/>
      <c r="B139" s="45" t="s">
        <v>205</v>
      </c>
      <c r="C139" s="6" t="s">
        <v>5</v>
      </c>
      <c r="D139" s="53">
        <v>1973</v>
      </c>
      <c r="E139" s="53">
        <v>2148</v>
      </c>
      <c r="F139" s="9">
        <f>E139/D139</f>
        <v>1.0886974151039026</v>
      </c>
    </row>
    <row r="140" spans="1:6" ht="45" customHeight="1">
      <c r="A140" s="6"/>
      <c r="B140" s="45" t="s">
        <v>206</v>
      </c>
      <c r="C140" s="6" t="s">
        <v>5</v>
      </c>
      <c r="D140" s="53">
        <v>50</v>
      </c>
      <c r="E140" s="53">
        <v>25</v>
      </c>
      <c r="F140" s="9">
        <f t="shared" ref="F140:F167" si="9">E140/D140</f>
        <v>0.5</v>
      </c>
    </row>
    <row r="141" spans="1:6" ht="63.75" customHeight="1">
      <c r="A141" s="6"/>
      <c r="B141" s="45" t="s">
        <v>207</v>
      </c>
      <c r="C141" s="6" t="s">
        <v>5</v>
      </c>
      <c r="D141" s="53">
        <v>0</v>
      </c>
      <c r="E141" s="53">
        <v>0</v>
      </c>
      <c r="F141" s="9">
        <v>1</v>
      </c>
    </row>
    <row r="142" spans="1:6" ht="40.5" customHeight="1">
      <c r="A142" s="6"/>
      <c r="B142" s="45" t="s">
        <v>208</v>
      </c>
      <c r="C142" s="6" t="s">
        <v>5</v>
      </c>
      <c r="D142" s="53">
        <v>50.3</v>
      </c>
      <c r="E142" s="53">
        <v>97</v>
      </c>
      <c r="F142" s="9">
        <f t="shared" si="9"/>
        <v>1.9284294234592447</v>
      </c>
    </row>
    <row r="143" spans="1:6" s="5" customFormat="1" ht="36">
      <c r="A143" s="6"/>
      <c r="B143" s="45" t="s">
        <v>209</v>
      </c>
      <c r="C143" s="6" t="s">
        <v>5</v>
      </c>
      <c r="D143" s="53">
        <v>160</v>
      </c>
      <c r="E143" s="53">
        <v>59</v>
      </c>
      <c r="F143" s="9">
        <f t="shared" si="9"/>
        <v>0.36875000000000002</v>
      </c>
    </row>
    <row r="144" spans="1:6" ht="53.25" customHeight="1">
      <c r="A144" s="6"/>
      <c r="B144" s="45" t="s">
        <v>211</v>
      </c>
      <c r="C144" s="6" t="s">
        <v>5</v>
      </c>
      <c r="D144" s="53">
        <v>8.33</v>
      </c>
      <c r="E144" s="53">
        <v>10</v>
      </c>
      <c r="F144" s="9">
        <f t="shared" si="9"/>
        <v>1.2004801920768307</v>
      </c>
    </row>
    <row r="145" spans="1:6" ht="51" customHeight="1">
      <c r="A145" s="6"/>
      <c r="B145" s="45" t="s">
        <v>212</v>
      </c>
      <c r="C145" s="6" t="s">
        <v>5</v>
      </c>
      <c r="D145" s="53">
        <v>88</v>
      </c>
      <c r="E145" s="53">
        <v>76.87</v>
      </c>
      <c r="F145" s="9">
        <f t="shared" si="9"/>
        <v>0.87352272727272728</v>
      </c>
    </row>
    <row r="146" spans="1:6" ht="27" customHeight="1">
      <c r="A146" s="6"/>
      <c r="B146" s="45" t="s">
        <v>213</v>
      </c>
      <c r="C146" s="6" t="s">
        <v>5</v>
      </c>
      <c r="D146" s="53">
        <v>100</v>
      </c>
      <c r="E146" s="53">
        <v>100</v>
      </c>
      <c r="F146" s="9">
        <f t="shared" si="9"/>
        <v>1</v>
      </c>
    </row>
    <row r="147" spans="1:6" ht="51" customHeight="1">
      <c r="A147" s="6"/>
      <c r="B147" s="45" t="s">
        <v>214</v>
      </c>
      <c r="C147" s="6" t="s">
        <v>5</v>
      </c>
      <c r="D147" s="53">
        <v>0.8</v>
      </c>
      <c r="E147" s="53">
        <v>3.8</v>
      </c>
      <c r="F147" s="9">
        <f t="shared" si="9"/>
        <v>4.7499999999999991</v>
      </c>
    </row>
    <row r="148" spans="1:6" ht="36">
      <c r="A148" s="6"/>
      <c r="B148" s="45" t="s">
        <v>215</v>
      </c>
      <c r="C148" s="6" t="s">
        <v>5</v>
      </c>
      <c r="D148" s="53">
        <v>21</v>
      </c>
      <c r="E148" s="53">
        <v>26.5</v>
      </c>
      <c r="F148" s="9">
        <f t="shared" si="9"/>
        <v>1.2619047619047619</v>
      </c>
    </row>
    <row r="149" spans="1:6" ht="24">
      <c r="A149" s="6"/>
      <c r="B149" s="45" t="s">
        <v>216</v>
      </c>
      <c r="C149" s="6" t="s">
        <v>5</v>
      </c>
      <c r="D149" s="53">
        <v>72</v>
      </c>
      <c r="E149" s="53">
        <v>90.86</v>
      </c>
      <c r="F149" s="9">
        <f t="shared" si="9"/>
        <v>1.2619444444444445</v>
      </c>
    </row>
    <row r="150" spans="1:6" ht="60">
      <c r="A150" s="6"/>
      <c r="B150" s="45" t="s">
        <v>210</v>
      </c>
      <c r="C150" s="6" t="s">
        <v>5</v>
      </c>
      <c r="D150" s="53">
        <v>97</v>
      </c>
      <c r="E150" s="53">
        <v>96.2</v>
      </c>
      <c r="F150" s="9">
        <f t="shared" si="9"/>
        <v>0.99175257731958766</v>
      </c>
    </row>
    <row r="151" spans="1:6" ht="36">
      <c r="A151" s="6"/>
      <c r="B151" s="45" t="s">
        <v>217</v>
      </c>
      <c r="C151" s="6" t="s">
        <v>5</v>
      </c>
      <c r="D151" s="53">
        <v>29.82</v>
      </c>
      <c r="E151" s="53">
        <v>39.270000000000003</v>
      </c>
      <c r="F151" s="9">
        <f t="shared" si="9"/>
        <v>1.3169014084507042</v>
      </c>
    </row>
    <row r="152" spans="1:6" ht="26.25">
      <c r="A152" s="6"/>
      <c r="B152" s="54" t="s">
        <v>218</v>
      </c>
      <c r="C152" s="6" t="s">
        <v>5</v>
      </c>
      <c r="D152" s="53">
        <v>2815</v>
      </c>
      <c r="E152" s="53">
        <v>5755</v>
      </c>
      <c r="F152" s="9">
        <f t="shared" si="9"/>
        <v>2.044404973357016</v>
      </c>
    </row>
    <row r="153" spans="1:6" ht="36">
      <c r="A153" s="6"/>
      <c r="B153" s="45" t="s">
        <v>219</v>
      </c>
      <c r="C153" s="6" t="s">
        <v>5</v>
      </c>
      <c r="D153" s="53">
        <v>15</v>
      </c>
      <c r="E153" s="53">
        <v>0</v>
      </c>
      <c r="F153" s="9">
        <f t="shared" si="9"/>
        <v>0</v>
      </c>
    </row>
    <row r="154" spans="1:6" s="5" customFormat="1" ht="72">
      <c r="A154" s="6"/>
      <c r="B154" s="45" t="s">
        <v>220</v>
      </c>
      <c r="C154" s="6"/>
      <c r="D154" s="53">
        <v>100</v>
      </c>
      <c r="E154" s="53">
        <v>100</v>
      </c>
      <c r="F154" s="9">
        <f t="shared" si="9"/>
        <v>1</v>
      </c>
    </row>
    <row r="155" spans="1:6" s="5" customFormat="1" ht="22.5" customHeight="1">
      <c r="A155" s="6"/>
      <c r="B155" s="45" t="s">
        <v>221</v>
      </c>
      <c r="C155" s="6"/>
      <c r="D155" s="53">
        <v>2.86</v>
      </c>
      <c r="E155" s="53">
        <v>2.86</v>
      </c>
      <c r="F155" s="9">
        <f t="shared" si="9"/>
        <v>1</v>
      </c>
    </row>
    <row r="156" spans="1:6" s="5" customFormat="1" ht="36">
      <c r="A156" s="6"/>
      <c r="B156" s="45" t="s">
        <v>222</v>
      </c>
      <c r="C156" s="6"/>
      <c r="D156" s="53">
        <v>74</v>
      </c>
      <c r="E156" s="53">
        <v>48.2</v>
      </c>
      <c r="F156" s="9">
        <f t="shared" si="9"/>
        <v>0.65135135135135136</v>
      </c>
    </row>
    <row r="157" spans="1:6" s="5" customFormat="1">
      <c r="A157" s="6"/>
      <c r="B157" s="45" t="s">
        <v>223</v>
      </c>
      <c r="C157" s="6"/>
      <c r="D157" s="53">
        <v>74</v>
      </c>
      <c r="E157" s="53">
        <v>19.809999999999999</v>
      </c>
      <c r="F157" s="9">
        <f t="shared" si="9"/>
        <v>0.26770270270270269</v>
      </c>
    </row>
    <row r="158" spans="1:6" s="5" customFormat="1">
      <c r="A158" s="6"/>
      <c r="B158" s="45" t="s">
        <v>224</v>
      </c>
      <c r="C158" s="6"/>
      <c r="D158" s="53">
        <v>0</v>
      </c>
      <c r="E158" s="53">
        <v>11</v>
      </c>
      <c r="F158" s="9">
        <f>D158/E158</f>
        <v>0</v>
      </c>
    </row>
    <row r="159" spans="1:6" s="5" customFormat="1" ht="24">
      <c r="A159" s="6"/>
      <c r="B159" s="45" t="s">
        <v>225</v>
      </c>
      <c r="C159" s="6"/>
      <c r="D159" s="53">
        <v>100</v>
      </c>
      <c r="E159" s="53">
        <v>100</v>
      </c>
      <c r="F159" s="9">
        <f t="shared" si="9"/>
        <v>1</v>
      </c>
    </row>
    <row r="160" spans="1:6" s="5" customFormat="1">
      <c r="A160" s="6"/>
      <c r="B160" s="55" t="s">
        <v>226</v>
      </c>
      <c r="C160" s="6"/>
      <c r="D160" s="53">
        <v>0</v>
      </c>
      <c r="E160" s="56">
        <v>2</v>
      </c>
      <c r="F160" s="9">
        <v>2</v>
      </c>
    </row>
    <row r="161" spans="1:6" s="5" customFormat="1" ht="24">
      <c r="A161" s="6"/>
      <c r="B161" s="55" t="s">
        <v>227</v>
      </c>
      <c r="C161" s="6"/>
      <c r="D161" s="53">
        <v>260</v>
      </c>
      <c r="E161" s="56">
        <v>433</v>
      </c>
      <c r="F161" s="9">
        <f t="shared" si="9"/>
        <v>1.6653846153846155</v>
      </c>
    </row>
    <row r="162" spans="1:6" s="5" customFormat="1" ht="36">
      <c r="A162" s="6"/>
      <c r="B162" s="55" t="s">
        <v>228</v>
      </c>
      <c r="C162" s="6"/>
      <c r="D162" s="53">
        <v>100</v>
      </c>
      <c r="E162" s="56">
        <v>100</v>
      </c>
      <c r="F162" s="9">
        <f t="shared" si="9"/>
        <v>1</v>
      </c>
    </row>
    <row r="163" spans="1:6" s="5" customFormat="1" ht="24">
      <c r="A163" s="6"/>
      <c r="B163" s="55" t="s">
        <v>229</v>
      </c>
      <c r="C163" s="6"/>
      <c r="D163" s="53">
        <v>0</v>
      </c>
      <c r="E163" s="56">
        <v>0</v>
      </c>
      <c r="F163" s="9">
        <v>1</v>
      </c>
    </row>
    <row r="164" spans="1:6" s="5" customFormat="1" ht="36">
      <c r="A164" s="6"/>
      <c r="B164" s="55" t="s">
        <v>230</v>
      </c>
      <c r="C164" s="6"/>
      <c r="D164" s="53">
        <v>5</v>
      </c>
      <c r="E164" s="56">
        <v>0</v>
      </c>
      <c r="F164" s="9">
        <f t="shared" si="9"/>
        <v>0</v>
      </c>
    </row>
    <row r="165" spans="1:6" s="5" customFormat="1" ht="24">
      <c r="A165" s="6"/>
      <c r="B165" s="55" t="s">
        <v>231</v>
      </c>
      <c r="C165" s="6"/>
      <c r="D165" s="53">
        <v>10</v>
      </c>
      <c r="E165" s="56">
        <v>17</v>
      </c>
      <c r="F165" s="9">
        <f t="shared" si="9"/>
        <v>1.7</v>
      </c>
    </row>
    <row r="166" spans="1:6" s="5" customFormat="1" ht="24">
      <c r="A166" s="6"/>
      <c r="B166" s="55" t="s">
        <v>232</v>
      </c>
      <c r="C166" s="6"/>
      <c r="D166" s="53">
        <v>3.3</v>
      </c>
      <c r="E166" s="56">
        <v>0</v>
      </c>
      <c r="F166" s="9">
        <f t="shared" si="9"/>
        <v>0</v>
      </c>
    </row>
    <row r="167" spans="1:6" s="5" customFormat="1" ht="24">
      <c r="A167" s="6"/>
      <c r="B167" s="55" t="s">
        <v>233</v>
      </c>
      <c r="C167" s="6"/>
      <c r="D167" s="53">
        <v>10</v>
      </c>
      <c r="E167" s="56">
        <v>15</v>
      </c>
      <c r="F167" s="9">
        <f t="shared" si="9"/>
        <v>1.5</v>
      </c>
    </row>
    <row r="168" spans="1:6" s="5" customFormat="1" ht="24">
      <c r="A168" s="6"/>
      <c r="B168" s="16" t="s">
        <v>54</v>
      </c>
      <c r="C168" s="6" t="s">
        <v>49</v>
      </c>
      <c r="D168" s="9">
        <v>26337.278010000002</v>
      </c>
      <c r="E168" s="9">
        <v>20018.994329999998</v>
      </c>
      <c r="F168" s="9">
        <f>E168/D168</f>
        <v>0.76010111304588823</v>
      </c>
    </row>
    <row r="169" spans="1:6" s="5" customFormat="1" ht="24">
      <c r="A169" s="6"/>
      <c r="B169" s="16" t="s">
        <v>52</v>
      </c>
      <c r="C169" s="6" t="s">
        <v>25</v>
      </c>
      <c r="D169" s="6"/>
      <c r="E169" s="6"/>
      <c r="F169" s="9">
        <f>(F153+F152+F151+F150+F149+F148+F147+F145+F146+F144+F140+F139+F141+F142+F143+F154+F155+F156+F157+F158+F159+F160+F161+F162+F161+F162+F163+F164+F165+F166+F167)/15</f>
        <v>2.3357740805475</v>
      </c>
    </row>
    <row r="170" spans="1:6" s="5" customFormat="1">
      <c r="A170" s="6"/>
      <c r="B170" s="16" t="s">
        <v>55</v>
      </c>
      <c r="C170" s="6" t="s">
        <v>25</v>
      </c>
      <c r="D170" s="6"/>
      <c r="E170" s="9">
        <f>F169*F168</f>
        <v>1.775424478447891</v>
      </c>
      <c r="F170" s="6" t="s">
        <v>58</v>
      </c>
    </row>
    <row r="171" spans="1:6" s="5" customFormat="1" ht="15" customHeight="1">
      <c r="A171" s="34" t="s">
        <v>141</v>
      </c>
      <c r="B171" s="61" t="s">
        <v>105</v>
      </c>
      <c r="C171" s="71"/>
      <c r="D171" s="71"/>
      <c r="E171" s="71"/>
      <c r="F171" s="72"/>
    </row>
    <row r="172" spans="1:6" s="5" customFormat="1" ht="36">
      <c r="A172" s="6"/>
      <c r="B172" s="16" t="s">
        <v>23</v>
      </c>
      <c r="C172" s="6" t="s">
        <v>8</v>
      </c>
      <c r="D172" s="6">
        <v>5</v>
      </c>
      <c r="E172" s="6">
        <v>5</v>
      </c>
      <c r="F172" s="6">
        <f>E172/D172</f>
        <v>1</v>
      </c>
    </row>
    <row r="173" spans="1:6" s="5" customFormat="1">
      <c r="A173" s="6"/>
      <c r="B173" s="16" t="s">
        <v>24</v>
      </c>
      <c r="C173" s="6" t="s">
        <v>25</v>
      </c>
      <c r="D173" s="6">
        <v>5</v>
      </c>
      <c r="E173" s="6">
        <v>5</v>
      </c>
      <c r="F173" s="6">
        <f>E173/D173</f>
        <v>1</v>
      </c>
    </row>
    <row r="174" spans="1:6" ht="60">
      <c r="A174" s="6"/>
      <c r="B174" s="16" t="s">
        <v>26</v>
      </c>
      <c r="C174" s="6" t="s">
        <v>25</v>
      </c>
      <c r="D174" s="6">
        <v>5</v>
      </c>
      <c r="E174" s="6">
        <v>5</v>
      </c>
      <c r="F174" s="6">
        <f>E174/D174</f>
        <v>1</v>
      </c>
    </row>
    <row r="175" spans="1:6" ht="24">
      <c r="A175" s="6"/>
      <c r="B175" s="16" t="s">
        <v>54</v>
      </c>
      <c r="C175" s="6" t="s">
        <v>49</v>
      </c>
      <c r="D175" s="9">
        <v>780025.83897000016</v>
      </c>
      <c r="E175" s="9">
        <v>776293.00419000001</v>
      </c>
      <c r="F175" s="9">
        <f>E175/D175</f>
        <v>0.99521447291421883</v>
      </c>
    </row>
    <row r="176" spans="1:6" ht="24">
      <c r="A176" s="6"/>
      <c r="B176" s="16" t="s">
        <v>52</v>
      </c>
      <c r="C176" s="6" t="s">
        <v>25</v>
      </c>
      <c r="D176" s="6"/>
      <c r="E176" s="6"/>
      <c r="F176" s="6">
        <f>(F174+F173+F172)/3</f>
        <v>1</v>
      </c>
    </row>
    <row r="177" spans="1:6">
      <c r="A177" s="6"/>
      <c r="B177" s="16" t="s">
        <v>55</v>
      </c>
      <c r="C177" s="6" t="s">
        <v>25</v>
      </c>
      <c r="D177" s="15"/>
      <c r="E177" s="9">
        <f>F176*F175</f>
        <v>0.99521447291421883</v>
      </c>
      <c r="F177" s="6" t="s">
        <v>50</v>
      </c>
    </row>
    <row r="178" spans="1:6">
      <c r="A178" s="38" t="s">
        <v>175</v>
      </c>
      <c r="B178" s="64" t="s">
        <v>86</v>
      </c>
      <c r="C178" s="65"/>
      <c r="D178" s="65"/>
      <c r="E178" s="65"/>
      <c r="F178" s="66"/>
    </row>
    <row r="179" spans="1:6" ht="24">
      <c r="A179" s="6"/>
      <c r="B179" s="16" t="s">
        <v>27</v>
      </c>
      <c r="C179" s="6" t="s">
        <v>12</v>
      </c>
      <c r="D179" s="6">
        <v>3071</v>
      </c>
      <c r="E179" s="6">
        <v>3007</v>
      </c>
      <c r="F179" s="9">
        <f>E179/D179</f>
        <v>0.97915988277434063</v>
      </c>
    </row>
    <row r="180" spans="1:6" ht="24">
      <c r="A180" s="6"/>
      <c r="B180" s="16" t="s">
        <v>106</v>
      </c>
      <c r="C180" s="6" t="s">
        <v>95</v>
      </c>
      <c r="D180" s="6">
        <v>0</v>
      </c>
      <c r="E180" s="6">
        <v>0</v>
      </c>
      <c r="F180" s="6">
        <v>1</v>
      </c>
    </row>
    <row r="181" spans="1:6" ht="35.25" customHeight="1">
      <c r="A181" s="6"/>
      <c r="B181" s="16" t="s">
        <v>34</v>
      </c>
      <c r="C181" s="6" t="s">
        <v>5</v>
      </c>
      <c r="D181" s="6">
        <v>0</v>
      </c>
      <c r="E181" s="6">
        <v>0</v>
      </c>
      <c r="F181" s="9">
        <v>1</v>
      </c>
    </row>
    <row r="182" spans="1:6" ht="42" customHeight="1">
      <c r="A182" s="6"/>
      <c r="B182" s="16" t="s">
        <v>28</v>
      </c>
      <c r="C182" s="6" t="s">
        <v>5</v>
      </c>
      <c r="D182" s="6">
        <v>0</v>
      </c>
      <c r="E182" s="6">
        <v>0</v>
      </c>
      <c r="F182" s="9">
        <v>1</v>
      </c>
    </row>
    <row r="183" spans="1:6" ht="60">
      <c r="A183" s="6"/>
      <c r="B183" s="16" t="s">
        <v>29</v>
      </c>
      <c r="C183" s="6" t="s">
        <v>5</v>
      </c>
      <c r="D183" s="6">
        <v>0</v>
      </c>
      <c r="E183" s="6">
        <v>0</v>
      </c>
      <c r="F183" s="6">
        <v>1</v>
      </c>
    </row>
    <row r="184" spans="1:6" ht="24">
      <c r="A184" s="6"/>
      <c r="B184" s="16" t="s">
        <v>30</v>
      </c>
      <c r="C184" s="6" t="s">
        <v>5</v>
      </c>
      <c r="D184" s="6">
        <v>79.650000000000006</v>
      </c>
      <c r="E184" s="6">
        <v>79.84</v>
      </c>
      <c r="F184" s="9">
        <f>E184/D184</f>
        <v>1.0023854362837414</v>
      </c>
    </row>
    <row r="185" spans="1:6" ht="33" customHeight="1">
      <c r="A185" s="6"/>
      <c r="B185" s="16" t="s">
        <v>57</v>
      </c>
      <c r="C185" s="6" t="s">
        <v>49</v>
      </c>
      <c r="D185" s="9">
        <v>39159.550940000001</v>
      </c>
      <c r="E185" s="9">
        <v>39139.887300000002</v>
      </c>
      <c r="F185" s="25">
        <f>E185/D185</f>
        <v>0.99949785838887362</v>
      </c>
    </row>
    <row r="186" spans="1:6" ht="24">
      <c r="A186" s="6"/>
      <c r="B186" s="16" t="s">
        <v>53</v>
      </c>
      <c r="C186" s="6" t="s">
        <v>25</v>
      </c>
      <c r="D186" s="6"/>
      <c r="E186" s="6"/>
      <c r="F186" s="9">
        <f>(F179+F180+F181+F182+F183+F184)/6</f>
        <v>0.9969242198430136</v>
      </c>
    </row>
    <row r="187" spans="1:6">
      <c r="A187" s="6"/>
      <c r="B187" s="16" t="s">
        <v>56</v>
      </c>
      <c r="C187" s="6" t="s">
        <v>25</v>
      </c>
      <c r="D187" s="6"/>
      <c r="E187" s="40">
        <f>F186*F185</f>
        <v>0.99642362270909068</v>
      </c>
      <c r="F187" s="6" t="s">
        <v>50</v>
      </c>
    </row>
    <row r="188" spans="1:6" ht="37.5" customHeight="1">
      <c r="A188" s="34" t="s">
        <v>14</v>
      </c>
      <c r="B188" s="61" t="s">
        <v>66</v>
      </c>
      <c r="C188" s="62"/>
      <c r="D188" s="62"/>
      <c r="E188" s="62"/>
      <c r="F188" s="63"/>
    </row>
    <row r="189" spans="1:6" ht="24">
      <c r="A189" s="6"/>
      <c r="B189" s="16" t="s">
        <v>31</v>
      </c>
      <c r="C189" s="6" t="s">
        <v>12</v>
      </c>
      <c r="D189" s="6">
        <v>3071</v>
      </c>
      <c r="E189" s="6">
        <v>3007</v>
      </c>
      <c r="F189" s="9">
        <f>E189/D189</f>
        <v>0.97915988277434063</v>
      </c>
    </row>
    <row r="190" spans="1:6" ht="24">
      <c r="A190" s="6"/>
      <c r="B190" s="16" t="s">
        <v>107</v>
      </c>
      <c r="C190" s="6" t="s">
        <v>12</v>
      </c>
      <c r="D190" s="6">
        <v>0</v>
      </c>
      <c r="E190" s="6">
        <v>0</v>
      </c>
      <c r="F190" s="6">
        <v>1</v>
      </c>
    </row>
    <row r="191" spans="1:6" ht="84">
      <c r="A191" s="6"/>
      <c r="B191" s="16" t="s">
        <v>32</v>
      </c>
      <c r="C191" s="6" t="s">
        <v>8</v>
      </c>
      <c r="D191" s="6">
        <v>6</v>
      </c>
      <c r="E191" s="6">
        <v>6</v>
      </c>
      <c r="F191" s="6">
        <v>1</v>
      </c>
    </row>
    <row r="192" spans="1:6" ht="36">
      <c r="A192" s="6"/>
      <c r="B192" s="16" t="s">
        <v>33</v>
      </c>
      <c r="C192" s="6" t="s">
        <v>12</v>
      </c>
      <c r="D192" s="6">
        <v>0</v>
      </c>
      <c r="E192" s="6">
        <v>0</v>
      </c>
      <c r="F192" s="6">
        <v>1</v>
      </c>
    </row>
    <row r="193" spans="1:6" ht="24">
      <c r="A193" s="6"/>
      <c r="B193" s="16" t="s">
        <v>54</v>
      </c>
      <c r="C193" s="6" t="s">
        <v>49</v>
      </c>
      <c r="D193" s="9">
        <v>31844.154179999998</v>
      </c>
      <c r="E193" s="9">
        <v>31844.154179999998</v>
      </c>
      <c r="F193" s="6">
        <f>E193/D193</f>
        <v>1</v>
      </c>
    </row>
    <row r="194" spans="1:6" ht="24">
      <c r="A194" s="6"/>
      <c r="B194" s="16" t="s">
        <v>52</v>
      </c>
      <c r="C194" s="6" t="s">
        <v>25</v>
      </c>
      <c r="D194" s="6"/>
      <c r="E194" s="6"/>
      <c r="F194" s="25">
        <f>(F189+F190+F191+F192)/4</f>
        <v>0.99478997069358521</v>
      </c>
    </row>
    <row r="195" spans="1:6">
      <c r="A195" s="6"/>
      <c r="B195" s="16" t="s">
        <v>55</v>
      </c>
      <c r="C195" s="6" t="s">
        <v>25</v>
      </c>
      <c r="D195" s="6"/>
      <c r="E195" s="10">
        <f>F194*F193</f>
        <v>0.99478997069358521</v>
      </c>
      <c r="F195" s="6" t="s">
        <v>50</v>
      </c>
    </row>
    <row r="196" spans="1:6">
      <c r="A196" s="34" t="s">
        <v>15</v>
      </c>
      <c r="B196" s="61" t="s">
        <v>108</v>
      </c>
      <c r="C196" s="62"/>
      <c r="D196" s="62"/>
      <c r="E196" s="62"/>
      <c r="F196" s="63"/>
    </row>
    <row r="197" spans="1:6" ht="24">
      <c r="A197" s="6"/>
      <c r="B197" s="16" t="s">
        <v>34</v>
      </c>
      <c r="C197" s="6" t="s">
        <v>5</v>
      </c>
      <c r="D197" s="6">
        <v>0</v>
      </c>
      <c r="E197" s="6">
        <v>0</v>
      </c>
      <c r="F197" s="10">
        <v>1</v>
      </c>
    </row>
    <row r="198" spans="1:6" ht="24">
      <c r="A198" s="6"/>
      <c r="B198" s="16" t="s">
        <v>35</v>
      </c>
      <c r="C198" s="6" t="s">
        <v>5</v>
      </c>
      <c r="D198" s="6">
        <v>1.21</v>
      </c>
      <c r="E198" s="6">
        <v>1.18</v>
      </c>
      <c r="F198" s="9">
        <v>1</v>
      </c>
    </row>
    <row r="199" spans="1:6" ht="51" customHeight="1">
      <c r="A199" s="6"/>
      <c r="B199" s="16" t="s">
        <v>167</v>
      </c>
      <c r="C199" s="6" t="s">
        <v>5</v>
      </c>
      <c r="D199" s="6">
        <v>0</v>
      </c>
      <c r="E199" s="6">
        <v>0</v>
      </c>
      <c r="F199" s="9">
        <v>1</v>
      </c>
    </row>
    <row r="200" spans="1:6" ht="31.5" customHeight="1">
      <c r="A200" s="6"/>
      <c r="B200" s="16" t="s">
        <v>166</v>
      </c>
      <c r="C200" s="6" t="s">
        <v>12</v>
      </c>
      <c r="D200" s="6">
        <v>0</v>
      </c>
      <c r="E200" s="6">
        <v>0</v>
      </c>
      <c r="F200" s="6">
        <v>1</v>
      </c>
    </row>
    <row r="201" spans="1:6" ht="24">
      <c r="A201" s="6"/>
      <c r="B201" s="16" t="s">
        <v>54</v>
      </c>
      <c r="C201" s="6" t="s">
        <v>49</v>
      </c>
      <c r="D201" s="9">
        <v>29.764379999999999</v>
      </c>
      <c r="E201" s="9">
        <v>29.764379999999999</v>
      </c>
      <c r="F201" s="6">
        <v>1</v>
      </c>
    </row>
    <row r="202" spans="1:6" ht="24">
      <c r="A202" s="6"/>
      <c r="B202" s="16" t="s">
        <v>52</v>
      </c>
      <c r="C202" s="6" t="s">
        <v>25</v>
      </c>
      <c r="D202" s="6"/>
      <c r="E202" s="6"/>
      <c r="F202" s="10">
        <f>(F197+F198+F199)/3</f>
        <v>1</v>
      </c>
    </row>
    <row r="203" spans="1:6">
      <c r="A203" s="6"/>
      <c r="B203" s="16" t="s">
        <v>55</v>
      </c>
      <c r="C203" s="6" t="s">
        <v>25</v>
      </c>
      <c r="D203" s="6"/>
      <c r="E203" s="6">
        <v>1</v>
      </c>
      <c r="F203" s="6" t="s">
        <v>50</v>
      </c>
    </row>
    <row r="204" spans="1:6">
      <c r="A204" s="34" t="s">
        <v>140</v>
      </c>
      <c r="B204" s="61" t="s">
        <v>61</v>
      </c>
      <c r="C204" s="62"/>
      <c r="D204" s="62"/>
      <c r="E204" s="62"/>
      <c r="F204" s="63"/>
    </row>
    <row r="205" spans="1:6" s="5" customFormat="1" ht="24">
      <c r="A205" s="6"/>
      <c r="B205" s="16" t="s">
        <v>36</v>
      </c>
      <c r="C205" s="6" t="s">
        <v>5</v>
      </c>
      <c r="D205" s="6">
        <v>79.650000000000006</v>
      </c>
      <c r="E205" s="6">
        <v>79.84</v>
      </c>
      <c r="F205" s="9">
        <f>E205/D205</f>
        <v>1.0023854362837414</v>
      </c>
    </row>
    <row r="206" spans="1:6" s="5" customFormat="1" ht="43.5" customHeight="1">
      <c r="A206" s="6"/>
      <c r="B206" s="16" t="s">
        <v>37</v>
      </c>
      <c r="C206" s="6" t="s">
        <v>5</v>
      </c>
      <c r="D206" s="6">
        <v>100</v>
      </c>
      <c r="E206" s="6">
        <v>99.6</v>
      </c>
      <c r="F206" s="6">
        <f>E206/D206</f>
        <v>0.996</v>
      </c>
    </row>
    <row r="207" spans="1:6" ht="60">
      <c r="A207" s="6"/>
      <c r="B207" s="16" t="s">
        <v>38</v>
      </c>
      <c r="C207" s="6" t="s">
        <v>5</v>
      </c>
      <c r="D207" s="6">
        <v>100</v>
      </c>
      <c r="E207" s="6">
        <v>100</v>
      </c>
      <c r="F207" s="6">
        <v>1</v>
      </c>
    </row>
    <row r="208" spans="1:6" ht="48">
      <c r="A208" s="6"/>
      <c r="B208" s="16" t="s">
        <v>39</v>
      </c>
      <c r="C208" s="6" t="s">
        <v>5</v>
      </c>
      <c r="D208" s="6">
        <v>0</v>
      </c>
      <c r="E208" s="6">
        <v>0</v>
      </c>
      <c r="F208" s="6">
        <v>1</v>
      </c>
    </row>
    <row r="209" spans="1:6" ht="48">
      <c r="A209" s="6"/>
      <c r="B209" s="16" t="s">
        <v>40</v>
      </c>
      <c r="C209" s="6" t="s">
        <v>5</v>
      </c>
      <c r="D209" s="6">
        <v>0</v>
      </c>
      <c r="E209" s="6">
        <v>0</v>
      </c>
      <c r="F209" s="6">
        <v>1</v>
      </c>
    </row>
    <row r="210" spans="1:6" ht="35.25" customHeight="1">
      <c r="A210" s="6"/>
      <c r="B210" s="16" t="s">
        <v>41</v>
      </c>
      <c r="C210" s="6" t="s">
        <v>5</v>
      </c>
      <c r="D210" s="6">
        <v>100</v>
      </c>
      <c r="E210" s="6">
        <v>100</v>
      </c>
      <c r="F210" s="6">
        <v>1</v>
      </c>
    </row>
    <row r="211" spans="1:6" ht="36">
      <c r="A211" s="6"/>
      <c r="B211" s="16" t="s">
        <v>42</v>
      </c>
      <c r="C211" s="6" t="s">
        <v>8</v>
      </c>
      <c r="D211" s="6">
        <v>100</v>
      </c>
      <c r="E211" s="6">
        <v>100</v>
      </c>
      <c r="F211" s="6">
        <v>1</v>
      </c>
    </row>
    <row r="212" spans="1:6" ht="36">
      <c r="A212" s="6"/>
      <c r="B212" s="16" t="s">
        <v>42</v>
      </c>
      <c r="C212" s="6"/>
      <c r="D212" s="6">
        <v>2</v>
      </c>
      <c r="E212" s="6">
        <v>2</v>
      </c>
      <c r="F212" s="6"/>
    </row>
    <row r="213" spans="1:6" ht="24">
      <c r="A213" s="6"/>
      <c r="B213" s="16" t="s">
        <v>54</v>
      </c>
      <c r="C213" s="6" t="s">
        <v>49</v>
      </c>
      <c r="D213" s="9">
        <v>7285.6323800000009</v>
      </c>
      <c r="E213" s="9">
        <v>7265.9687400000003</v>
      </c>
      <c r="F213" s="25">
        <f>E213/D213</f>
        <v>0.99730103867799036</v>
      </c>
    </row>
    <row r="214" spans="1:6" s="5" customFormat="1" ht="24">
      <c r="A214" s="6"/>
      <c r="B214" s="16" t="s">
        <v>52</v>
      </c>
      <c r="C214" s="6" t="s">
        <v>25</v>
      </c>
      <c r="D214" s="6"/>
      <c r="E214" s="6"/>
      <c r="F214" s="9">
        <f>(F205+F206+F207+F208+F209+F210+F211)/7</f>
        <v>0.99976934804053452</v>
      </c>
    </row>
    <row r="215" spans="1:6">
      <c r="A215" s="6"/>
      <c r="B215" s="16" t="s">
        <v>55</v>
      </c>
      <c r="C215" s="6" t="s">
        <v>25</v>
      </c>
      <c r="D215" s="6"/>
      <c r="E215" s="9">
        <f>F214*F213</f>
        <v>0.9970710092392423</v>
      </c>
      <c r="F215" s="6" t="s">
        <v>50</v>
      </c>
    </row>
    <row r="216" spans="1:6" ht="34.5" customHeight="1">
      <c r="A216" s="38">
        <v>9</v>
      </c>
      <c r="B216" s="75" t="s">
        <v>87</v>
      </c>
      <c r="C216" s="75"/>
      <c r="D216" s="75"/>
      <c r="E216" s="75"/>
      <c r="F216" s="75"/>
    </row>
    <row r="217" spans="1:6">
      <c r="A217" s="6"/>
      <c r="B217" s="16" t="s">
        <v>46</v>
      </c>
      <c r="C217" s="6" t="s">
        <v>5</v>
      </c>
      <c r="D217" s="6">
        <v>14</v>
      </c>
      <c r="E217" s="6">
        <v>14</v>
      </c>
      <c r="F217" s="6">
        <f>E217/D217</f>
        <v>1</v>
      </c>
    </row>
    <row r="218" spans="1:6">
      <c r="A218" s="6"/>
      <c r="B218" s="16" t="s">
        <v>92</v>
      </c>
      <c r="C218" s="6" t="s">
        <v>95</v>
      </c>
      <c r="D218" s="6">
        <v>2280</v>
      </c>
      <c r="E218" s="6">
        <v>1680</v>
      </c>
      <c r="F218" s="9">
        <f>E218/D218</f>
        <v>0.73684210526315785</v>
      </c>
    </row>
    <row r="219" spans="1:6" ht="24">
      <c r="A219" s="6"/>
      <c r="B219" s="16" t="s">
        <v>139</v>
      </c>
      <c r="C219" s="6" t="s">
        <v>95</v>
      </c>
      <c r="D219" s="6">
        <v>0</v>
      </c>
      <c r="E219" s="6">
        <v>0</v>
      </c>
      <c r="F219" s="6">
        <v>1</v>
      </c>
    </row>
    <row r="220" spans="1:6" ht="24">
      <c r="A220" s="6"/>
      <c r="B220" s="16" t="s">
        <v>57</v>
      </c>
      <c r="C220" s="6" t="s">
        <v>49</v>
      </c>
      <c r="D220" s="41">
        <v>98239.249110000004</v>
      </c>
      <c r="E220" s="41">
        <v>96052.706109999999</v>
      </c>
      <c r="F220" s="9">
        <f>E220/D220</f>
        <v>0.97774267393318837</v>
      </c>
    </row>
    <row r="221" spans="1:6" ht="30" customHeight="1">
      <c r="A221" s="6"/>
      <c r="B221" s="16" t="s">
        <v>53</v>
      </c>
      <c r="C221" s="6" t="s">
        <v>25</v>
      </c>
      <c r="D221" s="6"/>
      <c r="E221" s="6"/>
      <c r="F221" s="9">
        <f>(F217+F218+F219)/3</f>
        <v>0.91228070175438603</v>
      </c>
    </row>
    <row r="222" spans="1:6" ht="20.25" customHeight="1">
      <c r="A222" s="6"/>
      <c r="B222" s="16" t="s">
        <v>56</v>
      </c>
      <c r="C222" s="6" t="s">
        <v>25</v>
      </c>
      <c r="D222" s="6"/>
      <c r="E222" s="40">
        <f>F221*F220</f>
        <v>0.89197577271097894</v>
      </c>
      <c r="F222" s="6" t="s">
        <v>50</v>
      </c>
    </row>
    <row r="223" spans="1:6">
      <c r="A223" s="34" t="s">
        <v>43</v>
      </c>
      <c r="B223" s="61" t="s">
        <v>109</v>
      </c>
      <c r="C223" s="62"/>
      <c r="D223" s="62"/>
      <c r="E223" s="62"/>
      <c r="F223" s="63"/>
    </row>
    <row r="224" spans="1:6" ht="24">
      <c r="A224" s="6"/>
      <c r="B224" s="45" t="s">
        <v>47</v>
      </c>
      <c r="C224" s="6" t="s">
        <v>5</v>
      </c>
      <c r="D224" s="6">
        <v>84.9</v>
      </c>
      <c r="E224" s="6">
        <v>88.6</v>
      </c>
      <c r="F224" s="9">
        <f>E224/D224</f>
        <v>1.0435806831566548</v>
      </c>
    </row>
    <row r="225" spans="1:6" ht="24">
      <c r="A225" s="6"/>
      <c r="B225" s="45" t="s">
        <v>110</v>
      </c>
      <c r="C225" s="6" t="s">
        <v>5</v>
      </c>
      <c r="D225" s="6">
        <v>92.1</v>
      </c>
      <c r="E225" s="6">
        <v>95.6</v>
      </c>
      <c r="F225" s="9">
        <f>E225/D225</f>
        <v>1.0380021715526602</v>
      </c>
    </row>
    <row r="226" spans="1:6" ht="24">
      <c r="A226" s="6"/>
      <c r="B226" s="16" t="s">
        <v>54</v>
      </c>
      <c r="C226" s="6" t="s">
        <v>49</v>
      </c>
      <c r="D226" s="9">
        <v>90353.1</v>
      </c>
      <c r="E226" s="9">
        <v>88166.557000000001</v>
      </c>
      <c r="F226" s="9">
        <f>E226/D226</f>
        <v>0.97580002235673147</v>
      </c>
    </row>
    <row r="227" spans="1:6" ht="24">
      <c r="A227" s="6"/>
      <c r="B227" s="16" t="s">
        <v>52</v>
      </c>
      <c r="C227" s="6" t="s">
        <v>25</v>
      </c>
      <c r="D227" s="6"/>
      <c r="E227" s="6"/>
      <c r="F227" s="9">
        <f>(F224+F225)/2</f>
        <v>1.0407914273546575</v>
      </c>
    </row>
    <row r="228" spans="1:6">
      <c r="A228" s="6"/>
      <c r="B228" s="16" t="s">
        <v>55</v>
      </c>
      <c r="C228" s="6" t="s">
        <v>25</v>
      </c>
      <c r="D228" s="6"/>
      <c r="E228" s="9">
        <f>F227*F226</f>
        <v>1.0156042980813691</v>
      </c>
      <c r="F228" s="6" t="s">
        <v>58</v>
      </c>
    </row>
    <row r="229" spans="1:6">
      <c r="A229" s="34" t="s">
        <v>44</v>
      </c>
      <c r="B229" s="61" t="s">
        <v>162</v>
      </c>
      <c r="C229" s="62"/>
      <c r="D229" s="62"/>
      <c r="E229" s="62"/>
      <c r="F229" s="63"/>
    </row>
    <row r="230" spans="1:6">
      <c r="A230" s="6"/>
      <c r="B230" s="16" t="s">
        <v>88</v>
      </c>
      <c r="C230" s="6" t="s">
        <v>9</v>
      </c>
      <c r="D230" s="6">
        <v>2280</v>
      </c>
      <c r="E230" s="6">
        <v>1680</v>
      </c>
      <c r="F230" s="9">
        <f>E230/D230</f>
        <v>0.73684210526315785</v>
      </c>
    </row>
    <row r="231" spans="1:6" ht="24">
      <c r="A231" s="6"/>
      <c r="B231" s="16" t="s">
        <v>54</v>
      </c>
      <c r="C231" s="6" t="s">
        <v>49</v>
      </c>
      <c r="D231" s="9">
        <v>2727.0061599999999</v>
      </c>
      <c r="E231" s="9">
        <v>2727.0061599999999</v>
      </c>
      <c r="F231" s="6">
        <f>E231/D231</f>
        <v>1</v>
      </c>
    </row>
    <row r="232" spans="1:6" ht="24">
      <c r="A232" s="6"/>
      <c r="B232" s="16" t="s">
        <v>52</v>
      </c>
      <c r="C232" s="6" t="s">
        <v>25</v>
      </c>
      <c r="D232" s="6"/>
      <c r="E232" s="6"/>
      <c r="F232" s="6">
        <v>1</v>
      </c>
    </row>
    <row r="233" spans="1:6">
      <c r="A233" s="6"/>
      <c r="B233" s="16" t="s">
        <v>55</v>
      </c>
      <c r="C233" s="6" t="s">
        <v>25</v>
      </c>
      <c r="D233" s="6"/>
      <c r="E233" s="9">
        <f>F232*F231</f>
        <v>1</v>
      </c>
      <c r="F233" s="6" t="s">
        <v>50</v>
      </c>
    </row>
    <row r="234" spans="1:6" s="5" customFormat="1">
      <c r="A234" s="34" t="s">
        <v>45</v>
      </c>
      <c r="B234" s="61" t="s">
        <v>163</v>
      </c>
      <c r="C234" s="62"/>
      <c r="D234" s="62"/>
      <c r="E234" s="62"/>
      <c r="F234" s="63"/>
    </row>
    <row r="235" spans="1:6" ht="24">
      <c r="A235" s="6"/>
      <c r="B235" s="16" t="s">
        <v>111</v>
      </c>
      <c r="C235" s="6" t="s">
        <v>5</v>
      </c>
      <c r="D235" s="6">
        <v>97</v>
      </c>
      <c r="E235" s="6">
        <v>97.8</v>
      </c>
      <c r="F235" s="10">
        <f>E235/D235</f>
        <v>1.0082474226804123</v>
      </c>
    </row>
    <row r="236" spans="1:6" ht="24">
      <c r="A236" s="6"/>
      <c r="B236" s="16" t="s">
        <v>112</v>
      </c>
      <c r="C236" s="6" t="s">
        <v>5</v>
      </c>
      <c r="D236" s="6">
        <v>86</v>
      </c>
      <c r="E236" s="6">
        <v>86</v>
      </c>
      <c r="F236" s="10">
        <f>E236/D236</f>
        <v>1</v>
      </c>
    </row>
    <row r="237" spans="1:6" ht="24">
      <c r="A237" s="6"/>
      <c r="B237" s="16" t="s">
        <v>54</v>
      </c>
      <c r="C237" s="6" t="s">
        <v>49</v>
      </c>
      <c r="D237" s="9">
        <v>5159.1429499999995</v>
      </c>
      <c r="E237" s="9">
        <v>5159.1429499999995</v>
      </c>
      <c r="F237" s="10">
        <f>E237/D237</f>
        <v>1</v>
      </c>
    </row>
    <row r="238" spans="1:6" ht="39.75" customHeight="1">
      <c r="A238" s="6"/>
      <c r="B238" s="16" t="s">
        <v>52</v>
      </c>
      <c r="C238" s="6" t="s">
        <v>25</v>
      </c>
      <c r="D238" s="6"/>
      <c r="E238" s="6"/>
      <c r="F238" s="10">
        <f>(F235+F236)/2</f>
        <v>1.0041237113402062</v>
      </c>
    </row>
    <row r="239" spans="1:6">
      <c r="A239" s="6"/>
      <c r="B239" s="16" t="s">
        <v>55</v>
      </c>
      <c r="C239" s="6" t="s">
        <v>25</v>
      </c>
      <c r="D239" s="6"/>
      <c r="E239" s="10">
        <f>F238*F237</f>
        <v>1.0041237113402062</v>
      </c>
      <c r="F239" s="6" t="s">
        <v>50</v>
      </c>
    </row>
    <row r="240" spans="1:6">
      <c r="A240" s="38" t="s">
        <v>176</v>
      </c>
      <c r="B240" s="64" t="s">
        <v>76</v>
      </c>
      <c r="C240" s="65"/>
      <c r="D240" s="65"/>
      <c r="E240" s="65"/>
      <c r="F240" s="66"/>
    </row>
    <row r="241" spans="1:6">
      <c r="A241" s="6"/>
      <c r="B241" s="16" t="s">
        <v>77</v>
      </c>
      <c r="C241" s="6" t="s">
        <v>8</v>
      </c>
      <c r="D241" s="6">
        <v>15</v>
      </c>
      <c r="E241" s="6">
        <v>15</v>
      </c>
      <c r="F241" s="10">
        <f>E241/D241</f>
        <v>1</v>
      </c>
    </row>
    <row r="242" spans="1:6" ht="44.25" customHeight="1">
      <c r="A242" s="6"/>
      <c r="B242" s="16" t="s">
        <v>78</v>
      </c>
      <c r="C242" s="6" t="s">
        <v>8</v>
      </c>
      <c r="D242" s="6">
        <v>8</v>
      </c>
      <c r="E242" s="6">
        <v>8</v>
      </c>
      <c r="F242" s="10">
        <f>E242/D242</f>
        <v>1</v>
      </c>
    </row>
    <row r="243" spans="1:6" ht="27" customHeight="1">
      <c r="A243" s="6"/>
      <c r="B243" s="16" t="s">
        <v>79</v>
      </c>
      <c r="C243" s="6" t="s">
        <v>8</v>
      </c>
      <c r="D243" s="6">
        <v>0</v>
      </c>
      <c r="E243" s="6">
        <v>0</v>
      </c>
      <c r="F243" s="10">
        <v>1</v>
      </c>
    </row>
    <row r="244" spans="1:6" ht="27.75" customHeight="1">
      <c r="A244" s="6"/>
      <c r="B244" s="16" t="s">
        <v>80</v>
      </c>
      <c r="C244" s="6" t="s">
        <v>8</v>
      </c>
      <c r="D244" s="6">
        <v>0</v>
      </c>
      <c r="E244" s="6">
        <v>0</v>
      </c>
      <c r="F244" s="10">
        <v>1</v>
      </c>
    </row>
    <row r="245" spans="1:6" ht="32.25" customHeight="1">
      <c r="A245" s="6"/>
      <c r="B245" s="16" t="s">
        <v>168</v>
      </c>
      <c r="C245" s="6" t="s">
        <v>95</v>
      </c>
      <c r="D245" s="6">
        <v>600</v>
      </c>
      <c r="E245" s="6">
        <v>600</v>
      </c>
      <c r="F245" s="10">
        <f>E245/D245</f>
        <v>1</v>
      </c>
    </row>
    <row r="246" spans="1:6" ht="32.25" customHeight="1">
      <c r="A246" s="6"/>
      <c r="B246" s="16" t="s">
        <v>113</v>
      </c>
      <c r="C246" s="6" t="s">
        <v>8</v>
      </c>
      <c r="D246" s="6">
        <v>8</v>
      </c>
      <c r="E246" s="6">
        <v>8</v>
      </c>
      <c r="F246" s="10">
        <f t="shared" ref="F246:F253" si="10">E246/D246</f>
        <v>1</v>
      </c>
    </row>
    <row r="247" spans="1:6" ht="55.5" customHeight="1">
      <c r="A247" s="6"/>
      <c r="B247" s="16" t="s">
        <v>114</v>
      </c>
      <c r="C247" s="6" t="s">
        <v>8</v>
      </c>
      <c r="D247" s="6">
        <v>8</v>
      </c>
      <c r="E247" s="6">
        <v>8</v>
      </c>
      <c r="F247" s="10">
        <f t="shared" si="10"/>
        <v>1</v>
      </c>
    </row>
    <row r="248" spans="1:6" ht="32.25" customHeight="1">
      <c r="A248" s="6"/>
      <c r="B248" s="16" t="s">
        <v>115</v>
      </c>
      <c r="C248" s="6" t="s">
        <v>8</v>
      </c>
      <c r="D248" s="6">
        <v>150</v>
      </c>
      <c r="E248" s="6">
        <v>150</v>
      </c>
      <c r="F248" s="10">
        <f t="shared" si="10"/>
        <v>1</v>
      </c>
    </row>
    <row r="249" spans="1:6" ht="41.25" customHeight="1">
      <c r="A249" s="6"/>
      <c r="B249" s="16" t="s">
        <v>116</v>
      </c>
      <c r="C249" s="6" t="s">
        <v>8</v>
      </c>
      <c r="D249" s="6">
        <v>4</v>
      </c>
      <c r="E249" s="6">
        <v>4</v>
      </c>
      <c r="F249" s="10">
        <f t="shared" si="10"/>
        <v>1</v>
      </c>
    </row>
    <row r="250" spans="1:6" ht="30" customHeight="1">
      <c r="A250" s="6"/>
      <c r="B250" s="16" t="s">
        <v>117</v>
      </c>
      <c r="C250" s="6" t="s">
        <v>8</v>
      </c>
      <c r="D250" s="6">
        <v>80</v>
      </c>
      <c r="E250" s="6">
        <v>80</v>
      </c>
      <c r="F250" s="10">
        <f t="shared" si="10"/>
        <v>1</v>
      </c>
    </row>
    <row r="251" spans="1:6" ht="60">
      <c r="A251" s="6"/>
      <c r="B251" s="16" t="s">
        <v>169</v>
      </c>
      <c r="C251" s="6" t="s">
        <v>8</v>
      </c>
      <c r="D251" s="6">
        <v>4</v>
      </c>
      <c r="E251" s="6">
        <v>4</v>
      </c>
      <c r="F251" s="10">
        <f t="shared" si="10"/>
        <v>1</v>
      </c>
    </row>
    <row r="252" spans="1:6" ht="24">
      <c r="A252" s="6"/>
      <c r="B252" s="16" t="s">
        <v>118</v>
      </c>
      <c r="C252" s="6" t="s">
        <v>95</v>
      </c>
      <c r="D252" s="6">
        <v>28</v>
      </c>
      <c r="E252" s="6">
        <v>28</v>
      </c>
      <c r="F252" s="10">
        <f t="shared" si="10"/>
        <v>1</v>
      </c>
    </row>
    <row r="253" spans="1:6" ht="24">
      <c r="A253" s="6"/>
      <c r="B253" s="16" t="s">
        <v>54</v>
      </c>
      <c r="C253" s="6" t="s">
        <v>49</v>
      </c>
      <c r="D253" s="6">
        <v>30</v>
      </c>
      <c r="E253" s="6">
        <v>30</v>
      </c>
      <c r="F253" s="10">
        <f t="shared" si="10"/>
        <v>1</v>
      </c>
    </row>
    <row r="254" spans="1:6" ht="24">
      <c r="A254" s="6"/>
      <c r="B254" s="16" t="s">
        <v>52</v>
      </c>
      <c r="C254" s="6" t="s">
        <v>25</v>
      </c>
      <c r="D254" s="6"/>
      <c r="E254" s="6"/>
      <c r="F254" s="10">
        <f>(F253+F252+F251+F250+F245+F241+F242+F243+F244)/9</f>
        <v>1</v>
      </c>
    </row>
    <row r="255" spans="1:6">
      <c r="A255" s="6"/>
      <c r="B255" s="16" t="s">
        <v>55</v>
      </c>
      <c r="C255" s="6" t="s">
        <v>25</v>
      </c>
      <c r="D255" s="6"/>
      <c r="E255" s="32">
        <f>F254*F253</f>
        <v>1</v>
      </c>
      <c r="F255" s="6" t="s">
        <v>50</v>
      </c>
    </row>
    <row r="256" spans="1:6">
      <c r="A256" s="38" t="s">
        <v>177</v>
      </c>
      <c r="B256" s="75" t="s">
        <v>119</v>
      </c>
      <c r="C256" s="75"/>
      <c r="D256" s="75"/>
      <c r="E256" s="75"/>
      <c r="F256" s="75"/>
    </row>
    <row r="257" spans="1:6">
      <c r="A257" s="6"/>
      <c r="B257" s="16" t="s">
        <v>120</v>
      </c>
      <c r="C257" s="6" t="s">
        <v>95</v>
      </c>
      <c r="D257" s="6">
        <v>1201</v>
      </c>
      <c r="E257" s="6">
        <v>1049</v>
      </c>
      <c r="F257" s="10">
        <f>D257/E257</f>
        <v>1.1448999046711152</v>
      </c>
    </row>
    <row r="258" spans="1:6" ht="24">
      <c r="A258" s="6"/>
      <c r="B258" s="48" t="s">
        <v>121</v>
      </c>
      <c r="C258" s="7" t="s">
        <v>95</v>
      </c>
      <c r="D258" s="6">
        <v>4</v>
      </c>
      <c r="E258" s="6">
        <v>4</v>
      </c>
      <c r="F258" s="6">
        <f>E258/D258</f>
        <v>1</v>
      </c>
    </row>
    <row r="259" spans="1:6" ht="24">
      <c r="A259" s="6"/>
      <c r="B259" s="48" t="s">
        <v>122</v>
      </c>
      <c r="C259" s="7" t="s">
        <v>95</v>
      </c>
      <c r="D259" s="6">
        <v>1</v>
      </c>
      <c r="E259" s="6">
        <v>1</v>
      </c>
      <c r="F259" s="6">
        <f>E259/D259</f>
        <v>1</v>
      </c>
    </row>
    <row r="260" spans="1:6" ht="24">
      <c r="A260" s="6"/>
      <c r="B260" s="48" t="s">
        <v>123</v>
      </c>
      <c r="C260" s="7" t="s">
        <v>95</v>
      </c>
      <c r="D260" s="6">
        <v>1</v>
      </c>
      <c r="E260" s="6">
        <v>1</v>
      </c>
      <c r="F260" s="6">
        <v>1</v>
      </c>
    </row>
    <row r="261" spans="1:6">
      <c r="A261" s="6"/>
      <c r="B261" s="48" t="s">
        <v>124</v>
      </c>
      <c r="C261" s="7" t="s">
        <v>7</v>
      </c>
      <c r="D261" s="7">
        <v>125</v>
      </c>
      <c r="E261" s="7">
        <v>133</v>
      </c>
      <c r="F261" s="10">
        <f>E261/D261</f>
        <v>1.0640000000000001</v>
      </c>
    </row>
    <row r="262" spans="1:6" ht="37.5" customHeight="1">
      <c r="A262" s="6"/>
      <c r="B262" s="48" t="s">
        <v>125</v>
      </c>
      <c r="C262" s="7" t="s">
        <v>7</v>
      </c>
      <c r="D262" s="7">
        <v>385</v>
      </c>
      <c r="E262" s="7">
        <v>700</v>
      </c>
      <c r="F262" s="21">
        <f>E262/D262</f>
        <v>1.8181818181818181</v>
      </c>
    </row>
    <row r="263" spans="1:6" ht="24">
      <c r="A263" s="6"/>
      <c r="B263" s="48" t="s">
        <v>126</v>
      </c>
      <c r="C263" s="7" t="s">
        <v>95</v>
      </c>
      <c r="D263" s="7">
        <v>1</v>
      </c>
      <c r="E263" s="7">
        <v>1</v>
      </c>
      <c r="F263" s="6">
        <v>1</v>
      </c>
    </row>
    <row r="264" spans="1:6" ht="24">
      <c r="A264" s="6"/>
      <c r="B264" s="48" t="s">
        <v>127</v>
      </c>
      <c r="C264" s="7" t="s">
        <v>95</v>
      </c>
      <c r="D264" s="6">
        <v>1</v>
      </c>
      <c r="E264" s="6">
        <v>1</v>
      </c>
      <c r="F264" s="6">
        <v>1</v>
      </c>
    </row>
    <row r="265" spans="1:6">
      <c r="A265" s="6"/>
      <c r="B265" s="48" t="s">
        <v>128</v>
      </c>
      <c r="C265" s="7" t="s">
        <v>95</v>
      </c>
      <c r="D265" s="6">
        <v>1</v>
      </c>
      <c r="E265" s="6">
        <v>1</v>
      </c>
      <c r="F265" s="6">
        <v>1</v>
      </c>
    </row>
    <row r="266" spans="1:6" ht="24">
      <c r="A266" s="6"/>
      <c r="B266" s="16" t="s">
        <v>54</v>
      </c>
      <c r="C266" s="6" t="s">
        <v>49</v>
      </c>
      <c r="D266" s="6">
        <v>80</v>
      </c>
      <c r="E266" s="6">
        <v>80</v>
      </c>
      <c r="F266" s="6">
        <f>E266/D266</f>
        <v>1</v>
      </c>
    </row>
    <row r="267" spans="1:6" s="5" customFormat="1" ht="24">
      <c r="A267" s="6"/>
      <c r="B267" s="16" t="s">
        <v>52</v>
      </c>
      <c r="C267" s="6" t="s">
        <v>25</v>
      </c>
      <c r="D267" s="6"/>
      <c r="E267" s="6"/>
      <c r="F267" s="10">
        <f>(F257+F258+F259+F260+F261+F262+F263+F264+F265)/9</f>
        <v>1.1141201914281038</v>
      </c>
    </row>
    <row r="268" spans="1:6" s="5" customFormat="1">
      <c r="A268" s="6"/>
      <c r="B268" s="16" t="s">
        <v>55</v>
      </c>
      <c r="C268" s="6" t="s">
        <v>25</v>
      </c>
      <c r="D268" s="6"/>
      <c r="E268" s="32">
        <f>F267*F266</f>
        <v>1.1141201914281038</v>
      </c>
      <c r="F268" s="6" t="s">
        <v>58</v>
      </c>
    </row>
    <row r="269" spans="1:6" s="5" customFormat="1">
      <c r="A269" s="27"/>
      <c r="B269" s="27"/>
      <c r="C269" s="27"/>
      <c r="D269" s="26"/>
      <c r="E269" s="26"/>
      <c r="F269" s="27"/>
    </row>
    <row r="270" spans="1:6" s="5" customFormat="1" ht="15" customHeight="1">
      <c r="A270" s="27"/>
      <c r="B270" s="59" t="s">
        <v>165</v>
      </c>
      <c r="C270" s="59"/>
      <c r="D270" s="59"/>
      <c r="E270" s="59"/>
      <c r="F270" s="59"/>
    </row>
    <row r="271" spans="1:6" s="5" customFormat="1">
      <c r="A271" s="27"/>
      <c r="B271" s="27"/>
      <c r="C271" s="27"/>
      <c r="D271" s="27"/>
      <c r="E271" s="27"/>
      <c r="F271" s="27"/>
    </row>
    <row r="272" spans="1:6" s="5" customFormat="1">
      <c r="A272" s="27"/>
      <c r="B272" s="28" t="s">
        <v>129</v>
      </c>
      <c r="C272" s="27"/>
      <c r="D272" s="27"/>
      <c r="E272" s="27"/>
      <c r="F272" s="27"/>
    </row>
    <row r="273" spans="1:6" s="5" customFormat="1" ht="13.9" customHeight="1">
      <c r="A273" s="27"/>
      <c r="B273" s="59" t="s">
        <v>170</v>
      </c>
      <c r="C273" s="67" t="s">
        <v>236</v>
      </c>
      <c r="D273" s="67"/>
      <c r="E273" s="67"/>
      <c r="F273" s="67"/>
    </row>
    <row r="274" spans="1:6">
      <c r="B274" s="60"/>
      <c r="C274" s="67"/>
      <c r="D274" s="67"/>
      <c r="E274" s="67"/>
      <c r="F274" s="67"/>
    </row>
    <row r="275" spans="1:6">
      <c r="B275" s="60"/>
      <c r="C275" s="51"/>
      <c r="D275" s="51"/>
      <c r="E275" s="51"/>
      <c r="F275" s="51"/>
    </row>
    <row r="276" spans="1:6">
      <c r="B276" s="29"/>
      <c r="C276" s="29"/>
    </row>
    <row r="277" spans="1:6" s="5" customFormat="1">
      <c r="A277" s="30"/>
      <c r="B277" s="29"/>
      <c r="C277" s="29"/>
      <c r="D277" s="17"/>
      <c r="E277" s="17"/>
      <c r="F277" s="17"/>
    </row>
    <row r="278" spans="1:6" s="5" customFormat="1">
      <c r="A278" s="30"/>
      <c r="B278" s="60" t="s">
        <v>130</v>
      </c>
      <c r="C278" s="60"/>
      <c r="D278" s="17"/>
      <c r="E278" s="17"/>
      <c r="F278" s="17"/>
    </row>
    <row r="279" spans="1:6" s="5" customFormat="1">
      <c r="A279" s="30"/>
      <c r="B279" s="60" t="s">
        <v>48</v>
      </c>
      <c r="C279" s="60"/>
      <c r="D279" s="17"/>
      <c r="E279" s="17"/>
      <c r="F279" s="17"/>
    </row>
    <row r="280" spans="1:6" s="5" customFormat="1">
      <c r="A280" s="30"/>
      <c r="B280" s="17"/>
      <c r="C280" s="17"/>
      <c r="D280" s="17"/>
      <c r="E280" s="17"/>
      <c r="F280" s="17"/>
    </row>
    <row r="281" spans="1:6" s="5" customFormat="1">
      <c r="A281" s="30"/>
      <c r="B281" s="17"/>
      <c r="C281" s="17"/>
      <c r="D281" s="17"/>
      <c r="E281" s="17"/>
      <c r="F281" s="17"/>
    </row>
    <row r="282" spans="1:6" s="5" customFormat="1">
      <c r="A282" s="30"/>
      <c r="B282" s="17"/>
      <c r="C282" s="17"/>
      <c r="D282" s="17"/>
      <c r="E282" s="17"/>
      <c r="F282" s="17"/>
    </row>
    <row r="283" spans="1:6" s="5" customFormat="1">
      <c r="A283" s="30"/>
      <c r="B283" s="17"/>
      <c r="C283" s="17"/>
      <c r="D283" s="17"/>
      <c r="E283" s="17"/>
      <c r="F283" s="17"/>
    </row>
    <row r="284" spans="1:6" s="5" customFormat="1">
      <c r="A284" s="30"/>
      <c r="B284" s="17"/>
      <c r="C284" s="17"/>
      <c r="D284" s="17"/>
      <c r="E284" s="17"/>
      <c r="F284" s="17"/>
    </row>
    <row r="285" spans="1:6" s="5" customFormat="1">
      <c r="A285" s="30"/>
      <c r="B285" s="17"/>
      <c r="C285" s="17"/>
      <c r="D285" s="17"/>
      <c r="E285" s="17"/>
      <c r="F285" s="17"/>
    </row>
    <row r="286" spans="1:6" s="5" customFormat="1">
      <c r="A286" s="30"/>
      <c r="B286" s="17"/>
      <c r="C286" s="17"/>
      <c r="D286" s="17"/>
      <c r="E286" s="17"/>
      <c r="F286" s="17"/>
    </row>
    <row r="287" spans="1:6" s="5" customFormat="1">
      <c r="A287" s="30"/>
      <c r="B287" s="17"/>
      <c r="C287" s="17"/>
      <c r="D287" s="17"/>
      <c r="E287" s="17"/>
      <c r="F287" s="17"/>
    </row>
    <row r="288" spans="1:6" s="5" customFormat="1">
      <c r="A288" s="30"/>
      <c r="B288" s="17"/>
      <c r="C288" s="17"/>
      <c r="D288" s="17"/>
      <c r="E288" s="17"/>
      <c r="F288" s="17"/>
    </row>
    <row r="289" spans="1:6" s="5" customFormat="1">
      <c r="A289" s="30"/>
      <c r="B289" s="17"/>
      <c r="C289" s="17"/>
      <c r="D289" s="17"/>
      <c r="E289" s="17"/>
      <c r="F289" s="17"/>
    </row>
    <row r="290" spans="1:6" s="5" customFormat="1">
      <c r="A290" s="30"/>
      <c r="B290" s="17"/>
      <c r="C290" s="17"/>
      <c r="D290" s="17"/>
      <c r="E290" s="17"/>
      <c r="F290" s="17"/>
    </row>
    <row r="293" spans="1:6" s="5" customFormat="1">
      <c r="A293" s="30"/>
      <c r="B293" s="17"/>
      <c r="C293" s="17"/>
      <c r="D293" s="17"/>
      <c r="E293" s="17"/>
      <c r="F293" s="17"/>
    </row>
    <row r="298" spans="1:6" ht="12.75" customHeight="1"/>
  </sheetData>
  <mergeCells count="43">
    <mergeCell ref="B278:C278"/>
    <mergeCell ref="B279:C279"/>
    <mergeCell ref="B216:F216"/>
    <mergeCell ref="B178:F178"/>
    <mergeCell ref="B93:F93"/>
    <mergeCell ref="B119:F119"/>
    <mergeCell ref="B130:F130"/>
    <mergeCell ref="B98:F98"/>
    <mergeCell ref="B104:F104"/>
    <mergeCell ref="B113:F113"/>
    <mergeCell ref="B138:F138"/>
    <mergeCell ref="B171:F171"/>
    <mergeCell ref="B223:F223"/>
    <mergeCell ref="B229:F229"/>
    <mergeCell ref="B234:F234"/>
    <mergeCell ref="B256:F256"/>
    <mergeCell ref="A1:F1"/>
    <mergeCell ref="B240:F240"/>
    <mergeCell ref="B86:F86"/>
    <mergeCell ref="B17:F17"/>
    <mergeCell ref="B61:F61"/>
    <mergeCell ref="B42:F42"/>
    <mergeCell ref="B26:F26"/>
    <mergeCell ref="B36:F36"/>
    <mergeCell ref="B48:F48"/>
    <mergeCell ref="B56:F56"/>
    <mergeCell ref="B7:F7"/>
    <mergeCell ref="A3:F3"/>
    <mergeCell ref="A4:F4"/>
    <mergeCell ref="A5:A6"/>
    <mergeCell ref="B5:B6"/>
    <mergeCell ref="C5:C6"/>
    <mergeCell ref="D5:E5"/>
    <mergeCell ref="F5:F6"/>
    <mergeCell ref="B273:B275"/>
    <mergeCell ref="B79:F79"/>
    <mergeCell ref="B71:F71"/>
    <mergeCell ref="B188:F188"/>
    <mergeCell ref="B196:F196"/>
    <mergeCell ref="B204:F204"/>
    <mergeCell ref="B66:F66"/>
    <mergeCell ref="B270:F270"/>
    <mergeCell ref="C273:F274"/>
  </mergeCells>
  <pageMargins left="0.39370078740157483" right="0.39370078740157483" top="0.35433070866141736" bottom="0.3937007874015748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verhoturova</dc:creator>
  <cp:lastModifiedBy>Пользователь Windows</cp:lastModifiedBy>
  <cp:lastPrinted>2022-03-16T03:47:45Z</cp:lastPrinted>
  <dcterms:created xsi:type="dcterms:W3CDTF">2007-07-17T01:27:34Z</dcterms:created>
  <dcterms:modified xsi:type="dcterms:W3CDTF">2022-03-16T03:50:13Z</dcterms:modified>
</cp:coreProperties>
</file>