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300" yWindow="-20" windowWidth="17250" windowHeight="11020" activeTab="2"/>
  </bookViews>
  <sheets>
    <sheet name="10 показатели " sheetId="1" r:id="rId1"/>
    <sheet name="11 средства по кодам" sheetId="13" r:id="rId2"/>
    <sheet name="12 средства бюджет" sheetId="12" r:id="rId3"/>
    <sheet name="13 КАИП" sheetId="6" r:id="rId4"/>
    <sheet name="Лист1" sheetId="14" r:id="rId5"/>
  </sheets>
  <definedNames>
    <definedName name="_xlnm.Print_Area" localSheetId="0">'10 показатели '!$A$1:$N$224</definedName>
    <definedName name="_xlnm.Print_Area" localSheetId="1">'11 средства по кодам'!$A$1:$Q$423</definedName>
    <definedName name="_xlnm.Print_Area" localSheetId="2">'12 средства бюджет'!$B$1:$N$1238</definedName>
    <definedName name="_xlnm.Print_Area" localSheetId="3">'13 КАИП'!$A$1:$P$23</definedName>
  </definedNames>
  <calcPr calcId="124519"/>
</workbook>
</file>

<file path=xl/calcChain.xml><?xml version="1.0" encoding="utf-8"?>
<calcChain xmlns="http://schemas.openxmlformats.org/spreadsheetml/2006/main">
  <c r="K708" i="12"/>
  <c r="L708"/>
  <c r="M708"/>
  <c r="K709"/>
  <c r="L709"/>
  <c r="M709"/>
  <c r="K710"/>
  <c r="L710"/>
  <c r="M710"/>
  <c r="K711"/>
  <c r="L711"/>
  <c r="M711"/>
  <c r="K712"/>
  <c r="L712"/>
  <c r="M712"/>
  <c r="J709"/>
  <c r="J710"/>
  <c r="J711"/>
  <c r="J712"/>
  <c r="J708"/>
  <c r="J1035"/>
  <c r="J1028"/>
  <c r="J1021"/>
  <c r="J1014"/>
  <c r="J1007"/>
  <c r="J1000"/>
  <c r="J993"/>
  <c r="J986"/>
  <c r="J979"/>
  <c r="J972"/>
  <c r="J965"/>
  <c r="J958"/>
  <c r="J951"/>
  <c r="J944"/>
  <c r="K937"/>
  <c r="J937"/>
  <c r="K930"/>
  <c r="J930"/>
  <c r="J923"/>
  <c r="J916"/>
  <c r="J909"/>
  <c r="J902"/>
  <c r="J895"/>
  <c r="J888"/>
  <c r="J881"/>
  <c r="J874"/>
  <c r="J867"/>
  <c r="J860"/>
  <c r="J853"/>
  <c r="J846"/>
  <c r="J839"/>
  <c r="J825"/>
  <c r="J818"/>
  <c r="J811"/>
  <c r="J804"/>
  <c r="J797"/>
  <c r="J790"/>
  <c r="J783"/>
  <c r="J776"/>
  <c r="J769"/>
  <c r="J762"/>
  <c r="J755"/>
  <c r="J748"/>
  <c r="J741"/>
  <c r="J734"/>
  <c r="J727"/>
  <c r="J720"/>
  <c r="J713"/>
  <c r="K555"/>
  <c r="K556"/>
  <c r="K557"/>
  <c r="K558"/>
  <c r="K554"/>
  <c r="L554"/>
  <c r="M554"/>
  <c r="L555"/>
  <c r="M555"/>
  <c r="L556"/>
  <c r="M556"/>
  <c r="L557"/>
  <c r="M557"/>
  <c r="L558"/>
  <c r="M558"/>
  <c r="J555"/>
  <c r="J556"/>
  <c r="J557"/>
  <c r="J558"/>
  <c r="J554"/>
  <c r="M979"/>
  <c r="L979"/>
  <c r="K979"/>
  <c r="I979"/>
  <c r="H979"/>
  <c r="G979"/>
  <c r="F979"/>
  <c r="M916"/>
  <c r="L916"/>
  <c r="K916"/>
  <c r="I916"/>
  <c r="H916"/>
  <c r="G916"/>
  <c r="F916"/>
  <c r="M895"/>
  <c r="L895"/>
  <c r="K895"/>
  <c r="I895"/>
  <c r="H895"/>
  <c r="G895"/>
  <c r="F895"/>
  <c r="M930"/>
  <c r="L930"/>
  <c r="I930"/>
  <c r="H930"/>
  <c r="G930"/>
  <c r="F930"/>
  <c r="M881"/>
  <c r="L881"/>
  <c r="K881"/>
  <c r="I881"/>
  <c r="H881"/>
  <c r="G881"/>
  <c r="F881"/>
  <c r="M874"/>
  <c r="L874"/>
  <c r="K874"/>
  <c r="I874"/>
  <c r="H874"/>
  <c r="G874"/>
  <c r="F874"/>
  <c r="N237" i="13"/>
  <c r="O237"/>
  <c r="P237"/>
  <c r="M237"/>
  <c r="M706" i="12" l="1"/>
  <c r="L706"/>
  <c r="K706"/>
  <c r="J706"/>
  <c r="K552"/>
  <c r="K1217"/>
  <c r="K1210"/>
  <c r="K1203"/>
  <c r="K1196"/>
  <c r="K1189"/>
  <c r="J1217"/>
  <c r="J1210"/>
  <c r="J1203"/>
  <c r="J1196"/>
  <c r="J1189"/>
  <c r="K1175"/>
  <c r="J1175"/>
  <c r="K426"/>
  <c r="L426"/>
  <c r="M426"/>
  <c r="K427"/>
  <c r="L427"/>
  <c r="M427"/>
  <c r="K428"/>
  <c r="L428"/>
  <c r="M428"/>
  <c r="K429"/>
  <c r="L429"/>
  <c r="M429"/>
  <c r="K430"/>
  <c r="L430"/>
  <c r="M430"/>
  <c r="J427"/>
  <c r="J428"/>
  <c r="J429"/>
  <c r="J430"/>
  <c r="J426"/>
  <c r="M473"/>
  <c r="L473"/>
  <c r="K473"/>
  <c r="J473"/>
  <c r="I473"/>
  <c r="H473"/>
  <c r="G473"/>
  <c r="F473"/>
  <c r="N149" i="13"/>
  <c r="O149"/>
  <c r="P149"/>
  <c r="M149"/>
  <c r="K256" i="12"/>
  <c r="K249"/>
  <c r="K242"/>
  <c r="J256"/>
  <c r="J249"/>
  <c r="J242"/>
  <c r="K111" l="1"/>
  <c r="L111"/>
  <c r="M111"/>
  <c r="K112"/>
  <c r="L112"/>
  <c r="M112"/>
  <c r="K113"/>
  <c r="L113"/>
  <c r="M113"/>
  <c r="K114"/>
  <c r="L114"/>
  <c r="M114"/>
  <c r="K115"/>
  <c r="L115"/>
  <c r="M115"/>
  <c r="J112"/>
  <c r="J113"/>
  <c r="J114"/>
  <c r="J115"/>
  <c r="J111"/>
  <c r="M179"/>
  <c r="L179"/>
  <c r="K179"/>
  <c r="J179"/>
  <c r="I179"/>
  <c r="H179"/>
  <c r="G179"/>
  <c r="F179"/>
  <c r="P37" i="13"/>
  <c r="O37"/>
  <c r="I71"/>
  <c r="J71"/>
  <c r="K71"/>
  <c r="L71"/>
  <c r="M71"/>
  <c r="N71"/>
  <c r="O71"/>
  <c r="P71"/>
  <c r="M21"/>
  <c r="O21"/>
  <c r="F708" i="12"/>
  <c r="G708"/>
  <c r="F709"/>
  <c r="G709"/>
  <c r="F710"/>
  <c r="G710"/>
  <c r="F711"/>
  <c r="G711"/>
  <c r="F712"/>
  <c r="G712"/>
  <c r="I708"/>
  <c r="I709"/>
  <c r="I710"/>
  <c r="I711"/>
  <c r="I712"/>
  <c r="H709"/>
  <c r="H710"/>
  <c r="H711"/>
  <c r="H712"/>
  <c r="H708"/>
  <c r="M1028"/>
  <c r="L1028"/>
  <c r="K1028"/>
  <c r="I1028"/>
  <c r="H1028"/>
  <c r="G1028"/>
  <c r="F1028"/>
  <c r="M1021"/>
  <c r="L1021"/>
  <c r="K1021"/>
  <c r="I1021"/>
  <c r="H1021"/>
  <c r="G1021"/>
  <c r="F1021"/>
  <c r="M1014"/>
  <c r="L1014"/>
  <c r="K1014"/>
  <c r="I1014"/>
  <c r="H1014"/>
  <c r="G1014"/>
  <c r="F1014"/>
  <c r="K237" i="13"/>
  <c r="L237"/>
  <c r="I237"/>
  <c r="J237"/>
  <c r="F554" i="12"/>
  <c r="G554"/>
  <c r="F555"/>
  <c r="G555"/>
  <c r="F556"/>
  <c r="G556"/>
  <c r="F557"/>
  <c r="G557"/>
  <c r="F558"/>
  <c r="G558"/>
  <c r="I554"/>
  <c r="I555"/>
  <c r="I556"/>
  <c r="I557"/>
  <c r="I558"/>
  <c r="H555"/>
  <c r="H556"/>
  <c r="H557"/>
  <c r="H558"/>
  <c r="H554"/>
  <c r="F664"/>
  <c r="G664"/>
  <c r="H664"/>
  <c r="I664"/>
  <c r="J664"/>
  <c r="K664"/>
  <c r="L664"/>
  <c r="M664"/>
  <c r="M580"/>
  <c r="L580"/>
  <c r="K580"/>
  <c r="J580"/>
  <c r="I580"/>
  <c r="H580"/>
  <c r="G580"/>
  <c r="F580"/>
  <c r="L191" i="13"/>
  <c r="M191"/>
  <c r="N191"/>
  <c r="O191"/>
  <c r="P191"/>
  <c r="K191"/>
  <c r="I191"/>
  <c r="J191"/>
  <c r="G1142" i="12"/>
  <c r="H1142"/>
  <c r="I1142"/>
  <c r="J1142"/>
  <c r="K1142"/>
  <c r="L1142"/>
  <c r="M1142"/>
  <c r="G1143"/>
  <c r="H1143"/>
  <c r="I1143"/>
  <c r="J1143"/>
  <c r="K1143"/>
  <c r="L1143"/>
  <c r="M1143"/>
  <c r="G1144"/>
  <c r="H1144"/>
  <c r="I1144"/>
  <c r="J1144"/>
  <c r="K1144"/>
  <c r="L1144"/>
  <c r="M1144"/>
  <c r="G1145"/>
  <c r="H1145"/>
  <c r="I1145"/>
  <c r="J1145"/>
  <c r="K1145"/>
  <c r="L1145"/>
  <c r="M1145"/>
  <c r="G1146"/>
  <c r="H1146"/>
  <c r="I1146"/>
  <c r="J1146"/>
  <c r="K1146"/>
  <c r="L1146"/>
  <c r="M1146"/>
  <c r="F1143"/>
  <c r="F1144"/>
  <c r="F1145"/>
  <c r="F1146"/>
  <c r="F1142"/>
  <c r="I1114"/>
  <c r="J1114"/>
  <c r="K1114"/>
  <c r="L1114"/>
  <c r="M1114"/>
  <c r="I1115"/>
  <c r="J1115"/>
  <c r="K1115"/>
  <c r="L1115"/>
  <c r="M1115"/>
  <c r="I1117"/>
  <c r="J1117"/>
  <c r="K1117"/>
  <c r="L1117"/>
  <c r="M1117"/>
  <c r="L393" i="13"/>
  <c r="J393"/>
  <c r="K393"/>
  <c r="M393"/>
  <c r="N393"/>
  <c r="O393"/>
  <c r="P393"/>
  <c r="I393"/>
  <c r="L385"/>
  <c r="M385"/>
  <c r="N385"/>
  <c r="O385"/>
  <c r="P385"/>
  <c r="G1184" i="12"/>
  <c r="H1184"/>
  <c r="I1184"/>
  <c r="J1184"/>
  <c r="K1184"/>
  <c r="L1184"/>
  <c r="M1184"/>
  <c r="G1185"/>
  <c r="H1185"/>
  <c r="I1185"/>
  <c r="J1185"/>
  <c r="K1185"/>
  <c r="L1185"/>
  <c r="M1185"/>
  <c r="G1186"/>
  <c r="H1186"/>
  <c r="I1186"/>
  <c r="J1186"/>
  <c r="K1186"/>
  <c r="L1186"/>
  <c r="M1186"/>
  <c r="G1187"/>
  <c r="H1187"/>
  <c r="I1187"/>
  <c r="J1187"/>
  <c r="K1187"/>
  <c r="L1187"/>
  <c r="M1187"/>
  <c r="G1188"/>
  <c r="H1188"/>
  <c r="I1188"/>
  <c r="J1188"/>
  <c r="K1188"/>
  <c r="L1188"/>
  <c r="M1188"/>
  <c r="F1185"/>
  <c r="F1186"/>
  <c r="F1187"/>
  <c r="F1188"/>
  <c r="F1184"/>
  <c r="I405" i="13"/>
  <c r="J405"/>
  <c r="L405"/>
  <c r="M405"/>
  <c r="N405"/>
  <c r="O405"/>
  <c r="P405"/>
  <c r="K405"/>
  <c r="I272" i="12"/>
  <c r="J272"/>
  <c r="K272"/>
  <c r="L272"/>
  <c r="M272"/>
  <c r="I273"/>
  <c r="J273"/>
  <c r="K273"/>
  <c r="L273"/>
  <c r="M273"/>
  <c r="I274"/>
  <c r="J274"/>
  <c r="K274"/>
  <c r="L274"/>
  <c r="M274"/>
  <c r="I275"/>
  <c r="J275"/>
  <c r="K275"/>
  <c r="L275"/>
  <c r="M275"/>
  <c r="I276"/>
  <c r="J276"/>
  <c r="K276"/>
  <c r="L276"/>
  <c r="M276"/>
  <c r="H273"/>
  <c r="H274"/>
  <c r="H275"/>
  <c r="H276"/>
  <c r="H272"/>
  <c r="F272"/>
  <c r="G272"/>
  <c r="F273"/>
  <c r="G273"/>
  <c r="F274"/>
  <c r="G274"/>
  <c r="F275"/>
  <c r="G275"/>
  <c r="F276"/>
  <c r="G276"/>
  <c r="L99" i="13"/>
  <c r="M99"/>
  <c r="N99"/>
  <c r="O99"/>
  <c r="P99"/>
  <c r="K99"/>
  <c r="K115"/>
  <c r="L115"/>
  <c r="M115"/>
  <c r="N115"/>
  <c r="F426" i="12"/>
  <c r="G426"/>
  <c r="F427"/>
  <c r="G427"/>
  <c r="F428"/>
  <c r="G428"/>
  <c r="F429"/>
  <c r="G429"/>
  <c r="F430"/>
  <c r="G430"/>
  <c r="I426"/>
  <c r="I427"/>
  <c r="I428"/>
  <c r="I429"/>
  <c r="I430"/>
  <c r="H427"/>
  <c r="H428"/>
  <c r="H429"/>
  <c r="H430"/>
  <c r="H426"/>
  <c r="M508"/>
  <c r="L508"/>
  <c r="K508"/>
  <c r="J508"/>
  <c r="I508"/>
  <c r="H508"/>
  <c r="G508"/>
  <c r="F508"/>
  <c r="I149" i="13"/>
  <c r="J149"/>
  <c r="L149"/>
  <c r="K149"/>
  <c r="L133"/>
  <c r="M133"/>
  <c r="N133"/>
  <c r="O133"/>
  <c r="P133"/>
  <c r="K133"/>
  <c r="J133"/>
  <c r="I133"/>
  <c r="F517" i="12"/>
  <c r="G517"/>
  <c r="F518"/>
  <c r="G518"/>
  <c r="F519"/>
  <c r="G519"/>
  <c r="F520"/>
  <c r="G520"/>
  <c r="F521"/>
  <c r="G521"/>
  <c r="I517"/>
  <c r="J517"/>
  <c r="K517"/>
  <c r="L517"/>
  <c r="M517"/>
  <c r="I518"/>
  <c r="J518"/>
  <c r="K518"/>
  <c r="L518"/>
  <c r="M518"/>
  <c r="I519"/>
  <c r="J519"/>
  <c r="K519"/>
  <c r="L519"/>
  <c r="M519"/>
  <c r="I520"/>
  <c r="J520"/>
  <c r="K520"/>
  <c r="L520"/>
  <c r="M520"/>
  <c r="I521"/>
  <c r="J521"/>
  <c r="K521"/>
  <c r="L521"/>
  <c r="M521"/>
  <c r="H519"/>
  <c r="H520"/>
  <c r="H521"/>
  <c r="H517"/>
  <c r="H518"/>
  <c r="J200"/>
  <c r="K200"/>
  <c r="J207"/>
  <c r="K207"/>
  <c r="J216"/>
  <c r="K216"/>
  <c r="J217"/>
  <c r="K217"/>
  <c r="J219"/>
  <c r="K219"/>
  <c r="J221"/>
  <c r="K221"/>
  <c r="F111"/>
  <c r="G111"/>
  <c r="F112"/>
  <c r="G112"/>
  <c r="F113"/>
  <c r="G113"/>
  <c r="F114"/>
  <c r="G114"/>
  <c r="F115"/>
  <c r="G115"/>
  <c r="I111"/>
  <c r="I112"/>
  <c r="I113"/>
  <c r="I114"/>
  <c r="I115"/>
  <c r="H112"/>
  <c r="H113"/>
  <c r="H114"/>
  <c r="H115"/>
  <c r="H111"/>
  <c r="H116"/>
  <c r="I116"/>
  <c r="J116"/>
  <c r="K116"/>
  <c r="L116"/>
  <c r="M116"/>
  <c r="H123"/>
  <c r="I123"/>
  <c r="J123"/>
  <c r="K123"/>
  <c r="L123"/>
  <c r="M123"/>
  <c r="H130"/>
  <c r="I130"/>
  <c r="J130"/>
  <c r="K130"/>
  <c r="L130"/>
  <c r="M130"/>
  <c r="H137"/>
  <c r="I137"/>
  <c r="J137"/>
  <c r="K137"/>
  <c r="L137"/>
  <c r="M137"/>
  <c r="H144"/>
  <c r="I144"/>
  <c r="J144"/>
  <c r="K144"/>
  <c r="L144"/>
  <c r="M144"/>
  <c r="H151"/>
  <c r="I151"/>
  <c r="J151"/>
  <c r="K151"/>
  <c r="L151"/>
  <c r="M151"/>
  <c r="H158"/>
  <c r="I158"/>
  <c r="J158"/>
  <c r="K158"/>
  <c r="L158"/>
  <c r="M158"/>
  <c r="H165"/>
  <c r="I165"/>
  <c r="J165"/>
  <c r="K165"/>
  <c r="L165"/>
  <c r="M165"/>
  <c r="H172"/>
  <c r="I172"/>
  <c r="J172"/>
  <c r="K172"/>
  <c r="L172"/>
  <c r="M172"/>
  <c r="H60"/>
  <c r="I60"/>
  <c r="J60"/>
  <c r="K60"/>
  <c r="L60"/>
  <c r="M60"/>
  <c r="H67"/>
  <c r="I67"/>
  <c r="J67"/>
  <c r="K67"/>
  <c r="L67"/>
  <c r="M67"/>
  <c r="H74"/>
  <c r="I74"/>
  <c r="J74"/>
  <c r="K74"/>
  <c r="L74"/>
  <c r="M74"/>
  <c r="H81"/>
  <c r="I81"/>
  <c r="J81"/>
  <c r="K81"/>
  <c r="L81"/>
  <c r="M81"/>
  <c r="H88"/>
  <c r="I88"/>
  <c r="J88"/>
  <c r="K88"/>
  <c r="L88"/>
  <c r="M88"/>
  <c r="H95"/>
  <c r="I95"/>
  <c r="J95"/>
  <c r="K95"/>
  <c r="L95"/>
  <c r="M95"/>
  <c r="H102"/>
  <c r="I102"/>
  <c r="J102"/>
  <c r="K102"/>
  <c r="L102"/>
  <c r="M102"/>
  <c r="H46"/>
  <c r="I46"/>
  <c r="J46"/>
  <c r="K46"/>
  <c r="L46"/>
  <c r="M46"/>
  <c r="H39"/>
  <c r="I39"/>
  <c r="J39"/>
  <c r="K39"/>
  <c r="L39"/>
  <c r="M39"/>
  <c r="H32"/>
  <c r="I32"/>
  <c r="J32"/>
  <c r="K32"/>
  <c r="L32"/>
  <c r="M32"/>
  <c r="H25"/>
  <c r="I25"/>
  <c r="J25"/>
  <c r="K25"/>
  <c r="L25"/>
  <c r="M25"/>
  <c r="K37" i="13"/>
  <c r="I37"/>
  <c r="J37"/>
  <c r="L37"/>
  <c r="M37"/>
  <c r="N37"/>
  <c r="Q37" s="1"/>
  <c r="L21"/>
  <c r="N21"/>
  <c r="Q21" s="1"/>
  <c r="G172" i="12"/>
  <c r="F172"/>
  <c r="G165"/>
  <c r="F165"/>
  <c r="G158"/>
  <c r="F158"/>
  <c r="G151"/>
  <c r="F151"/>
  <c r="G144"/>
  <c r="F144"/>
  <c r="G137"/>
  <c r="F137"/>
  <c r="G130"/>
  <c r="F130"/>
  <c r="G123"/>
  <c r="F123"/>
  <c r="G116"/>
  <c r="F116"/>
  <c r="G102"/>
  <c r="F102"/>
  <c r="G95"/>
  <c r="F95"/>
  <c r="G88"/>
  <c r="F88"/>
  <c r="G81"/>
  <c r="F81"/>
  <c r="G74"/>
  <c r="F74"/>
  <c r="G67"/>
  <c r="F67"/>
  <c r="G60"/>
  <c r="F60"/>
  <c r="G46"/>
  <c r="F46"/>
  <c r="G39"/>
  <c r="F39"/>
  <c r="G32"/>
  <c r="F32"/>
  <c r="G25"/>
  <c r="F25"/>
  <c r="K375" i="13"/>
  <c r="L375"/>
  <c r="M375"/>
  <c r="N375"/>
  <c r="J375"/>
  <c r="L121"/>
  <c r="M121"/>
  <c r="N121"/>
  <c r="O121"/>
  <c r="P121"/>
  <c r="K121"/>
  <c r="J335" i="12"/>
  <c r="J336"/>
  <c r="J337"/>
  <c r="J338"/>
  <c r="J339"/>
  <c r="F923"/>
  <c r="G923"/>
  <c r="H923"/>
  <c r="I923"/>
  <c r="K923"/>
  <c r="L923"/>
  <c r="M923"/>
  <c r="J573"/>
  <c r="K573"/>
  <c r="L573"/>
  <c r="M573"/>
  <c r="N97" i="13" l="1"/>
  <c r="K214" i="12"/>
  <c r="J214"/>
  <c r="J552"/>
  <c r="J333"/>
  <c r="M538"/>
  <c r="L538"/>
  <c r="K538"/>
  <c r="J538"/>
  <c r="I538"/>
  <c r="H538"/>
  <c r="G538"/>
  <c r="F538"/>
  <c r="I180" i="13"/>
  <c r="J180"/>
  <c r="K180"/>
  <c r="L180"/>
  <c r="N180"/>
  <c r="O180"/>
  <c r="P180"/>
  <c r="M180"/>
  <c r="F377" i="12" l="1"/>
  <c r="G377"/>
  <c r="H377"/>
  <c r="I377"/>
  <c r="F378"/>
  <c r="G378"/>
  <c r="H378"/>
  <c r="I378"/>
  <c r="F379"/>
  <c r="G379"/>
  <c r="H379"/>
  <c r="I379"/>
  <c r="F380"/>
  <c r="G380"/>
  <c r="H380"/>
  <c r="I380"/>
  <c r="F381"/>
  <c r="G381"/>
  <c r="H381"/>
  <c r="I381"/>
  <c r="K377"/>
  <c r="L377"/>
  <c r="M377"/>
  <c r="K378"/>
  <c r="L378"/>
  <c r="M378"/>
  <c r="K379"/>
  <c r="L379"/>
  <c r="M379"/>
  <c r="K380"/>
  <c r="L380"/>
  <c r="M380"/>
  <c r="K381"/>
  <c r="L381"/>
  <c r="M381"/>
  <c r="J378"/>
  <c r="J379"/>
  <c r="J380"/>
  <c r="J381"/>
  <c r="J377"/>
  <c r="M417"/>
  <c r="L417"/>
  <c r="K417"/>
  <c r="J417"/>
  <c r="I417"/>
  <c r="H417"/>
  <c r="G417"/>
  <c r="F417"/>
  <c r="I121" i="13"/>
  <c r="J121"/>
  <c r="M291" i="12"/>
  <c r="L291"/>
  <c r="K291"/>
  <c r="J291"/>
  <c r="I291"/>
  <c r="H291"/>
  <c r="G291"/>
  <c r="F291"/>
  <c r="F298"/>
  <c r="G298"/>
  <c r="H298"/>
  <c r="I298"/>
  <c r="J298"/>
  <c r="K298"/>
  <c r="L298"/>
  <c r="M298"/>
  <c r="F195"/>
  <c r="G195"/>
  <c r="H195"/>
  <c r="I195"/>
  <c r="F196"/>
  <c r="G196"/>
  <c r="H196"/>
  <c r="I196"/>
  <c r="F197"/>
  <c r="G197"/>
  <c r="H197"/>
  <c r="I197"/>
  <c r="F198"/>
  <c r="G198"/>
  <c r="H198"/>
  <c r="I198"/>
  <c r="F199"/>
  <c r="G199"/>
  <c r="H199"/>
  <c r="I199"/>
  <c r="K195"/>
  <c r="L195"/>
  <c r="M195"/>
  <c r="K196"/>
  <c r="L196"/>
  <c r="M196"/>
  <c r="K197"/>
  <c r="L197"/>
  <c r="M197"/>
  <c r="K198"/>
  <c r="L198"/>
  <c r="M198"/>
  <c r="K199"/>
  <c r="L199"/>
  <c r="M199"/>
  <c r="J196"/>
  <c r="J197"/>
  <c r="J198"/>
  <c r="J199"/>
  <c r="J195"/>
  <c r="F55" l="1"/>
  <c r="G55"/>
  <c r="H55"/>
  <c r="I55"/>
  <c r="F56"/>
  <c r="G56"/>
  <c r="H56"/>
  <c r="I56"/>
  <c r="F57"/>
  <c r="G57"/>
  <c r="H57"/>
  <c r="I57"/>
  <c r="F58"/>
  <c r="G58"/>
  <c r="H58"/>
  <c r="I58"/>
  <c r="F59"/>
  <c r="G59"/>
  <c r="H59"/>
  <c r="I59"/>
  <c r="K55"/>
  <c r="L55"/>
  <c r="M55"/>
  <c r="K56"/>
  <c r="L56"/>
  <c r="M56"/>
  <c r="K57"/>
  <c r="L57"/>
  <c r="M57"/>
  <c r="K58"/>
  <c r="L58"/>
  <c r="M58"/>
  <c r="K59"/>
  <c r="L59"/>
  <c r="M59"/>
  <c r="J56"/>
  <c r="J57"/>
  <c r="J58"/>
  <c r="J59"/>
  <c r="J55"/>
  <c r="I21" i="13"/>
  <c r="J21"/>
  <c r="K21"/>
  <c r="P21"/>
  <c r="N189"/>
  <c r="M993" i="12"/>
  <c r="L993"/>
  <c r="K993"/>
  <c r="I993"/>
  <c r="H993"/>
  <c r="G993"/>
  <c r="F993"/>
  <c r="M909"/>
  <c r="L909"/>
  <c r="K909"/>
  <c r="I909"/>
  <c r="H909"/>
  <c r="G909"/>
  <c r="F909"/>
  <c r="M958"/>
  <c r="L958"/>
  <c r="K958"/>
  <c r="I958"/>
  <c r="H958"/>
  <c r="G958"/>
  <c r="F958"/>
  <c r="M818"/>
  <c r="L818"/>
  <c r="K818"/>
  <c r="I818"/>
  <c r="H818"/>
  <c r="G818"/>
  <c r="F818"/>
  <c r="M699" l="1"/>
  <c r="L699"/>
  <c r="K699"/>
  <c r="J699"/>
  <c r="I699"/>
  <c r="H699"/>
  <c r="G699"/>
  <c r="F699"/>
  <c r="M657"/>
  <c r="L657"/>
  <c r="K657"/>
  <c r="J657"/>
  <c r="I657"/>
  <c r="H657"/>
  <c r="G657"/>
  <c r="F657"/>
  <c r="M650"/>
  <c r="L650"/>
  <c r="K650"/>
  <c r="J650"/>
  <c r="I650"/>
  <c r="H650"/>
  <c r="G650"/>
  <c r="F650"/>
  <c r="J328" l="1"/>
  <c r="J329"/>
  <c r="J331"/>
  <c r="M466"/>
  <c r="L466"/>
  <c r="K466"/>
  <c r="J466"/>
  <c r="I466"/>
  <c r="H466"/>
  <c r="G466"/>
  <c r="F466"/>
  <c r="M452"/>
  <c r="L452"/>
  <c r="K452"/>
  <c r="J452"/>
  <c r="I452"/>
  <c r="H452"/>
  <c r="G452"/>
  <c r="F452"/>
  <c r="G335"/>
  <c r="H335"/>
  <c r="I335"/>
  <c r="K335"/>
  <c r="L335"/>
  <c r="M335"/>
  <c r="G336"/>
  <c r="H336"/>
  <c r="I336"/>
  <c r="K336"/>
  <c r="L336"/>
  <c r="M336"/>
  <c r="G337"/>
  <c r="H337"/>
  <c r="I337"/>
  <c r="K337"/>
  <c r="L337"/>
  <c r="M337"/>
  <c r="G338"/>
  <c r="H338"/>
  <c r="I338"/>
  <c r="K338"/>
  <c r="L338"/>
  <c r="M338"/>
  <c r="G339"/>
  <c r="H339"/>
  <c r="I339"/>
  <c r="K339"/>
  <c r="L339"/>
  <c r="M339"/>
  <c r="F336"/>
  <c r="F329" s="1"/>
  <c r="F337"/>
  <c r="F338"/>
  <c r="F331" s="1"/>
  <c r="F339"/>
  <c r="F335"/>
  <c r="K119" i="13"/>
  <c r="M119"/>
  <c r="N119"/>
  <c r="M305" i="12"/>
  <c r="L305"/>
  <c r="K305"/>
  <c r="J305"/>
  <c r="I305"/>
  <c r="H305"/>
  <c r="G305"/>
  <c r="F305"/>
  <c r="G1217"/>
  <c r="F1217"/>
  <c r="G1210"/>
  <c r="F1210"/>
  <c r="G1203"/>
  <c r="F1203"/>
  <c r="G1196"/>
  <c r="F1196"/>
  <c r="G1189"/>
  <c r="F1189"/>
  <c r="G1175"/>
  <c r="F1175"/>
  <c r="G1173"/>
  <c r="F1173"/>
  <c r="G1171"/>
  <c r="F1171"/>
  <c r="G1170"/>
  <c r="F1170"/>
  <c r="G1161"/>
  <c r="F1161"/>
  <c r="G1154"/>
  <c r="F1154"/>
  <c r="G1147"/>
  <c r="F1147"/>
  <c r="G1111"/>
  <c r="F1111"/>
  <c r="G1109"/>
  <c r="F1109"/>
  <c r="G1133"/>
  <c r="F1133"/>
  <c r="G1131"/>
  <c r="F1131"/>
  <c r="G1129"/>
  <c r="F1129"/>
  <c r="G1128"/>
  <c r="F1128"/>
  <c r="G1119"/>
  <c r="F1119"/>
  <c r="G1117"/>
  <c r="F1117"/>
  <c r="G1115"/>
  <c r="F1115"/>
  <c r="G1114"/>
  <c r="F1114"/>
  <c r="F1107" s="1"/>
  <c r="G1108"/>
  <c r="G1098"/>
  <c r="F1098"/>
  <c r="G1091"/>
  <c r="F1091"/>
  <c r="G1084"/>
  <c r="F1084"/>
  <c r="G1083"/>
  <c r="F1083"/>
  <c r="G1082"/>
  <c r="F1082"/>
  <c r="G1081"/>
  <c r="G1046" s="1"/>
  <c r="F1081"/>
  <c r="F1046" s="1"/>
  <c r="G1080"/>
  <c r="F1080"/>
  <c r="G1079"/>
  <c r="G1044" s="1"/>
  <c r="F1079"/>
  <c r="F1044" s="1"/>
  <c r="G1070"/>
  <c r="F1070"/>
  <c r="G1063"/>
  <c r="F1063"/>
  <c r="G1056"/>
  <c r="F1056"/>
  <c r="G1054"/>
  <c r="G1047" s="1"/>
  <c r="F1054"/>
  <c r="G1052"/>
  <c r="F1052"/>
  <c r="G1035"/>
  <c r="F1035"/>
  <c r="G1007"/>
  <c r="F1007"/>
  <c r="G1000"/>
  <c r="F1000"/>
  <c r="G986"/>
  <c r="F986"/>
  <c r="G972"/>
  <c r="F972"/>
  <c r="G965"/>
  <c r="F965"/>
  <c r="G951"/>
  <c r="F951"/>
  <c r="G944"/>
  <c r="F944"/>
  <c r="G937"/>
  <c r="F937"/>
  <c r="G902"/>
  <c r="F902"/>
  <c r="G888"/>
  <c r="F888"/>
  <c r="G867"/>
  <c r="F867"/>
  <c r="G860"/>
  <c r="F860"/>
  <c r="G853"/>
  <c r="F853"/>
  <c r="G846"/>
  <c r="F846"/>
  <c r="G839"/>
  <c r="F839"/>
  <c r="G832"/>
  <c r="F832"/>
  <c r="G825"/>
  <c r="F825"/>
  <c r="G811"/>
  <c r="F811"/>
  <c r="G804"/>
  <c r="F804"/>
  <c r="G797"/>
  <c r="F797"/>
  <c r="G790"/>
  <c r="F790"/>
  <c r="G783"/>
  <c r="F783"/>
  <c r="G776"/>
  <c r="F776"/>
  <c r="G769"/>
  <c r="F769"/>
  <c r="G762"/>
  <c r="F762"/>
  <c r="G755"/>
  <c r="F755"/>
  <c r="G748"/>
  <c r="F748"/>
  <c r="G741"/>
  <c r="F741"/>
  <c r="G734"/>
  <c r="F734"/>
  <c r="G727"/>
  <c r="F727"/>
  <c r="G720"/>
  <c r="F720"/>
  <c r="G713"/>
  <c r="F713"/>
  <c r="G692"/>
  <c r="F692"/>
  <c r="G685"/>
  <c r="F685"/>
  <c r="G678"/>
  <c r="F678"/>
  <c r="G671"/>
  <c r="F671"/>
  <c r="G643"/>
  <c r="F643"/>
  <c r="G636"/>
  <c r="F636"/>
  <c r="G629"/>
  <c r="F629"/>
  <c r="G622"/>
  <c r="F622"/>
  <c r="G615"/>
  <c r="F615"/>
  <c r="G608"/>
  <c r="F608"/>
  <c r="G601"/>
  <c r="F601"/>
  <c r="G594"/>
  <c r="F594"/>
  <c r="G587"/>
  <c r="F587"/>
  <c r="G573"/>
  <c r="F573"/>
  <c r="G566"/>
  <c r="F566"/>
  <c r="G559"/>
  <c r="F559"/>
  <c r="G531"/>
  <c r="F531"/>
  <c r="G523"/>
  <c r="G522" s="1"/>
  <c r="F523"/>
  <c r="F522" s="1"/>
  <c r="G501"/>
  <c r="F501"/>
  <c r="G494"/>
  <c r="F494"/>
  <c r="G487"/>
  <c r="F487"/>
  <c r="G480"/>
  <c r="F480"/>
  <c r="G459"/>
  <c r="F459"/>
  <c r="G445"/>
  <c r="F445"/>
  <c r="G438"/>
  <c r="F438"/>
  <c r="G431"/>
  <c r="F431"/>
  <c r="G410"/>
  <c r="F410"/>
  <c r="G403"/>
  <c r="F403"/>
  <c r="G396"/>
  <c r="F396"/>
  <c r="G389"/>
  <c r="F389"/>
  <c r="G382"/>
  <c r="F382"/>
  <c r="G368"/>
  <c r="F368"/>
  <c r="G361"/>
  <c r="F361"/>
  <c r="G354"/>
  <c r="F354"/>
  <c r="G347"/>
  <c r="F347"/>
  <c r="G340"/>
  <c r="F340"/>
  <c r="G319"/>
  <c r="F319"/>
  <c r="G317"/>
  <c r="F317"/>
  <c r="G315"/>
  <c r="F315"/>
  <c r="G314"/>
  <c r="F314"/>
  <c r="G284"/>
  <c r="F284"/>
  <c r="G277"/>
  <c r="F277"/>
  <c r="G256"/>
  <c r="F256"/>
  <c r="G249"/>
  <c r="F249"/>
  <c r="G242"/>
  <c r="F242"/>
  <c r="G240"/>
  <c r="G233" s="1"/>
  <c r="F240"/>
  <c r="F233" s="1"/>
  <c r="G238"/>
  <c r="G231" s="1"/>
  <c r="F238"/>
  <c r="F231" s="1"/>
  <c r="G237"/>
  <c r="G230" s="1"/>
  <c r="F237"/>
  <c r="F230" s="1"/>
  <c r="G232"/>
  <c r="F232"/>
  <c r="G221"/>
  <c r="F221"/>
  <c r="G219"/>
  <c r="G191" s="1"/>
  <c r="F219"/>
  <c r="F191" s="1"/>
  <c r="G217"/>
  <c r="F217"/>
  <c r="G216"/>
  <c r="F216"/>
  <c r="G207"/>
  <c r="F207"/>
  <c r="G200"/>
  <c r="F200"/>
  <c r="G24"/>
  <c r="G17" s="1"/>
  <c r="F24"/>
  <c r="G23"/>
  <c r="F23"/>
  <c r="G22"/>
  <c r="F22"/>
  <c r="G21"/>
  <c r="F21"/>
  <c r="G20"/>
  <c r="F20"/>
  <c r="J401" i="13"/>
  <c r="I401"/>
  <c r="J389"/>
  <c r="I389"/>
  <c r="J385"/>
  <c r="I385"/>
  <c r="I375"/>
  <c r="J371"/>
  <c r="I371"/>
  <c r="J363"/>
  <c r="I363"/>
  <c r="J177"/>
  <c r="J175" s="1"/>
  <c r="I177"/>
  <c r="I175" s="1"/>
  <c r="J115"/>
  <c r="I115"/>
  <c r="J99"/>
  <c r="I99"/>
  <c r="J89"/>
  <c r="J87" s="1"/>
  <c r="I89"/>
  <c r="I87" s="1"/>
  <c r="J79"/>
  <c r="J69" s="1"/>
  <c r="I79"/>
  <c r="I69" s="1"/>
  <c r="J11"/>
  <c r="I11"/>
  <c r="F1047" i="12" l="1"/>
  <c r="J326"/>
  <c r="L119" i="13"/>
  <c r="G268" i="12"/>
  <c r="F268"/>
  <c r="F1126"/>
  <c r="F1168"/>
  <c r="F1182"/>
  <c r="J424"/>
  <c r="G1048"/>
  <c r="G1230" s="1"/>
  <c r="F189"/>
  <c r="F214"/>
  <c r="F550"/>
  <c r="F15"/>
  <c r="G189"/>
  <c r="F1048"/>
  <c r="G14"/>
  <c r="G214"/>
  <c r="K424"/>
  <c r="L424"/>
  <c r="G549"/>
  <c r="M424"/>
  <c r="G266"/>
  <c r="G312"/>
  <c r="F548"/>
  <c r="G16"/>
  <c r="G328"/>
  <c r="F549"/>
  <c r="F13"/>
  <c r="F17"/>
  <c r="G548"/>
  <c r="G550"/>
  <c r="G13"/>
  <c r="G15"/>
  <c r="G375"/>
  <c r="G331"/>
  <c r="F328"/>
  <c r="F326" s="1"/>
  <c r="F16"/>
  <c r="F53"/>
  <c r="G18"/>
  <c r="F109"/>
  <c r="F188"/>
  <c r="F186" s="1"/>
  <c r="G193"/>
  <c r="G235"/>
  <c r="F266"/>
  <c r="F312"/>
  <c r="F375"/>
  <c r="F515"/>
  <c r="F552"/>
  <c r="F1077"/>
  <c r="F14"/>
  <c r="G53"/>
  <c r="F193"/>
  <c r="G265"/>
  <c r="G329"/>
  <c r="G706"/>
  <c r="G1112"/>
  <c r="G1110"/>
  <c r="G1126"/>
  <c r="G1140"/>
  <c r="G1168"/>
  <c r="G1182"/>
  <c r="I97" i="13"/>
  <c r="J119"/>
  <c r="J383"/>
  <c r="G1077" i="12"/>
  <c r="F270"/>
  <c r="I189" i="13"/>
  <c r="J361"/>
  <c r="F1049" i="12"/>
  <c r="G188"/>
  <c r="G1107"/>
  <c r="G109"/>
  <c r="G270"/>
  <c r="F424"/>
  <c r="F706"/>
  <c r="F1112"/>
  <c r="F1110"/>
  <c r="G515"/>
  <c r="G552"/>
  <c r="G228"/>
  <c r="F18"/>
  <c r="F228"/>
  <c r="F235"/>
  <c r="F265"/>
  <c r="G333"/>
  <c r="G424"/>
  <c r="F333"/>
  <c r="F1108"/>
  <c r="G1049"/>
  <c r="F1140"/>
  <c r="G547"/>
  <c r="G1045"/>
  <c r="F547"/>
  <c r="F1045"/>
  <c r="J9" i="13"/>
  <c r="J189"/>
  <c r="I361"/>
  <c r="I9"/>
  <c r="J97"/>
  <c r="I119"/>
  <c r="I383"/>
  <c r="I417" l="1"/>
  <c r="J417"/>
  <c r="F263" i="12"/>
  <c r="G1105"/>
  <c r="G186"/>
  <c r="F1105"/>
  <c r="G263"/>
  <c r="F1230"/>
  <c r="G1228"/>
  <c r="F1228"/>
  <c r="F545"/>
  <c r="F1229"/>
  <c r="F11"/>
  <c r="G11"/>
  <c r="G545"/>
  <c r="G1229"/>
  <c r="G1042"/>
  <c r="G326"/>
  <c r="F1227"/>
  <c r="G1227"/>
  <c r="F1226"/>
  <c r="G1226"/>
  <c r="F1042"/>
  <c r="J20"/>
  <c r="J21"/>
  <c r="J22"/>
  <c r="J23"/>
  <c r="J24"/>
  <c r="K20"/>
  <c r="K21"/>
  <c r="K22"/>
  <c r="K23"/>
  <c r="K24"/>
  <c r="F1224" l="1"/>
  <c r="G1224"/>
  <c r="M1035"/>
  <c r="L1035"/>
  <c r="K1035"/>
  <c r="I1035"/>
  <c r="H1035"/>
  <c r="H902"/>
  <c r="I902"/>
  <c r="K902"/>
  <c r="L902"/>
  <c r="M902"/>
  <c r="K965"/>
  <c r="L965"/>
  <c r="M965"/>
  <c r="M608"/>
  <c r="L608"/>
  <c r="K608"/>
  <c r="J608"/>
  <c r="I608"/>
  <c r="H608"/>
  <c r="M601"/>
  <c r="L601"/>
  <c r="K601"/>
  <c r="J601"/>
  <c r="I601"/>
  <c r="H601"/>
  <c r="M594"/>
  <c r="L594"/>
  <c r="K594"/>
  <c r="J594"/>
  <c r="I594"/>
  <c r="H594"/>
  <c r="H615"/>
  <c r="I615"/>
  <c r="J615"/>
  <c r="K615"/>
  <c r="L615"/>
  <c r="M615"/>
  <c r="H622"/>
  <c r="I622"/>
  <c r="J622"/>
  <c r="K622"/>
  <c r="L622"/>
  <c r="M622"/>
  <c r="H629"/>
  <c r="I629"/>
  <c r="J629"/>
  <c r="K629"/>
  <c r="L629"/>
  <c r="M629"/>
  <c r="O371" i="13"/>
  <c r="P371"/>
  <c r="N371"/>
  <c r="M371"/>
  <c r="N363"/>
  <c r="K1128" i="12"/>
  <c r="K1129"/>
  <c r="K1131"/>
  <c r="N389" i="13"/>
  <c r="N401"/>
  <c r="K1170" i="12"/>
  <c r="K1171"/>
  <c r="K1173"/>
  <c r="K396"/>
  <c r="K382"/>
  <c r="M382"/>
  <c r="I368"/>
  <c r="J368"/>
  <c r="K368"/>
  <c r="L368"/>
  <c r="M368"/>
  <c r="K347"/>
  <c r="K314"/>
  <c r="K315"/>
  <c r="K317"/>
  <c r="K237"/>
  <c r="L237"/>
  <c r="M237"/>
  <c r="K238"/>
  <c r="L238"/>
  <c r="M238"/>
  <c r="K240"/>
  <c r="L240"/>
  <c r="M240"/>
  <c r="J566"/>
  <c r="K566"/>
  <c r="L566"/>
  <c r="M566"/>
  <c r="K501"/>
  <c r="L501"/>
  <c r="M501"/>
  <c r="J501"/>
  <c r="K487"/>
  <c r="L487"/>
  <c r="M487"/>
  <c r="J487"/>
  <c r="K438"/>
  <c r="L438"/>
  <c r="M438"/>
  <c r="J438"/>
  <c r="M396"/>
  <c r="L396"/>
  <c r="J396"/>
  <c r="M347"/>
  <c r="L347"/>
  <c r="J347"/>
  <c r="N361" i="13" l="1"/>
  <c r="K312" i="12"/>
  <c r="K1112"/>
  <c r="K1126"/>
  <c r="L235"/>
  <c r="M235"/>
  <c r="K235"/>
  <c r="H1070"/>
  <c r="I1070"/>
  <c r="J1070"/>
  <c r="K1070"/>
  <c r="L1070"/>
  <c r="M1070"/>
  <c r="H1063"/>
  <c r="I1063"/>
  <c r="J1063"/>
  <c r="K1063"/>
  <c r="L1063"/>
  <c r="M1063"/>
  <c r="M1056"/>
  <c r="K1056"/>
  <c r="L1056"/>
  <c r="H1056"/>
  <c r="I1056"/>
  <c r="J1056"/>
  <c r="M951"/>
  <c r="L951"/>
  <c r="K951"/>
  <c r="I951"/>
  <c r="H951"/>
  <c r="M825"/>
  <c r="L825"/>
  <c r="K825"/>
  <c r="I825"/>
  <c r="H825"/>
  <c r="K363" i="13"/>
  <c r="L363"/>
  <c r="K401"/>
  <c r="L401"/>
  <c r="H1170" i="12"/>
  <c r="I1170"/>
  <c r="H1171"/>
  <c r="I1171"/>
  <c r="H1173"/>
  <c r="I1173"/>
  <c r="H1175"/>
  <c r="I1175"/>
  <c r="H1189"/>
  <c r="I1189"/>
  <c r="H1196"/>
  <c r="I1196"/>
  <c r="H1203"/>
  <c r="I1203"/>
  <c r="H1210"/>
  <c r="I1210"/>
  <c r="H1217"/>
  <c r="I1217"/>
  <c r="I523"/>
  <c r="H438"/>
  <c r="I438"/>
  <c r="H501"/>
  <c r="I501"/>
  <c r="H487"/>
  <c r="I487"/>
  <c r="I410"/>
  <c r="H410"/>
  <c r="I403"/>
  <c r="H403"/>
  <c r="I396"/>
  <c r="H396"/>
  <c r="I389"/>
  <c r="H389"/>
  <c r="I382"/>
  <c r="H382"/>
  <c r="H347"/>
  <c r="I347"/>
  <c r="H368"/>
  <c r="H314"/>
  <c r="I314"/>
  <c r="H315"/>
  <c r="I315"/>
  <c r="H317"/>
  <c r="I317"/>
  <c r="L97" i="13"/>
  <c r="M97"/>
  <c r="O115"/>
  <c r="O97" s="1"/>
  <c r="P115"/>
  <c r="P97" s="1"/>
  <c r="H207" i="12"/>
  <c r="I207"/>
  <c r="L207"/>
  <c r="M207"/>
  <c r="H1114"/>
  <c r="H1115"/>
  <c r="H1117"/>
  <c r="H1128"/>
  <c r="I1128"/>
  <c r="H1129"/>
  <c r="I1129"/>
  <c r="H1131"/>
  <c r="I1131"/>
  <c r="K389" i="13"/>
  <c r="L389"/>
  <c r="K385"/>
  <c r="M363"/>
  <c r="L1175" i="12"/>
  <c r="M1175"/>
  <c r="H1079"/>
  <c r="H1044" s="1"/>
  <c r="I1079"/>
  <c r="I1044" s="1"/>
  <c r="J1079"/>
  <c r="J1044" s="1"/>
  <c r="K1079"/>
  <c r="K1044" s="1"/>
  <c r="L1079"/>
  <c r="L1044" s="1"/>
  <c r="M1079"/>
  <c r="M1044" s="1"/>
  <c r="H1080"/>
  <c r="I1080"/>
  <c r="J1080"/>
  <c r="K1080"/>
  <c r="L1080"/>
  <c r="M1080"/>
  <c r="H1081"/>
  <c r="H1046" s="1"/>
  <c r="I1081"/>
  <c r="I1046" s="1"/>
  <c r="J1081"/>
  <c r="J1046" s="1"/>
  <c r="K1081"/>
  <c r="K1046" s="1"/>
  <c r="L1081"/>
  <c r="L1046" s="1"/>
  <c r="M1081"/>
  <c r="M1046" s="1"/>
  <c r="H1082"/>
  <c r="I1082"/>
  <c r="J1082"/>
  <c r="K1082"/>
  <c r="L1082"/>
  <c r="M1082"/>
  <c r="H1083"/>
  <c r="H1048" s="1"/>
  <c r="I1083"/>
  <c r="I1048" s="1"/>
  <c r="J1083"/>
  <c r="J1048" s="1"/>
  <c r="K1083"/>
  <c r="K1048" s="1"/>
  <c r="L1083"/>
  <c r="L1048" s="1"/>
  <c r="M1083"/>
  <c r="M1048" s="1"/>
  <c r="K361" i="13"/>
  <c r="O375"/>
  <c r="P375"/>
  <c r="L361" l="1"/>
  <c r="M361"/>
  <c r="J270" i="12"/>
  <c r="H1168"/>
  <c r="H270"/>
  <c r="K270"/>
  <c r="I270"/>
  <c r="I1168"/>
  <c r="I312"/>
  <c r="H312"/>
  <c r="I53"/>
  <c r="H1126"/>
  <c r="I1126"/>
  <c r="H1112"/>
  <c r="I1112"/>
  <c r="I547"/>
  <c r="L548"/>
  <c r="M548"/>
  <c r="H550"/>
  <c r="I550"/>
  <c r="J550"/>
  <c r="M1007"/>
  <c r="L1007"/>
  <c r="K547"/>
  <c r="L547"/>
  <c r="H549"/>
  <c r="J549"/>
  <c r="M549"/>
  <c r="K550"/>
  <c r="M189" i="13"/>
  <c r="L189"/>
  <c r="K189"/>
  <c r="P189"/>
  <c r="O189"/>
  <c r="K11"/>
  <c r="L11"/>
  <c r="M11"/>
  <c r="N11"/>
  <c r="O11"/>
  <c r="P11"/>
  <c r="Q11" l="1"/>
  <c r="M550" i="12"/>
  <c r="L549"/>
  <c r="J547"/>
  <c r="L550"/>
  <c r="M547"/>
  <c r="K548"/>
  <c r="I548"/>
  <c r="H547"/>
  <c r="K549"/>
  <c r="I549"/>
  <c r="J548"/>
  <c r="H548"/>
  <c r="I706"/>
  <c r="H706"/>
  <c r="L53"/>
  <c r="J53"/>
  <c r="H53"/>
  <c r="M53"/>
  <c r="K53"/>
  <c r="I515" l="1"/>
  <c r="M328"/>
  <c r="L329"/>
  <c r="M329"/>
  <c r="M331"/>
  <c r="L328"/>
  <c r="M326" l="1"/>
  <c r="K328"/>
  <c r="K329"/>
  <c r="K331"/>
  <c r="L331"/>
  <c r="L326" s="1"/>
  <c r="H424"/>
  <c r="I424"/>
  <c r="H340"/>
  <c r="I340"/>
  <c r="J340"/>
  <c r="K340"/>
  <c r="L340"/>
  <c r="M340"/>
  <c r="H354"/>
  <c r="I354"/>
  <c r="J354"/>
  <c r="K354"/>
  <c r="L354"/>
  <c r="M354"/>
  <c r="K326" l="1"/>
  <c r="K230"/>
  <c r="K231"/>
  <c r="H232"/>
  <c r="I232"/>
  <c r="J232"/>
  <c r="K232"/>
  <c r="L232"/>
  <c r="M232"/>
  <c r="K233"/>
  <c r="K188"/>
  <c r="K189"/>
  <c r="K191"/>
  <c r="H216"/>
  <c r="H188" s="1"/>
  <c r="I216"/>
  <c r="I188" s="1"/>
  <c r="H217"/>
  <c r="H189" s="1"/>
  <c r="I217"/>
  <c r="I189" s="1"/>
  <c r="H219"/>
  <c r="H191" s="1"/>
  <c r="I219"/>
  <c r="I191" s="1"/>
  <c r="I186" l="1"/>
  <c r="H186"/>
  <c r="K186"/>
  <c r="K228"/>
  <c r="I214"/>
  <c r="H214"/>
  <c r="K1168"/>
  <c r="H480"/>
  <c r="I480"/>
  <c r="J480"/>
  <c r="K480"/>
  <c r="L480"/>
  <c r="M480"/>
  <c r="L109" l="1"/>
  <c r="J109"/>
  <c r="H109"/>
  <c r="M109"/>
  <c r="K109"/>
  <c r="I109"/>
  <c r="K193"/>
  <c r="H193"/>
  <c r="I193"/>
  <c r="L193"/>
  <c r="M193"/>
  <c r="J193"/>
  <c r="M713"/>
  <c r="L713"/>
  <c r="K713"/>
  <c r="I713"/>
  <c r="H713"/>
  <c r="M692"/>
  <c r="L692"/>
  <c r="K692"/>
  <c r="J692"/>
  <c r="I692"/>
  <c r="H692"/>
  <c r="L839"/>
  <c r="M839"/>
  <c r="J832"/>
  <c r="M811"/>
  <c r="L811"/>
  <c r="M804"/>
  <c r="L804"/>
  <c r="K804"/>
  <c r="I804"/>
  <c r="H804"/>
  <c r="M734"/>
  <c r="L734"/>
  <c r="K734"/>
  <c r="I734"/>
  <c r="H734"/>
  <c r="M9" i="13" l="1"/>
  <c r="N9"/>
  <c r="H361" i="12"/>
  <c r="I361"/>
  <c r="J361"/>
  <c r="K361"/>
  <c r="L361"/>
  <c r="M361"/>
  <c r="J410"/>
  <c r="K410"/>
  <c r="L410"/>
  <c r="M410"/>
  <c r="J382"/>
  <c r="L382"/>
  <c r="J389"/>
  <c r="K389"/>
  <c r="L389"/>
  <c r="M389"/>
  <c r="J403"/>
  <c r="K403"/>
  <c r="L403"/>
  <c r="M403"/>
  <c r="Q9" i="13" l="1"/>
  <c r="H431" i="12"/>
  <c r="I431"/>
  <c r="J431"/>
  <c r="K431"/>
  <c r="L431"/>
  <c r="M431"/>
  <c r="O119" i="13"/>
  <c r="P119"/>
  <c r="M1189" i="12"/>
  <c r="L1189"/>
  <c r="H1107"/>
  <c r="I1107"/>
  <c r="K1107"/>
  <c r="H1108"/>
  <c r="I1108"/>
  <c r="K1108"/>
  <c r="H1109"/>
  <c r="I1109"/>
  <c r="J1109"/>
  <c r="K1109"/>
  <c r="L1109"/>
  <c r="M1109"/>
  <c r="H1110"/>
  <c r="I1110"/>
  <c r="K1110"/>
  <c r="H1111"/>
  <c r="I1111"/>
  <c r="J1111"/>
  <c r="K1111"/>
  <c r="L1111"/>
  <c r="M1111"/>
  <c r="M1154"/>
  <c r="L1154"/>
  <c r="K1154"/>
  <c r="J1154"/>
  <c r="I1154"/>
  <c r="H1154"/>
  <c r="J1182" l="1"/>
  <c r="H1182"/>
  <c r="K1182"/>
  <c r="I1182"/>
  <c r="L1140"/>
  <c r="J1140"/>
  <c r="H1140"/>
  <c r="M1140"/>
  <c r="K1140"/>
  <c r="I1140"/>
  <c r="M1182"/>
  <c r="L1182"/>
  <c r="H1105"/>
  <c r="I1105"/>
  <c r="K1105"/>
  <c r="H20" l="1"/>
  <c r="I20"/>
  <c r="L20"/>
  <c r="M20"/>
  <c r="H21"/>
  <c r="I21"/>
  <c r="L21"/>
  <c r="M21"/>
  <c r="H22"/>
  <c r="I22"/>
  <c r="L22"/>
  <c r="M22"/>
  <c r="H23"/>
  <c r="I23"/>
  <c r="L23"/>
  <c r="M23"/>
  <c r="H24"/>
  <c r="I24"/>
  <c r="L24"/>
  <c r="M24"/>
  <c r="K9" i="13"/>
  <c r="L9"/>
  <c r="O9"/>
  <c r="P9"/>
  <c r="H494" i="12"/>
  <c r="I494"/>
  <c r="J494"/>
  <c r="K494"/>
  <c r="L494"/>
  <c r="M494"/>
  <c r="H790"/>
  <c r="I790"/>
  <c r="K790"/>
  <c r="L790"/>
  <c r="M790"/>
  <c r="H445"/>
  <c r="I445"/>
  <c r="J445"/>
  <c r="K445"/>
  <c r="L445"/>
  <c r="M445"/>
  <c r="H459"/>
  <c r="I459"/>
  <c r="J459"/>
  <c r="K459"/>
  <c r="L459"/>
  <c r="M459"/>
  <c r="H265"/>
  <c r="I265"/>
  <c r="K265"/>
  <c r="H266"/>
  <c r="I266"/>
  <c r="K266"/>
  <c r="H268"/>
  <c r="I268"/>
  <c r="K268"/>
  <c r="H328"/>
  <c r="I328"/>
  <c r="H329"/>
  <c r="I329"/>
  <c r="H331"/>
  <c r="I331"/>
  <c r="H319"/>
  <c r="I319"/>
  <c r="J319"/>
  <c r="K319"/>
  <c r="L319"/>
  <c r="M319"/>
  <c r="H284"/>
  <c r="I284"/>
  <c r="J284"/>
  <c r="K284"/>
  <c r="L284"/>
  <c r="M284"/>
  <c r="H277"/>
  <c r="I277"/>
  <c r="J277"/>
  <c r="K277"/>
  <c r="L277"/>
  <c r="M277"/>
  <c r="H200"/>
  <c r="I200"/>
  <c r="L200"/>
  <c r="M200"/>
  <c r="K79" i="13"/>
  <c r="K69" s="1"/>
  <c r="L79"/>
  <c r="L69" s="1"/>
  <c r="M79"/>
  <c r="M69" s="1"/>
  <c r="N79"/>
  <c r="N69" s="1"/>
  <c r="O79"/>
  <c r="O69" s="1"/>
  <c r="P79"/>
  <c r="P69" s="1"/>
  <c r="H221" i="12"/>
  <c r="I221"/>
  <c r="L221"/>
  <c r="M221"/>
  <c r="I326" l="1"/>
  <c r="H326"/>
  <c r="H263"/>
  <c r="K263"/>
  <c r="I263"/>
  <c r="M333"/>
  <c r="K333"/>
  <c r="I333"/>
  <c r="M375"/>
  <c r="K375"/>
  <c r="I375"/>
  <c r="L333"/>
  <c r="H333"/>
  <c r="L375"/>
  <c r="J375"/>
  <c r="H375"/>
  <c r="K97" i="13"/>
  <c r="H13" i="12"/>
  <c r="I13"/>
  <c r="J13"/>
  <c r="K13"/>
  <c r="K1226" s="1"/>
  <c r="L13"/>
  <c r="M13"/>
  <c r="H14"/>
  <c r="I14"/>
  <c r="J14"/>
  <c r="K14"/>
  <c r="L14"/>
  <c r="M14"/>
  <c r="H15"/>
  <c r="H1228" s="1"/>
  <c r="I15"/>
  <c r="I1228" s="1"/>
  <c r="J15"/>
  <c r="J1228" s="1"/>
  <c r="K15"/>
  <c r="K1228" s="1"/>
  <c r="L15"/>
  <c r="L1228" s="1"/>
  <c r="M15"/>
  <c r="M1228" s="1"/>
  <c r="H16"/>
  <c r="I16"/>
  <c r="J16"/>
  <c r="K16"/>
  <c r="L16"/>
  <c r="M16"/>
  <c r="H17"/>
  <c r="H1230" s="1"/>
  <c r="I17"/>
  <c r="I1230" s="1"/>
  <c r="J17"/>
  <c r="J1230" s="1"/>
  <c r="K17"/>
  <c r="K1230" s="1"/>
  <c r="L17"/>
  <c r="L1230" s="1"/>
  <c r="M17"/>
  <c r="M1230" s="1"/>
  <c r="L1217"/>
  <c r="M1217"/>
  <c r="L1210"/>
  <c r="M1210"/>
  <c r="L1203"/>
  <c r="M1203"/>
  <c r="L1196"/>
  <c r="M1196"/>
  <c r="M18" l="1"/>
  <c r="K18"/>
  <c r="K11"/>
  <c r="I18"/>
  <c r="I11"/>
  <c r="L18"/>
  <c r="J18"/>
  <c r="H11"/>
  <c r="H18"/>
  <c r="H972"/>
  <c r="I972"/>
  <c r="K972"/>
  <c r="L972"/>
  <c r="M972"/>
  <c r="H986"/>
  <c r="I986"/>
  <c r="K986"/>
  <c r="L986"/>
  <c r="M986"/>
  <c r="H1000"/>
  <c r="I1000"/>
  <c r="K1000"/>
  <c r="L1000"/>
  <c r="M1000"/>
  <c r="H1007"/>
  <c r="I1007"/>
  <c r="K1007"/>
  <c r="H846"/>
  <c r="I846"/>
  <c r="K846"/>
  <c r="L846"/>
  <c r="M846"/>
  <c r="H853"/>
  <c r="I853"/>
  <c r="K853"/>
  <c r="L853"/>
  <c r="M853"/>
  <c r="H860"/>
  <c r="I860"/>
  <c r="K860"/>
  <c r="L860"/>
  <c r="M860"/>
  <c r="H867"/>
  <c r="I867"/>
  <c r="K867"/>
  <c r="L867"/>
  <c r="M867"/>
  <c r="H888"/>
  <c r="I888"/>
  <c r="K888"/>
  <c r="L888"/>
  <c r="M888"/>
  <c r="H937"/>
  <c r="I937"/>
  <c r="L937"/>
  <c r="M937"/>
  <c r="H944"/>
  <c r="I944"/>
  <c r="K944"/>
  <c r="L944"/>
  <c r="M944"/>
  <c r="H965"/>
  <c r="I965"/>
  <c r="I552"/>
  <c r="K839"/>
  <c r="I839"/>
  <c r="H839"/>
  <c r="M832"/>
  <c r="L832"/>
  <c r="K832"/>
  <c r="I832"/>
  <c r="H832"/>
  <c r="K811"/>
  <c r="I811"/>
  <c r="H811"/>
  <c r="M797"/>
  <c r="L797"/>
  <c r="K797"/>
  <c r="I797"/>
  <c r="H797"/>
  <c r="M783"/>
  <c r="L783"/>
  <c r="K783"/>
  <c r="I783"/>
  <c r="H783"/>
  <c r="H769"/>
  <c r="I769"/>
  <c r="K769"/>
  <c r="L769"/>
  <c r="M769"/>
  <c r="H678"/>
  <c r="I678"/>
  <c r="J678"/>
  <c r="K678"/>
  <c r="L678"/>
  <c r="M678"/>
  <c r="M727"/>
  <c r="L727"/>
  <c r="K727"/>
  <c r="I727"/>
  <c r="H727"/>
  <c r="H762"/>
  <c r="I762"/>
  <c r="K762"/>
  <c r="L762"/>
  <c r="M762"/>
  <c r="M671"/>
  <c r="L671"/>
  <c r="K671"/>
  <c r="J671"/>
  <c r="I671"/>
  <c r="H671"/>
  <c r="M643"/>
  <c r="L643"/>
  <c r="K643"/>
  <c r="J643"/>
  <c r="I643"/>
  <c r="H643"/>
  <c r="H685"/>
  <c r="I685"/>
  <c r="J685"/>
  <c r="K685"/>
  <c r="L685"/>
  <c r="M685"/>
  <c r="M636"/>
  <c r="L636"/>
  <c r="K636"/>
  <c r="J636"/>
  <c r="I636"/>
  <c r="H636"/>
  <c r="H755"/>
  <c r="I755"/>
  <c r="K755"/>
  <c r="L755"/>
  <c r="M755"/>
  <c r="M748"/>
  <c r="L748"/>
  <c r="K748"/>
  <c r="I748"/>
  <c r="H748"/>
  <c r="H720"/>
  <c r="I720"/>
  <c r="K720"/>
  <c r="L720"/>
  <c r="M720"/>
  <c r="H566"/>
  <c r="I566"/>
  <c r="H559"/>
  <c r="I559"/>
  <c r="J559"/>
  <c r="K559"/>
  <c r="L559"/>
  <c r="M559"/>
  <c r="H587"/>
  <c r="I587"/>
  <c r="J587"/>
  <c r="K587"/>
  <c r="L587"/>
  <c r="M587"/>
  <c r="H573"/>
  <c r="I573"/>
  <c r="H741"/>
  <c r="I741"/>
  <c r="K741"/>
  <c r="L741"/>
  <c r="M741"/>
  <c r="H776"/>
  <c r="I776"/>
  <c r="K776"/>
  <c r="L776"/>
  <c r="M776"/>
  <c r="M545" l="1"/>
  <c r="M552"/>
  <c r="L545"/>
  <c r="J545"/>
  <c r="H545"/>
  <c r="K545"/>
  <c r="I545"/>
  <c r="L552"/>
  <c r="H552"/>
  <c r="H1098" l="1"/>
  <c r="I1098"/>
  <c r="J1098"/>
  <c r="K1098"/>
  <c r="L1098"/>
  <c r="M1098"/>
  <c r="H1091"/>
  <c r="I1091"/>
  <c r="J1091"/>
  <c r="K1091"/>
  <c r="L1091"/>
  <c r="M1091"/>
  <c r="H1084"/>
  <c r="I1084"/>
  <c r="J1084"/>
  <c r="K1084"/>
  <c r="L1084"/>
  <c r="M1084"/>
  <c r="H1077"/>
  <c r="H1054"/>
  <c r="H1047" s="1"/>
  <c r="I1054"/>
  <c r="I1047" s="1"/>
  <c r="J1054"/>
  <c r="J1047" s="1"/>
  <c r="K1054"/>
  <c r="K1047" s="1"/>
  <c r="L1054"/>
  <c r="L1047" s="1"/>
  <c r="M1054"/>
  <c r="M1047" s="1"/>
  <c r="H1052"/>
  <c r="H1045" s="1"/>
  <c r="I1052"/>
  <c r="I1045" s="1"/>
  <c r="J1052"/>
  <c r="J1045" s="1"/>
  <c r="K1052"/>
  <c r="L1052"/>
  <c r="M1052"/>
  <c r="M1045" s="1"/>
  <c r="H1161"/>
  <c r="I1161"/>
  <c r="J1161"/>
  <c r="K1161"/>
  <c r="L1161"/>
  <c r="M1161"/>
  <c r="H1147"/>
  <c r="I1147"/>
  <c r="J1147"/>
  <c r="K1147"/>
  <c r="L1147"/>
  <c r="M1147"/>
  <c r="J1170"/>
  <c r="L1170"/>
  <c r="M1170"/>
  <c r="J1171"/>
  <c r="L1171"/>
  <c r="M1171"/>
  <c r="J1173"/>
  <c r="L1173"/>
  <c r="M1173"/>
  <c r="H1133"/>
  <c r="I1133"/>
  <c r="J1133"/>
  <c r="K1133"/>
  <c r="L1133"/>
  <c r="M1133"/>
  <c r="H1119"/>
  <c r="I1119"/>
  <c r="J1119"/>
  <c r="K1119"/>
  <c r="L1119"/>
  <c r="M1119"/>
  <c r="K383" i="13"/>
  <c r="L383"/>
  <c r="N383"/>
  <c r="M401"/>
  <c r="O401"/>
  <c r="P401"/>
  <c r="K1045" i="12" l="1"/>
  <c r="K1042" s="1"/>
  <c r="K1049"/>
  <c r="L1045"/>
  <c r="L1042" s="1"/>
  <c r="L1049"/>
  <c r="H1042"/>
  <c r="J1042"/>
  <c r="M1042"/>
  <c r="I1042"/>
  <c r="K1229"/>
  <c r="J1077"/>
  <c r="M1168"/>
  <c r="J1168"/>
  <c r="L1168"/>
  <c r="I1049"/>
  <c r="M1077"/>
  <c r="K1077"/>
  <c r="I1077"/>
  <c r="L1077"/>
  <c r="M1049"/>
  <c r="J1049"/>
  <c r="H1049"/>
  <c r="K1227" l="1"/>
  <c r="H256"/>
  <c r="I256"/>
  <c r="L256"/>
  <c r="M256"/>
  <c r="H249"/>
  <c r="I249"/>
  <c r="L249"/>
  <c r="M249"/>
  <c r="H242"/>
  <c r="I242"/>
  <c r="L242"/>
  <c r="M242"/>
  <c r="H240"/>
  <c r="H233" s="1"/>
  <c r="H1229" s="1"/>
  <c r="I240"/>
  <c r="I233" s="1"/>
  <c r="I1229" s="1"/>
  <c r="J240"/>
  <c r="J233" s="1"/>
  <c r="H238"/>
  <c r="H231" s="1"/>
  <c r="H1227" s="1"/>
  <c r="I238"/>
  <c r="I231" s="1"/>
  <c r="I1227" s="1"/>
  <c r="J238"/>
  <c r="J231" s="1"/>
  <c r="H237"/>
  <c r="I237"/>
  <c r="J237"/>
  <c r="O89" i="13"/>
  <c r="O87" s="1"/>
  <c r="P89"/>
  <c r="P87" s="1"/>
  <c r="K89"/>
  <c r="K87" s="1"/>
  <c r="L89"/>
  <c r="L87" s="1"/>
  <c r="M89"/>
  <c r="M87" s="1"/>
  <c r="N89"/>
  <c r="N87" s="1"/>
  <c r="I235" i="12" l="1"/>
  <c r="I230"/>
  <c r="J235"/>
  <c r="J230"/>
  <c r="J228" s="1"/>
  <c r="H235"/>
  <c r="H230"/>
  <c r="H523"/>
  <c r="H522" s="1"/>
  <c r="I522"/>
  <c r="J523"/>
  <c r="J522" s="1"/>
  <c r="K523"/>
  <c r="K522" s="1"/>
  <c r="L523"/>
  <c r="L522" s="1"/>
  <c r="M523"/>
  <c r="M522" s="1"/>
  <c r="H531"/>
  <c r="I531"/>
  <c r="J531"/>
  <c r="J530" s="1"/>
  <c r="K531"/>
  <c r="K530" s="1"/>
  <c r="L531"/>
  <c r="L530" s="1"/>
  <c r="M531"/>
  <c r="M530" s="1"/>
  <c r="K177" i="13"/>
  <c r="L177"/>
  <c r="L175" s="1"/>
  <c r="M177"/>
  <c r="M175" s="1"/>
  <c r="N177"/>
  <c r="O177"/>
  <c r="O175" s="1"/>
  <c r="P177"/>
  <c r="P175" s="1"/>
  <c r="J1128" i="12"/>
  <c r="L1128"/>
  <c r="M1128"/>
  <c r="J1129"/>
  <c r="L1129"/>
  <c r="M1129"/>
  <c r="J1131"/>
  <c r="L1131"/>
  <c r="M1131"/>
  <c r="J314"/>
  <c r="J265" s="1"/>
  <c r="L314"/>
  <c r="L265" s="1"/>
  <c r="M314"/>
  <c r="M265" s="1"/>
  <c r="J315"/>
  <c r="J266" s="1"/>
  <c r="L315"/>
  <c r="L266" s="1"/>
  <c r="M315"/>
  <c r="M266" s="1"/>
  <c r="J317"/>
  <c r="J268" s="1"/>
  <c r="L317"/>
  <c r="L268" s="1"/>
  <c r="M317"/>
  <c r="M268" s="1"/>
  <c r="L230"/>
  <c r="M230"/>
  <c r="L231"/>
  <c r="M231"/>
  <c r="L233"/>
  <c r="M233"/>
  <c r="J188"/>
  <c r="L216"/>
  <c r="L188" s="1"/>
  <c r="M216"/>
  <c r="M188" s="1"/>
  <c r="J189"/>
  <c r="L217"/>
  <c r="L189" s="1"/>
  <c r="M217"/>
  <c r="M189" s="1"/>
  <c r="J191"/>
  <c r="L219"/>
  <c r="L191" s="1"/>
  <c r="M219"/>
  <c r="M191" s="1"/>
  <c r="J11"/>
  <c r="L11"/>
  <c r="M11"/>
  <c r="N175" i="13" l="1"/>
  <c r="N417" s="1"/>
  <c r="K175"/>
  <c r="K417" s="1"/>
  <c r="L417"/>
  <c r="J186" i="12"/>
  <c r="J1107"/>
  <c r="L186"/>
  <c r="M186"/>
  <c r="H228"/>
  <c r="H1226"/>
  <c r="H1224" s="1"/>
  <c r="I228"/>
  <c r="I1226"/>
  <c r="I1224" s="1"/>
  <c r="L228"/>
  <c r="M228"/>
  <c r="L263"/>
  <c r="J263"/>
  <c r="M263"/>
  <c r="K1224"/>
  <c r="L1110"/>
  <c r="L1108"/>
  <c r="L1107"/>
  <c r="M1107"/>
  <c r="M1110"/>
  <c r="J1110"/>
  <c r="M1108"/>
  <c r="J1108"/>
  <c r="L515"/>
  <c r="J515"/>
  <c r="M515"/>
  <c r="K515"/>
  <c r="H515"/>
  <c r="L1112"/>
  <c r="L1126"/>
  <c r="J1112"/>
  <c r="M1112"/>
  <c r="J1126"/>
  <c r="M1126"/>
  <c r="L270"/>
  <c r="L312"/>
  <c r="M270"/>
  <c r="M312"/>
  <c r="J312"/>
  <c r="L214"/>
  <c r="M214"/>
  <c r="M389" i="13"/>
  <c r="O389"/>
  <c r="P389"/>
  <c r="O363"/>
  <c r="O361" s="1"/>
  <c r="P363"/>
  <c r="P361" s="1"/>
  <c r="O383" l="1"/>
  <c r="J1227" i="12"/>
  <c r="L1105"/>
  <c r="L1226"/>
  <c r="L1229"/>
  <c r="M1227"/>
  <c r="J1226"/>
  <c r="M1229"/>
  <c r="J1229"/>
  <c r="M1226"/>
  <c r="L1227"/>
  <c r="J1105"/>
  <c r="P383" i="13"/>
  <c r="M1105" i="12"/>
  <c r="M383" i="13"/>
  <c r="M417" l="1"/>
  <c r="M1224" i="12"/>
  <c r="L1224"/>
  <c r="J1224"/>
  <c r="O417" i="13"/>
  <c r="P417"/>
</calcChain>
</file>

<file path=xl/sharedStrings.xml><?xml version="1.0" encoding="utf-8"?>
<sst xmlns="http://schemas.openxmlformats.org/spreadsheetml/2006/main" count="3372" uniqueCount="753">
  <si>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</si>
  <si>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</si>
  <si>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</si>
  <si>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</si>
  <si>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</si>
  <si>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тыс. рублей</t>
  </si>
  <si>
    <t>Руководитель</t>
  </si>
  <si>
    <t>Ед. измере-ния</t>
  </si>
  <si>
    <t>январь - июнь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</si>
  <si>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</si>
  <si>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</si>
  <si>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</si>
  <si>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</si>
  <si>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</si>
  <si>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</si>
  <si>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</si>
  <si>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</si>
  <si>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</si>
  <si>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</si>
  <si>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</si>
  <si>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</si>
  <si>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</si>
  <si>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</si>
  <si>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</si>
  <si>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 xml:space="preserve">федеральный бюджет 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</si>
  <si>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</si>
  <si>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</si>
  <si>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</si>
  <si>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</si>
  <si>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</si>
  <si>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</si>
  <si>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</si>
  <si>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</si>
  <si>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</si>
  <si>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</si>
  <si>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План на  201___год</t>
  </si>
  <si>
    <t>по ПСД (в ценах        ___г.)</t>
  </si>
  <si>
    <t>в ценах контракта</t>
  </si>
  <si>
    <t xml:space="preserve">по ПСД (в ценах__г.) </t>
  </si>
  <si>
    <t>аванс</t>
  </si>
  <si>
    <t>ввод в действие (квартал)</t>
  </si>
  <si>
    <t>всего, в том числе</t>
  </si>
  <si>
    <t>Наименовние ГРБС</t>
  </si>
  <si>
    <t>в том числе по ГРБС:</t>
  </si>
  <si>
    <t>1-й год</t>
  </si>
  <si>
    <t>2-й год</t>
  </si>
  <si>
    <t>(подпись)</t>
  </si>
  <si>
    <t>(ФИО)</t>
  </si>
  <si>
    <t>__________________</t>
  </si>
  <si>
    <t xml:space="preserve">за январь   -  ________  20___ г. (нарастающим итогом)                                                                                                                                                                                                            </t>
  </si>
  <si>
    <t>Сметная стоимость  по утвержден-ной ПСД  ( в ценах        ___г.)</t>
  </si>
  <si>
    <t>Остаток сметной стоимости на 01.01 текущего года</t>
  </si>
  <si>
    <t>в ценах контрак-та, всего, в том числе</t>
  </si>
  <si>
    <t>_______________</t>
  </si>
  <si>
    <t>Примечание (оценка рисков невыполнения показателей по программе, причины                       невыполнения, выбор действий по преодолению)</t>
  </si>
  <si>
    <t>плановый период</t>
  </si>
  <si>
    <t>(месяц)</t>
  </si>
  <si>
    <t xml:space="preserve">Финансирование за январь -           _______   201__г. </t>
  </si>
  <si>
    <t xml:space="preserve">   (месяц)</t>
  </si>
  <si>
    <t>Мощность</t>
  </si>
  <si>
    <t>Информация о целевых показателях и показателях результативности муниципальной программы Березовского района  Красноярского края</t>
  </si>
  <si>
    <t>к Порядку принятия решений о разработке муниципальных программ Березовского района Красноярского края, их формировании и реализации</t>
  </si>
  <si>
    <t xml:space="preserve">Информация об использовании бюджетных ассигнований районного бюджета и иных средств на реализацию программы с указанием плановых и фактических значений </t>
  </si>
  <si>
    <t>Наименование муниципальной программы, подпрограммы муниципальной программы</t>
  </si>
  <si>
    <t>местный бюджет</t>
  </si>
  <si>
    <t>Статус (муниципальная программа, подпрограмма)</t>
  </si>
  <si>
    <t>муниципальная программа</t>
  </si>
  <si>
    <t>к Порядку принятия решений о разработке муниципальных программ Красноярского края, их формировании и реализации</t>
  </si>
  <si>
    <t>Расшифровка финансирования по объектам капитального строительства,муниципальной собственности Березовского района Красноярского края</t>
  </si>
  <si>
    <t>краевой  бюджет</t>
  </si>
  <si>
    <t>краевой бюджет</t>
  </si>
  <si>
    <t>х</t>
  </si>
  <si>
    <t>%</t>
  </si>
  <si>
    <t>основное мероприятие 2</t>
  </si>
  <si>
    <t>основное мероприятие 3</t>
  </si>
  <si>
    <t>основное мероприятие 4</t>
  </si>
  <si>
    <t>основное мероприятие 5</t>
  </si>
  <si>
    <t>0501</t>
  </si>
  <si>
    <t>Цель</t>
  </si>
  <si>
    <t>чел</t>
  </si>
  <si>
    <t>чел.</t>
  </si>
  <si>
    <t>Сохранение культурного наследия</t>
  </si>
  <si>
    <t>0801</t>
  </si>
  <si>
    <t>0804</t>
  </si>
  <si>
    <t>мероприятие 1</t>
  </si>
  <si>
    <t>подпрограмма 2</t>
  </si>
  <si>
    <t>цель</t>
  </si>
  <si>
    <t>задача 2</t>
  </si>
  <si>
    <t>задача 1</t>
  </si>
  <si>
    <t>основное мероприятие 1</t>
  </si>
  <si>
    <t>1102</t>
  </si>
  <si>
    <t xml:space="preserve">муниципальная программа </t>
  </si>
  <si>
    <t>подпрограмма 1</t>
  </si>
  <si>
    <t>ед</t>
  </si>
  <si>
    <t>шт</t>
  </si>
  <si>
    <t>0104</t>
  </si>
  <si>
    <t>611</t>
  </si>
  <si>
    <t>612</t>
  </si>
  <si>
    <t>1.1.</t>
  </si>
  <si>
    <t>1.3.</t>
  </si>
  <si>
    <t>2.1.</t>
  </si>
  <si>
    <t>2.2.</t>
  </si>
  <si>
    <t>3.2.</t>
  </si>
  <si>
    <t>подпрограмма 3</t>
  </si>
  <si>
    <t>руб</t>
  </si>
  <si>
    <t>подпрограмма 4</t>
  </si>
  <si>
    <t>Обеспечение реализации муниципальной программы и прочие мероприятия</t>
  </si>
  <si>
    <t>задача</t>
  </si>
  <si>
    <t>1003</t>
  </si>
  <si>
    <t>321</t>
  </si>
  <si>
    <t>244</t>
  </si>
  <si>
    <t>121</t>
  </si>
  <si>
    <t>062</t>
  </si>
  <si>
    <t>Задача</t>
  </si>
  <si>
    <t>0702</t>
  </si>
  <si>
    <t>руководство и управление в сфере установленных функциональных органов</t>
  </si>
  <si>
    <t>Патриотическое воспитание и вовлечение молодежи Березовского района</t>
  </si>
  <si>
    <t>обеспечение деятельности МБУ МЦ Созвездие</t>
  </si>
  <si>
    <t>0707</t>
  </si>
  <si>
    <t>мероприятие подпрограммы 2</t>
  </si>
  <si>
    <t>мероприятие подпрограммы 3</t>
  </si>
  <si>
    <t>проведение мероприятий в области культуры</t>
  </si>
  <si>
    <t>Обеспечение условий реализации муниципальной программы и прочие мероприятия</t>
  </si>
  <si>
    <t>мероприятие подпрограммы 1</t>
  </si>
  <si>
    <t>мероприятие подпрограммы 4</t>
  </si>
  <si>
    <t>мероприятие подпрограммы 5</t>
  </si>
  <si>
    <t>обеспечение деятельности МБУ МЦ "Созвездие"</t>
  </si>
  <si>
    <t>предоставление социальных выплат молодым семьям на приобретение (строительсов) жилья</t>
  </si>
  <si>
    <t>№</t>
  </si>
  <si>
    <t>предоставление социальных выплат молодым семьям на приобретение (строительство) жилья</t>
  </si>
  <si>
    <t>Обеспечение реализации муниципальной программы и прочие мероприятие</t>
  </si>
  <si>
    <t>Развитие массовой физической культуры и спорта</t>
  </si>
  <si>
    <t>8.1.</t>
  </si>
  <si>
    <t>5.1.</t>
  </si>
  <si>
    <t>5.2.</t>
  </si>
  <si>
    <t>4.1.</t>
  </si>
  <si>
    <t>4.2.</t>
  </si>
  <si>
    <t>115</t>
  </si>
  <si>
    <t>руководство и управление в сфере установленных функций органов мун.власти (зарплата)</t>
  </si>
  <si>
    <t>передача полномочий по муниципальному земельному контролю</t>
  </si>
  <si>
    <t>0412</t>
  </si>
  <si>
    <t>инвентаризация объектов недвижимости</t>
  </si>
  <si>
    <t>оценка муниципального имущества</t>
  </si>
  <si>
    <t>Развитие земельно-имущественных отношений в Березовском районе</t>
  </si>
  <si>
    <t>Руковдство и управление в сфере установленных функций органов гос.власти в рамках мероприятий муниципальной программы</t>
  </si>
  <si>
    <t>тыс.   руб.</t>
  </si>
  <si>
    <t>Обеспечение функционирования информационной системы, позволяющей облегчить доступ субъектов малого и (или) среднего предпринимательства района к информационно-консультационным ресурсам, в том числе обеспечение деятельности Центра содействия малому предпринимательству Березовского района, работающего по принципу «одно окно»</t>
  </si>
  <si>
    <t>Поддержка субъектов малого и среднего предпринимательства в Березовском районе</t>
  </si>
  <si>
    <t>обеспечение высокого качества образования, соответствующего потребностям граждан и перспективным задачам развития экономики Березовского района Красноярского края, отдых и оздоровление детей в летний период</t>
  </si>
  <si>
    <t>показатель - удельный вес численности населения в возрасте 5-18 лет, охваченного образованием, в общей численности населения в возрасте 5-18 лет</t>
  </si>
  <si>
    <t>показатель - отношение численности детей в возрасте 3-7 лет, которым предоставлена возможность получать услуги дошкольного образования, к численности детей в вовзрасте 3-7 лет, скоректированной на численности детей в возрасте 5-7 лет, обучающих в школе, проживающих на территории Березовского района</t>
  </si>
  <si>
    <t>показатель - отношение среднего балла ЕГЭ (в расчете на 1 предмет) в 10% школ Красноярского края с лучшими показателями ЕГЭ к среднему баллу ЕГЭ (в расчете на 1 предмет) в 10% школ Красноярского края с худшими результатами ЕГЭ</t>
  </si>
  <si>
    <t>показатель - доля государственных (муниципальных) общеобразовательных организаций, соответствующих современным требованиям обучения, в общем количестве государственных (муниципальных) общеобразовательных организаций</t>
  </si>
  <si>
    <t>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 и отдыха, оздоровления детей в летний период</t>
  </si>
  <si>
    <t>Развитие дошкольного, общего и дополнительного образования детей</t>
  </si>
  <si>
    <t>«Обеспечение реализации муниципальной программы и прочие мероприятия»</t>
  </si>
  <si>
    <t>показатель - 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 в первоначальной редакции</t>
  </si>
  <si>
    <t>показатель - соблюдение сроков предоставления годовой бюджетной отчетности</t>
  </si>
  <si>
    <t>балл</t>
  </si>
  <si>
    <t>показатель - своевременность утверждения планов финансово-хозяйственной деятельности подведомственных Главному распорядителю учреждений на текущий финансовый год и плановый период в соответствии со  сроками, утвержденными органами исполнительной власти Березовского района, осуществляющими функции и полномочия учредителя</t>
  </si>
  <si>
    <t>обеспечение долгосрочной сбалансированности и устойчивости бюджетной системы Березовского района, повышение качества и прозрачности управления муниципальными финансами</t>
  </si>
  <si>
    <t>Обеспечение равных условий для устойчивого и эффективного исполнения расходных обязательств муниципальных образований, обеспечение сбалансированности и повышение финансовой самостоятельности местных бюджетов</t>
  </si>
  <si>
    <t xml:space="preserve">подпрограмма 3 </t>
  </si>
  <si>
    <t>создание условий для эффективного, ответственного и прозрачного управления финансовыми ресурсами в рамках выполнения установленных функций и полномочий, а также оптимизации и повышения эффективности расходов районного бюджета и обеспечение контроля за соблюдением законодательства в финансово-бюджетной сфере района</t>
  </si>
  <si>
    <t>показатель - доля рассмотренных на постоянной комиссии районного Совета по финансам, бюджету, собственности, экономической и налоговой политики проектов решений, касающихся принятия районного бюджета, внесение в него изменений, а также утверждения отчета об его исполнении  (100% ежегодно)</t>
  </si>
  <si>
    <t>Создание условий для эффективного и ответственного управления мун.финансами, повышения устойчивости бюджетов мун.образований Березовского района</t>
  </si>
  <si>
    <t>1401</t>
  </si>
  <si>
    <t>891</t>
  </si>
  <si>
    <t>0106</t>
  </si>
  <si>
    <t>ИТОГО</t>
  </si>
  <si>
    <t>9.1.</t>
  </si>
  <si>
    <t>9.2.</t>
  </si>
  <si>
    <t>9.3.</t>
  </si>
  <si>
    <t>показатель - доля убыточных оранизаций  жилищно-коммунального хозяйства</t>
  </si>
  <si>
    <t xml:space="preserve">ИТОГО: </t>
  </si>
  <si>
    <t>муниципальная программма</t>
  </si>
  <si>
    <t>Обеспечение жильем молодых семей в Березовском районе</t>
  </si>
  <si>
    <t>муниципальная подпрограмма 2</t>
  </si>
  <si>
    <t>012</t>
  </si>
  <si>
    <t>0405</t>
  </si>
  <si>
    <t>322</t>
  </si>
  <si>
    <t>133</t>
  </si>
  <si>
    <t>Обеспечение деятельности (оказание услуг подведомственных учреждений) музей</t>
  </si>
  <si>
    <t>Обеспечение деятельности (оказание услуг подведомственных учреждений) библиотека</t>
  </si>
  <si>
    <t>111</t>
  </si>
  <si>
    <t>040</t>
  </si>
  <si>
    <t>0701</t>
  </si>
  <si>
    <t>0709</t>
  </si>
  <si>
    <t>1004</t>
  </si>
  <si>
    <t>обеспечение деятельности (оказание услуг) подведоственных учреждений</t>
  </si>
  <si>
    <t>0113</t>
  </si>
  <si>
    <t>обеспечение деятельности (оказание услуг) подведеомственных учреждений (музей)</t>
  </si>
  <si>
    <t>обеспечение деятельности (оказание услуг) подведеомственных учреждений (библиотека)</t>
  </si>
  <si>
    <t>субсидия на реализацию временных мер поддержки населения в целях обеспечения доступности коммунальных услуг</t>
  </si>
  <si>
    <t>0502</t>
  </si>
  <si>
    <t>СОГЛАСОВАНО:</t>
  </si>
  <si>
    <t>8 (39175) 2-10-53</t>
  </si>
  <si>
    <t>0800</t>
  </si>
  <si>
    <t>Цель программы</t>
  </si>
  <si>
    <t>к порядку принятия решений о разработке муниципальных программ Березовского района, их формировании и реализации</t>
  </si>
  <si>
    <t>возмещение затрат пассажирских перевозок между населенными пунктами</t>
  </si>
  <si>
    <t>"Профилактика терроризма и эксстремизма на территории Березовского района"</t>
  </si>
  <si>
    <t>капитальный ремонт муниципального жилищного фонда</t>
  </si>
  <si>
    <t>создание доступных условий для развития массовой физической культуры и спорта на территории Березовского района</t>
  </si>
  <si>
    <t>"Развитие массовой физической культуры спорта"</t>
  </si>
  <si>
    <t>Развитие адаптивной физической культуры и спорта</t>
  </si>
  <si>
    <t>повышение эффективности функционирования и развития земельно-имущественных отношений в Березовском районе</t>
  </si>
  <si>
    <t>целевой показатель - увеличение неналоговых доходов в районный бюджет от использования муниципального имущества</t>
  </si>
  <si>
    <t>Развитие имущественных отношений в березовском районе</t>
  </si>
  <si>
    <t>создание условий для повышения эффективности управления и распоряжеия земельными участками, относящихся к муниципальной собственности Березовского района, а также земельными участками, государственная собственнойсть на которые не разграничена</t>
  </si>
  <si>
    <t>Развитие земельных отношений в Березовском районе</t>
  </si>
  <si>
    <t>показатель - количество сформированных земельных участков</t>
  </si>
  <si>
    <t>показатель - количество незаконных утановленных рекламных конструкций (демонтаж)</t>
  </si>
  <si>
    <t>задача 3</t>
  </si>
  <si>
    <t>обеспечение реализации муниципальной программы</t>
  </si>
  <si>
    <t>показатель - доля исполненных бюджетных ассигнований, предусмотренных в муниципальной программе</t>
  </si>
  <si>
    <t>511</t>
  </si>
  <si>
    <t>противодействие терроризму и экстремизму и защита жизни граждан, проживающих на территории Березовского района от террорестических и экстремистских актов</t>
  </si>
  <si>
    <t xml:space="preserve">Развитие земельно-имущественных отношений в Березовском районе </t>
  </si>
  <si>
    <t xml:space="preserve">Развитие физической культуры, спорта в Березовском районе </t>
  </si>
  <si>
    <t xml:space="preserve">Молодежная политика Березовского района </t>
  </si>
  <si>
    <t xml:space="preserve">Развитие сельского хозяйства и регулирование рынков сельскохозяйственной продукции, сырья и продовольствия в Березовском районе </t>
  </si>
  <si>
    <t xml:space="preserve">Поддержка субъектов малого и среднего предпринимательства в Березовском районе </t>
  </si>
  <si>
    <t xml:space="preserve">Развитие образования Березовского района </t>
  </si>
  <si>
    <t xml:space="preserve">Управление муниципальными финансами </t>
  </si>
  <si>
    <t xml:space="preserve">«Модернизация, реконструкция и капитальный ремонт объектов коммунальной инфраструктуры Березовского района Красноярского края» </t>
  </si>
  <si>
    <t xml:space="preserve">«Развитие транспортной системы Березовского района Красноярского края» </t>
  </si>
  <si>
    <t xml:space="preserve">«Обеспечение реализации муниципальной программы и прочие мероприятия» </t>
  </si>
  <si>
    <t>мероприятия подпрограммы 1</t>
  </si>
  <si>
    <t>мероприятия программы 1</t>
  </si>
  <si>
    <t>Развитие имущественных отношений в Березовском районе</t>
  </si>
  <si>
    <t>Обеспечение реализции муниципальной программы</t>
  </si>
  <si>
    <t>853</t>
  </si>
  <si>
    <t>ед.</t>
  </si>
  <si>
    <t>муниципальная программа: "Развитие земельно-имущественных отношений в Березовском районе "</t>
  </si>
  <si>
    <t>муниципальная программа: "Развитие образования Березовского района"</t>
  </si>
  <si>
    <t>муниципальная программа: "Управление муниципальными финансами"</t>
  </si>
  <si>
    <t>___________ Е.В. Мамедова</t>
  </si>
  <si>
    <t>033</t>
  </si>
  <si>
    <t>Молодежная политика Березовского района</t>
  </si>
  <si>
    <t xml:space="preserve">Развитие сельского хозяйства урегулирование рынков сельскохозяйственной продукции, сырья и продовольствии в Березовском районе </t>
  </si>
  <si>
    <t xml:space="preserve">Управление муниципальными финансами Березовского района 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</si>
  <si>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</si>
  <si>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Приложение № 12</t>
  </si>
  <si>
    <t>0210075520</t>
  </si>
  <si>
    <t>129</t>
  </si>
  <si>
    <t>0210080230</t>
  </si>
  <si>
    <t>119</t>
  </si>
  <si>
    <t>0210080620</t>
  </si>
  <si>
    <t>0220074080</t>
  </si>
  <si>
    <t>0220074090</t>
  </si>
  <si>
    <t>0220075880</t>
  </si>
  <si>
    <t>0220075660</t>
  </si>
  <si>
    <t>0220080610</t>
  </si>
  <si>
    <t>0220080620</t>
  </si>
  <si>
    <t>0220080630</t>
  </si>
  <si>
    <t>0220080640</t>
  </si>
  <si>
    <t>0430081010</t>
  </si>
  <si>
    <t>0450080610</t>
  </si>
  <si>
    <t>0830081010</t>
  </si>
  <si>
    <t>0840080230</t>
  </si>
  <si>
    <t>0840000000</t>
  </si>
  <si>
    <t>0830000000</t>
  </si>
  <si>
    <t>0810000000</t>
  </si>
  <si>
    <t>0800000000</t>
  </si>
  <si>
    <t>0900000000</t>
  </si>
  <si>
    <t>0910000000</t>
  </si>
  <si>
    <t>1000000000</t>
  </si>
  <si>
    <t>1010000000</t>
  </si>
  <si>
    <t>1020000000</t>
  </si>
  <si>
    <t>1110081010</t>
  </si>
  <si>
    <t>1100000000</t>
  </si>
  <si>
    <t>1400000000</t>
  </si>
  <si>
    <t>1500000000</t>
  </si>
  <si>
    <t>0210000000</t>
  </si>
  <si>
    <t>0220000000</t>
  </si>
  <si>
    <t>1600000000</t>
  </si>
  <si>
    <t>1610081010</t>
  </si>
  <si>
    <t>1800000000</t>
  </si>
  <si>
    <t>1810000000</t>
  </si>
  <si>
    <t>1810086010</t>
  </si>
  <si>
    <t>1810087010</t>
  </si>
  <si>
    <t>1830000000</t>
  </si>
  <si>
    <t>1830080230</t>
  </si>
  <si>
    <t>0400000000</t>
  </si>
  <si>
    <t>0450000000</t>
  </si>
  <si>
    <t>0430000000</t>
  </si>
  <si>
    <t>Развитие сельских территорий, рост занятости и уровня жизни сельского населения, повышение конкурентоспособности продукции сельского хозяйства, пищевой и перерабатывающей промышленности</t>
  </si>
  <si>
    <t>показатель - оценка стоимости земельных участков, находящихся в муниципальной собственности, подлежащих реализации</t>
  </si>
  <si>
    <t>показатель - количество рейсов</t>
  </si>
  <si>
    <t>основное мероприятияе 1</t>
  </si>
  <si>
    <t>передача полномочий в области ведения адресного хозяйства архитекруты</t>
  </si>
  <si>
    <t>1810088020</t>
  </si>
  <si>
    <t>передача полномочий в области ведения адресного хозяйства архитектуры</t>
  </si>
  <si>
    <t>1403</t>
  </si>
  <si>
    <t>0408</t>
  </si>
  <si>
    <t>"Обеспечение реализации муниципальной программы и прочие мероприятия"</t>
  </si>
  <si>
    <t>муниципальная программа: "Культура Березовского района"</t>
  </si>
  <si>
    <t>"Сохранение культурного наследия"</t>
  </si>
  <si>
    <t>"Поддержка любительского  народного творчества и организация досуга населения"</t>
  </si>
  <si>
    <t>"Обеспечение реализации муниципальной программы и прочих мероприятий"</t>
  </si>
  <si>
    <t>Культура Березовского района</t>
  </si>
  <si>
    <t>муниципальная программа: "Молодежная политика Березовского района"</t>
  </si>
  <si>
    <t>"Патриотическое воспитание и вовлечение молодежи Березовского района в социальную практику"</t>
  </si>
  <si>
    <t>"Обеспечение жильем молодых семей в Березовском районе"</t>
  </si>
  <si>
    <t>муниципальная программа: "Развитие сельского хозяйства и регулирование рынков сельскохозяйственной продукции, сырья и продовольствия в Березовском районе"</t>
  </si>
  <si>
    <t>муниципальная программа: "Развитие физической культуры, спорта в Березовском районе"</t>
  </si>
  <si>
    <t>"Развитие адаптивной физической культуры и спорта"</t>
  </si>
  <si>
    <t>муниципальная программа: "Поддержка субъектов малого и среднего предпринимательства в Березовском районе"</t>
  </si>
  <si>
    <t>мероприятия программы 3</t>
  </si>
  <si>
    <t>"Развитие дошкольного, общего и дополнительного образования детей"</t>
  </si>
  <si>
    <t>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</si>
  <si>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муниципальная программа: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края"</t>
  </si>
  <si>
    <t>муниципальная программа: "Профилактика терроризма и экстремизма на территории Березовского района Красноярского края"</t>
  </si>
  <si>
    <t>Патриотическое воспитание и вовлечение молодежи Березовского района в социальную практику</t>
  </si>
  <si>
    <t>0220075640</t>
  </si>
  <si>
    <t>540</t>
  </si>
  <si>
    <t xml:space="preserve">создание условий успешной социализации,  эффективной самореализации и совершенствования системы  патриотического воспитания молодежи Березовского района </t>
  </si>
  <si>
    <t>предоставление молодым семьям - участникам подпрограммы социальных выплат на приобретение жилья или строительство индивидуального жилого дома</t>
  </si>
  <si>
    <t>показатель - количество объектов недвижимости, прошедших инвентаризацию на конец отчетного года от общего числа муниципальных объектов недвижимости Березовского района</t>
  </si>
  <si>
    <t>повышение доступности финансовых и информационно-консультационных ресурсов для субъектов малого и среднего предпринимательства, осуществляющих деятельность на территории Березовского района</t>
  </si>
  <si>
    <t>содержание муниципального имущества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</si>
  <si>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</si>
  <si>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</si>
  <si>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алкоголизма и наркомании</t>
  </si>
  <si>
    <t>811</t>
  </si>
  <si>
    <t>«Реформирование,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 Красноярского края»</t>
  </si>
  <si>
    <t>межевание, постановка на кадастровый учет земельных участков</t>
  </si>
  <si>
    <t>0410075700</t>
  </si>
  <si>
    <t>"Профилактика правонарушений на территории Березовского района"</t>
  </si>
  <si>
    <t>руководство и управление в сфере установленных функций органов муниципальной власти</t>
  </si>
  <si>
    <t>0703</t>
  </si>
  <si>
    <t>муниципальная программа: Профилактика правонарушений на территории Березовского района</t>
  </si>
  <si>
    <t>отдельное мероприятие 1</t>
  </si>
  <si>
    <t>совершенствование системы профилактики правонарушений и повышение уровня безопасности граждан на территории Березовского района</t>
  </si>
  <si>
    <t>показатель - количество заседаний межведомственной комиссии по профилактике правонарушений</t>
  </si>
  <si>
    <t>отдельное мероприятие 2</t>
  </si>
  <si>
    <t>отдельное мероприятие 3</t>
  </si>
  <si>
    <t>отдельное мероприятие 4</t>
  </si>
  <si>
    <t>отдельное мероприятие 5</t>
  </si>
  <si>
    <t>профилактика правонарушений среди лиц, осужденных из мест лишения свободы, и лиц осужденных к наказанию, не связанному с лишением свободы</t>
  </si>
  <si>
    <t>отдельное мероприятие 6</t>
  </si>
  <si>
    <t>организация мероприятий по выполнению муниципальной программы</t>
  </si>
  <si>
    <t>0410000000</t>
  </si>
  <si>
    <t>мероприятия программы 2</t>
  </si>
  <si>
    <t>мероприятия программы 5</t>
  </si>
  <si>
    <t>0840080610</t>
  </si>
  <si>
    <t>Обеспечение деятельности (оказание услуг допобразование)</t>
  </si>
  <si>
    <t>обеспечение деятельности (оказание услуг) подведеомственных учреждений (ЦКС)</t>
  </si>
  <si>
    <t>Начальник отдела экономического развития</t>
  </si>
  <si>
    <t>0830080640</t>
  </si>
  <si>
    <t>реализация календарного плана спортивно-массовых мероприятий</t>
  </si>
  <si>
    <t>создание доступных условий для развития адаптивной физической культуры и спорта</t>
  </si>
  <si>
    <t>0920082020</t>
  </si>
  <si>
    <t>показатель - общее количество зарегистрированных преступлений</t>
  </si>
  <si>
    <t>показатель - приобретение технических средств, для контроля в местах массового скопления людей</t>
  </si>
  <si>
    <t>показатель - количество трудоустроенных подростков в трудовых отрядах</t>
  </si>
  <si>
    <t xml:space="preserve">показатель - количество несовершеннолетних в возрасте с14 до 16 лет прошедших профессиональную ориентацию </t>
  </si>
  <si>
    <t>показатель - количество публикаций по профилактике среди несовершеннолетних детей</t>
  </si>
  <si>
    <t>показатель - количество публикаций в СМИ о вреде наркомании и алкоголизма</t>
  </si>
  <si>
    <t>обеспечение населения района качественными жилищно-коммунальными услугами; создание условий для устойчивого функционирования транспортной системы на территории Березовского района; повышение доступности жилья и улучшение жилищных условий граждан</t>
  </si>
  <si>
    <t>реализация временных мер поддержки населения в целях обеспечения доступности коммунальных услуг</t>
  </si>
  <si>
    <t>обеспечение потребности в перевозках в отдаленных районах</t>
  </si>
  <si>
    <t>"Развитие транспортной системы Березовского района"</t>
  </si>
  <si>
    <t xml:space="preserve">создание безопасных и благоприятных условий проживания граждан; снижение доли аварийного жилья в жилищном фонде муниципальных образований Красноярского края; повышение эффективности реформирования жилищно-коммунального хозяйства; создание условий для увеличения объемов ввода жилья, в том числе экономического класса.
</t>
  </si>
  <si>
    <t>создание условий, обеспечивающих возможность гражданам систематически заниматься физической культурой и спортом, повышение конкурентоспособности спорта Березовского района на всероссийской и краевой спортивной арене</t>
  </si>
  <si>
    <t xml:space="preserve">создание доступных условий для развития адаптивной физической культуры и спорта на территории Березовского района </t>
  </si>
  <si>
    <t>демонтаж незаконно установленных конструкций</t>
  </si>
  <si>
    <t>1520081060</t>
  </si>
  <si>
    <t>расчет коэффициентов для взимания арендной платы</t>
  </si>
  <si>
    <t>1520081070</t>
  </si>
  <si>
    <t>0220076490</t>
  </si>
  <si>
    <t>целевой показатель - количество молодых семей, получивших соиальные выплаты на приобретение жилья или строительство индивидуального жилого дома</t>
  </si>
  <si>
    <t>семей</t>
  </si>
  <si>
    <t>совершенствование условий для развития потенциала молодежи и его реализации в интересах развития Березовского района</t>
  </si>
  <si>
    <t>отдельное мероприятия 1</t>
  </si>
  <si>
    <t>Информационно – пропагандистское противодействие терроризму и экстремизму</t>
  </si>
  <si>
    <t>информирование населения Березовского района по вопросам противодействия терроризму и экстремизму и пропаганда толерантного поведения к людям других национальностей и религиозных конфессий</t>
  </si>
  <si>
    <t xml:space="preserve">показатель - размещение в местах массового пребывания людей средств наглядной агитации (плакаты, листовки), предупреждающих о необходимости бдительности в связи с возможностью террористических актов   </t>
  </si>
  <si>
    <t>показатель - распространение среди читателей библиотек информационно-пропагандистских материалов профилактического характера антитеррористической направленности</t>
  </si>
  <si>
    <t>Организационно – техническое мероприятие</t>
  </si>
  <si>
    <t>предупреждение террористических и экстремистских проявлений на территории Березовского района</t>
  </si>
  <si>
    <t>показатель - проведение комплексных обследований потенциально опасных объектов</t>
  </si>
  <si>
    <t>Мероприятие 1</t>
  </si>
  <si>
    <t>Количество проведенных консультаций</t>
  </si>
  <si>
    <t>Меропрятие 2</t>
  </si>
  <si>
    <t>Финансовая поддержка субъектов малого и среднего предпринимательства</t>
  </si>
  <si>
    <t>Инфорационно-консультативная поддержка субъектов малого и среднего предпринимательства</t>
  </si>
  <si>
    <t>Весовой критерий</t>
  </si>
  <si>
    <t>Основное мероприятие 1</t>
  </si>
  <si>
    <t>Основное мероприятие 2</t>
  </si>
  <si>
    <t>Финансовая поддержка</t>
  </si>
  <si>
    <t>Информационна-консультационная поддержка</t>
  </si>
  <si>
    <t>11200S6070</t>
  </si>
  <si>
    <t>мероприятие 2</t>
  </si>
  <si>
    <t>Информационно - консультационная поддержка</t>
  </si>
  <si>
    <t>Всего</t>
  </si>
  <si>
    <t>разработка и изготовление наглядно-агитационной продукции (памяток, брошюр, календарей, информационных плакатов и т.п.) антитеррористической направленности</t>
  </si>
  <si>
    <t xml:space="preserve"> изготовление наглядно-агитационной продукции антитеррористической направленности</t>
  </si>
  <si>
    <t>проведение в учебных заведениях мероприятий, направленных на исключение случаев национальной вражды и поддержка здорового межнационального климата отношений</t>
  </si>
  <si>
    <t>Доля расходов районного бюджета, формируемых в  рамках муниципальных программ Березовского района</t>
  </si>
  <si>
    <t>0220075540</t>
  </si>
  <si>
    <t>02200S3970</t>
  </si>
  <si>
    <t>мероприятие 3</t>
  </si>
  <si>
    <t xml:space="preserve">мероприятие 3 </t>
  </si>
  <si>
    <t>мероприятие 4</t>
  </si>
  <si>
    <t>0210075870</t>
  </si>
  <si>
    <t>количество публикаций</t>
  </si>
  <si>
    <t>Емельянова Анна Александровна   8 (39175) 2-10-53</t>
  </si>
  <si>
    <t>Емельянова Анна Александровна</t>
  </si>
  <si>
    <t>Емельянова Анна Александровна 
8(39175)2-10-53</t>
  </si>
  <si>
    <t>10200L4970</t>
  </si>
  <si>
    <t>10100S4560</t>
  </si>
  <si>
    <t>0810080620</t>
  </si>
  <si>
    <t>0810080630</t>
  </si>
  <si>
    <t>0910081010</t>
  </si>
  <si>
    <t>1.4.</t>
  </si>
  <si>
    <t>7.1.</t>
  </si>
  <si>
    <t>7.2.</t>
  </si>
  <si>
    <t>8.3.</t>
  </si>
  <si>
    <t>9.4.</t>
  </si>
  <si>
    <t>5.3.</t>
  </si>
  <si>
    <t>9.5.</t>
  </si>
  <si>
    <t>______________ О.А. Парилова</t>
  </si>
  <si>
    <t>______________О.А. Парилова</t>
  </si>
  <si>
    <t>08400S4880</t>
  </si>
  <si>
    <t>мероприятие 14</t>
  </si>
  <si>
    <t>0220075560</t>
  </si>
  <si>
    <t>02200S5630</t>
  </si>
  <si>
    <t>Число посетителей муниципальных учреждений культурно-досугового типа на платной основе</t>
  </si>
  <si>
    <t>Количество детей, привлекаемых к участию в творческих мероприятиях</t>
  </si>
  <si>
    <t>Количество экспонатов основного фонда</t>
  </si>
  <si>
    <t>экз.</t>
  </si>
  <si>
    <t xml:space="preserve">Число клубных формирований  культурно досуговых учреждений </t>
  </si>
  <si>
    <t>1520081040</t>
  </si>
  <si>
    <t>1520081030</t>
  </si>
  <si>
    <t>1700000000</t>
  </si>
  <si>
    <t>1700081020</t>
  </si>
  <si>
    <t>Количество экземпляров новых поступлений в библиотечные фонды общедоступных библиотек на 1 тыс. человек населения</t>
  </si>
  <si>
    <t xml:space="preserve">Среднее число книговыдач в расчёте на 1 тыс. человек населения </t>
  </si>
  <si>
    <t>Число посетителей библиотек</t>
  </si>
  <si>
    <t>Процент экспонируемых предметов от чиста основого фонда музея</t>
  </si>
  <si>
    <t>Количество посетителей культурно-досуговых учреждений</t>
  </si>
  <si>
    <t>мероприятие подпрограммы 1.1</t>
  </si>
  <si>
    <t>мероприятия подпрограммы 1.4</t>
  </si>
  <si>
    <t>Софинансирование по субсидии бюджетам муниципальных образований на поддержку деятельности муниципальных молодежных центров</t>
  </si>
  <si>
    <t>мероприятие 1.1</t>
  </si>
  <si>
    <t>мероприятие 1.4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</si>
  <si>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</si>
  <si>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1410075170</t>
  </si>
  <si>
    <t xml:space="preserve">Отдельное мероприятие </t>
  </si>
  <si>
    <t>индекс производства - сельское хозяйство</t>
  </si>
  <si>
    <t>Количество молодых граждан, проживающих в Березовском райне, вовлеченных в добровольческую деятельность</t>
  </si>
  <si>
    <t>Количество молодых граждан, вовлеченых в изучение истории Отечества</t>
  </si>
  <si>
    <t>Количество созданых рабочих мест для несовершенолетних граждан</t>
  </si>
  <si>
    <t>Удельный вес молодых граждан, проживающих в Березовском районе, вовлеченных в реализацию социально-экономических проектов Березовского района</t>
  </si>
  <si>
    <t>Доля молодых семей, улучшивших жилищные условия за счет полученных социальных выплат, к общему количеству молодых семей, состоящих на учете в рамках муниципальной подпрограммы "Обеспечение жильем молодых семей"</t>
  </si>
  <si>
    <t xml:space="preserve">Количество спортивных сооружений в Березовском районе </t>
  </si>
  <si>
    <t xml:space="preserve">Доля граждан Березовского района, систематически занимающихся физической культурой и спортом от общей численности населения </t>
  </si>
  <si>
    <t>Доля лиц с ограниченными возможностями здоровья и инвалидов, систематически занимающихся физической культурой и спортом в общей численности данной категории населения</t>
  </si>
  <si>
    <t>Количество участников официальных физкультурных мероприятий и спортивных соревнований, проводимых на территории Березовского района, согласно календарному плану официальных физкультурных и спортивных мероприятий Березовского района</t>
  </si>
  <si>
    <t>Создание спортивного клуба по адаптивной физической культуре и спорта</t>
  </si>
  <si>
    <t>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</t>
  </si>
  <si>
    <t>Межевание, постановка на кадастровый учет земельных участков</t>
  </si>
  <si>
    <t>Поддержка любительского народного творчества и организации досуга населения</t>
  </si>
  <si>
    <t xml:space="preserve">мероприятие 1 </t>
  </si>
  <si>
    <t>Обеспечение условий реализации муниципальной программы и почие мероприятия</t>
  </si>
  <si>
    <t>Софинансирование по субсидии бюджетам мун.образований на комплектование книжных фондов библиотек муниц. образований Красноярского края в рамках государственной программы Красноярского края «Развитие культуры и туризма»</t>
  </si>
  <si>
    <t>мероприятие  1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</si>
  <si>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</si>
  <si>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меропрятие 1</t>
  </si>
  <si>
    <t>Субвенции бюджетам муниц.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</t>
  </si>
  <si>
    <t>меропрятие 2</t>
  </si>
  <si>
    <t>Руководство и управление в сфере установленных функций органов государственной (муниципальной) власти</t>
  </si>
  <si>
    <t>Обеспечение деятельности (оказание услуг) подведоственных учреждений (РМК)</t>
  </si>
  <si>
    <t>меропрятие 4</t>
  </si>
  <si>
    <t>Подпрограмма "Обеспечение реализации муниципальной программы и прочие мероприятия"</t>
  </si>
  <si>
    <t>0220053030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</si>
  <si>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 дошкольных образовательных организациях, общедоступного и бесплатного дошкольного образования в муниц.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</si>
  <si>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Субвенции бюджетам муниц. образований на обеспечение гос. гарантий реализации прав на получение общедоступного и бесплатного начального общего, основного общего, среднего общего образования в муниц. общеобразовательных организациях, обеспечение доп.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 образовательными стандартами</t>
  </si>
  <si>
    <t>Субвенции бюджетам муниц.образований на исполнение гос.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</si>
  <si>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мероприятие 5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</si>
  <si>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</si>
  <si>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мероприятие 6</t>
  </si>
  <si>
    <t>Субвенции бюджетам муниц.образований на обеспечение гос. гарантий реализации прав на получение общедоступного и бесплатного начального общего, основного общего, среднего общего образования в муниц.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</si>
  <si>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мероприятие 7</t>
  </si>
  <si>
    <t>Субвенции бюджетам муниц.образований на обеспечение питанием обучающихся в муниципальных и частных общеобразовательных организациях по имеющим гос. аккредитацию основным общеобразовательным программам без взимания платы</t>
  </si>
  <si>
    <t>мероприятие 8</t>
  </si>
  <si>
    <t>мероприятие 9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</si>
  <si>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муниц.дошк. образовательных организациях, общедоступного и бесплатного дошкольного образования в муниц.общеобразовательных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</si>
  <si>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мероприятие 10</t>
  </si>
  <si>
    <t>Субвенции бюджетам муниц.образований на осуществление гос. полномочий по обеспечению отдыха и оздоровления детей в рамках подпрограммы «Развитие дошкольного, общего и дополнительного образования» гос.программы Красноярского края «Развитие образования»</t>
  </si>
  <si>
    <t>Обеспечение деятельности (оказание услуг) подведомственных учреждений (детские сады)</t>
  </si>
  <si>
    <t>Обеспечение деятельности (оказание услуг) подведомственных учреждений (школы)</t>
  </si>
  <si>
    <t>мероприятие 12</t>
  </si>
  <si>
    <t>мероприятие 13</t>
  </si>
  <si>
    <t>Обеспечение деятельности (оказание услуг) подведомственных учреждений (допобразование)</t>
  </si>
  <si>
    <t>Обеспечение деятельности (оказание услуг) подведомственных учреждений (лагерь)</t>
  </si>
  <si>
    <t>02200L3040</t>
  </si>
  <si>
    <t>Субсидии бюджетам муниц.образований на частичное финансирование (возмещение) расходов муниц.образований края на выплаты врачам (включая санитарных врачей), медицинским сестрам диетическим, шеф-поварам, старшим воспитателям муниц. загородных оздоровительных лагерей, оплату услуг по санитарно-эпидемиологической оценке обстановки муниц.загородных оздоровительных лагерей, оказанных на договорной основе, в случае отсутствия в муниц. загородных оздоровительных лагерях санитарных врачей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</si>
  <si>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</t>
  </si>
  <si>
    <t>0200000000</t>
  </si>
  <si>
    <t>Субвенции бюджетам МО на обеспечение гос. гарантий реализации прав на получение общедоступного и бесплатного дошкюобразования в муниц. дошкольных образовательных организациях, общедоступного и бесплатного дошк.о образования в муниц. общеобраз. организациях в части обеспечения деятельности адм.-хоз., учебно-вспомогательного персонала и иных категорий работников образовательных организаций, участвующих в реализации общеобр.программ в соответствии с фед. гос. образовательными стандартами</t>
  </si>
  <si>
    <t>Субвенции бюджетам муниц.образований на обеспечение гос. гарантий реализации прав на получение общедоступного и бесплатного дошкольного образования в муниц.дошк. образовательных организациях, общедоступного и бесплатного дошкольного образования в муниц.общеобразовательных организациях, за исключением обеспечения деятельности адм.-хоз.,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фед. гос.образовательными стандартами</t>
  </si>
  <si>
    <t>Субсидии бюджетам МО на частичное финансирование (возмещение) расходов муниц.образований края на выплаты врачам (включая санитарных врачей), медицинским сестрам диетическим, шеф-поварам, старшим воспитателям муниц. загородных оздоровительных лагерей, оплату услуг по санитарно-эпидемиологической оценке обстановки муниц.загородных оздоровительных лагерей, оказанных на договорной основе, в случае отсутствия в муниц. загородных оздоровительных лагерях санитарных врачей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</si>
  <si>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</si>
  <si>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</si>
  <si>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</si>
  <si>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</t>
  </si>
  <si>
    <t>Обеспечение деятельности (оказание услуг) подведомственных учреждений</t>
  </si>
  <si>
    <t>Профилактика правонарушений на улицах и общественных местах</t>
  </si>
  <si>
    <t>Профилактика правонарушений среди несовершеннолетних и молодежи</t>
  </si>
  <si>
    <t>Профилактика правонарушений среди лиц, освобожденных из мест лишения свободы, и лиц осужденных к наказанию, не связанному с лишением свободы</t>
  </si>
  <si>
    <t>Профилактика алкоголизма и наркомании</t>
  </si>
  <si>
    <t>мероприятия программы 4</t>
  </si>
  <si>
    <t>не более 6</t>
  </si>
  <si>
    <t>не более 7</t>
  </si>
  <si>
    <t>Доля экспонируемых предметов от числа предметов основного фонда музеев</t>
  </si>
  <si>
    <t>Сформировать безопасное и законопослушное поведение несовершеннолетних участников дорожного движения.</t>
  </si>
  <si>
    <t>Количество ДТП, с участием несовершеннолетних</t>
  </si>
  <si>
    <t>Доля воспитанников и обучающихся, задействованных в мероприятиях по профилактике ПДД.</t>
  </si>
  <si>
    <t>кол-во</t>
  </si>
  <si>
    <t xml:space="preserve"> Реализовать мероприятия в рамках национального проекта «Образование»</t>
  </si>
  <si>
    <t>Обновлено содержание и методы предметной области «Технология»</t>
  </si>
  <si>
    <t>Число участников открытых онлайн-уроков, реализуемых с учетом опыта цикла открытых уроков «Проектория», «Уроки настоящего»</t>
  </si>
  <si>
    <t>Число детей, получивших рекомендации по построению индивидуального учебного плана в соответствии с выбранными профессиональными компетенциями (проект «Билет в будущее»)</t>
  </si>
  <si>
    <t>Количество услуг психолого-педагогической, методической и консультативной помощи родителям, имеющих детей</t>
  </si>
  <si>
    <t xml:space="preserve">Доля граждан, положительно оценивших качество услуг психолого-педагогической, методической, консультативной помощи, от общего числа обратившихся за получением услуги </t>
  </si>
  <si>
    <t>Внедрение целевой модели цифровой образовательной среды в образовательных организациях, реализующих программы общего образования</t>
  </si>
  <si>
    <t xml:space="preserve">Доля педагогических работников общего образования , прошедших повышение квалификации в цифровой форме с использованием информационного ресурса «одного окна», в общем числе педагогических работников </t>
  </si>
  <si>
    <t xml:space="preserve">Доля учителей общеобразовательных учреждений, вовлеченных в национальную систему профессионального роста педагогических работников </t>
  </si>
  <si>
    <t>Доля руководителей муниципальных образовательных организаций прошедших аттестацию в соответствии с новой единой моделью аттестации руководителей</t>
  </si>
  <si>
    <t>Доля учителей в возрасте до 35 лет, вовлеченных в различные формы поддержки и сопровождения в первые три года работы</t>
  </si>
  <si>
    <t>Ед.</t>
  </si>
  <si>
    <t>Кол-во учрежд.</t>
  </si>
  <si>
    <t>Содействовать выявлению и поддержке одаренных детей</t>
  </si>
  <si>
    <t>Задача 3</t>
  </si>
  <si>
    <t>Задача 2</t>
  </si>
  <si>
    <t>Обеспечить условия и качество обучения, соответствующие федеральным государственным стандартам начального общего, основного общего, среднего общего образования</t>
  </si>
  <si>
    <t>Задача 1</t>
  </si>
  <si>
    <t>Обеспечить доступность дошкольного образования, соответствующего единому стандарту качества дошкольного образования</t>
  </si>
  <si>
    <t>Удельный вес населения, участвующего в платных культурно-досуговых мероприятиях, проводимых государственными (муниципальными) учреждениями культуры</t>
  </si>
  <si>
    <t xml:space="preserve">Количество посетителей  муниципальных культурно-досуговых учреждений на платной основе </t>
  </si>
  <si>
    <t xml:space="preserve">Число участников клубных формирований </t>
  </si>
  <si>
    <t xml:space="preserve">Доля специалистов от общего количества работников учреждений культуры, повысивших квалификацию, прошедших переподготовку, обученных на семинарах и других мероприятиях </t>
  </si>
  <si>
    <t>Создание условий для развития и реализации культурного, образовательного и духовного потенциала населения Березовского района Красноярского края, создание и продвижение конкурентоспособного туристского продукта на основе имеющейся инфраструктуры туризма и использования историко-культурного и природного потенциала Березовского района Красноярского края</t>
  </si>
  <si>
    <t>Число участников клубных формирований муниципальных учреждений культурно-досугового типа (дети до 14 лет)</t>
  </si>
  <si>
    <r>
      <t>Информация об использовании бюджетных ассигнований районного бюджета и иных средств на реализацию отдельных мероприятий программы и подпрограмм с указанием плановых и фактических значений</t>
    </r>
    <r>
      <rPr>
        <b/>
        <sz val="11"/>
        <color indexed="8"/>
        <rFont val="Times New Roman"/>
        <family val="1"/>
        <charset val="204"/>
      </rPr>
      <t xml:space="preserve"> (с расшифровкой по главным распорядителям средств районного бюджета, подпрограммам, отдельным мероприятиям программы, а также по годам реализации программы)</t>
    </r>
  </si>
  <si>
    <r>
      <t xml:space="preserve">"Профилактика правонарушений на территории Березовского </t>
    </r>
    <r>
      <rPr>
        <b/>
        <sz val="11"/>
        <color theme="1"/>
        <rFont val="Times New Roman"/>
        <family val="1"/>
        <charset val="204"/>
      </rPr>
      <t>района"</t>
    </r>
  </si>
  <si>
    <t>Заместитель главы по финансово-экономическим вопросам - руководитель финансового управления</t>
  </si>
  <si>
    <t>412</t>
  </si>
  <si>
    <t>подпрограмма 5</t>
  </si>
  <si>
    <t xml:space="preserve">исполнение кассового плана на 100% </t>
  </si>
  <si>
    <t>0220077450</t>
  </si>
  <si>
    <t>0220080660</t>
  </si>
  <si>
    <t>0220080710</t>
  </si>
  <si>
    <t>Субвенции бюджетам муниц.образований на исполнение гос.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муниц/ образ/ организациях, реализующих образовательную программу дошкольного образования, без взимания родительской платы</t>
  </si>
  <si>
    <t>Обеспечение деятельности (оказание услуг) подведомственных учреждений (открытие муниц.опорного центра - лагерь)</t>
  </si>
  <si>
    <t>Обеспечение функционирования модели персонифицированного финансирования дополнительного образования детей</t>
  </si>
  <si>
    <t>Иные межбюджетные трансферты бюджетам муниципальных образований за содействие развитию налогового потенциала.</t>
  </si>
  <si>
    <t xml:space="preserve">показатель - количество участников официальных физкультурных мероприятий и спортивных соревнований на территории Березовского района и Красноярского края, согласно календарным планам официальных физкультурных мероприятий и спортивных соревнований, проводимых на территории Березовского района </t>
  </si>
  <si>
    <t>0210078460</t>
  </si>
  <si>
    <t>Управление муниципальным долгом</t>
  </si>
  <si>
    <t xml:space="preserve">подпрограмма 2 </t>
  </si>
  <si>
    <t>Уплата процентов по кредитам из  бюджета другого уровня</t>
  </si>
  <si>
    <t>Мероприятие 2</t>
  </si>
  <si>
    <t>Иные межбюджетные трансферты бюджетам муниципальных образований за содействие развитию налогового потенциала. По данной целевой статье отражаются расходы за содействие развитию налогового потенциала учреждений образования.</t>
  </si>
  <si>
    <t xml:space="preserve"> минимальный размер бюджетной обеспеченности поселений Березовского района после выравнивания </t>
  </si>
  <si>
    <t xml:space="preserve"> количество муниципальных образований района, не получающих дотации на выравнивание бюджетной обеспеченности</t>
  </si>
  <si>
    <t xml:space="preserve"> отношение муниципального долга Березовского района к доходам районного бюджета за исключением безвозмездных поступлений</t>
  </si>
  <si>
    <t xml:space="preserve"> доля расходов обслуживания муниципального долга Березовского района в объеме расходов районного бюджета, за исключением объема расходов, которые осуществляются за счет субвенций, предоставляемых из бюджетов системы РФ</t>
  </si>
  <si>
    <t xml:space="preserve"> соотношение количества вступивших в законную силу решений суда о признании предписания Финансового управления администрации Березовского района об устранении выявленных нарушений, в том числе о возмещении бюджетных средств, недействительными, к общему количеству предписаний, вынесенных по результатам контрольных мероприятий</t>
  </si>
  <si>
    <t xml:space="preserve"> доля расходов районного бюджета, формируемых в рамках муниципальных программ Березовского района</t>
  </si>
  <si>
    <t xml:space="preserve"> количество созданных рабочих мест (включая вновь зарегистрированных индивидуальных предпринимателей) в секторе малого и среднего предпринимательства</t>
  </si>
  <si>
    <t>количество субъектов малого и среднего предпринимательства получивших муниципальную поддержку</t>
  </si>
  <si>
    <t xml:space="preserve"> объем привлеченных инвестиций</t>
  </si>
  <si>
    <t xml:space="preserve"> количество сохраненых рабочих мест </t>
  </si>
  <si>
    <t>Предоставление муниципального имущества субъектам МСП, а также организаций, образующих инфраструктуру поддержки субъектов МСП</t>
  </si>
  <si>
    <t>Мероприятие 3. Имущественная поддержка субъектов малого и среднего предпринимательства, а также организаций, образующих инфраструктуру поддержки субъектов малого и среднего предпринимательства</t>
  </si>
  <si>
    <t xml:space="preserve">Изготовление буклетов для информирования лиц, освободившихся из мест лишения свободыс целью профилактики правонарушений </t>
  </si>
  <si>
    <t>x</t>
  </si>
  <si>
    <t>Численность посетителей учреждений музейного типа муниципальной формы собственности</t>
  </si>
  <si>
    <t>з/ плата, приобретение основных средств</t>
  </si>
  <si>
    <t>з/плата</t>
  </si>
  <si>
    <t xml:space="preserve">з/ плата </t>
  </si>
  <si>
    <t>исполнение кассового плана на  100%</t>
  </si>
  <si>
    <t>количество мест в дошкольных образовательных учреждениях муниципальной формы собственности, включая количество дошкольных мест в начальных школах-детских садах, филиалах дошкольных и общеобразовательных учреждений, в группах дошкольного образования при школах</t>
  </si>
  <si>
    <t xml:space="preserve"> доля дошкольных образовантельных учреждений муниципальной формы собственности, здания которых находятся в аварийном состоянии или требуют капитального ремонта, в общем числе дошкольных образовательных учреждениях</t>
  </si>
  <si>
    <t>доля детей в возрасте от 1 до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1 до 6 лет</t>
  </si>
  <si>
    <t>численность детей от 1 до 6 лет, состоящих на учете для определения в муниципальные дошкольные образовательные учреждения, на конец отчетного периода</t>
  </si>
  <si>
    <t xml:space="preserve"> удельный вес численности детей дошкольного возраста, посещающих негосударственные организации дошкольного образования, расположенных на территории Берёзовского района, предоставляющих услуги дошкольного образования, в общей численности детей, посещающих образовательные организации дошкольного образования, расположенные на территории Берёзовского района</t>
  </si>
  <si>
    <t xml:space="preserve"> доля дневных общеобразовательных учреждений муниципальной формы собственности, здания которых находятся в аварийном состоянии или требуют капитального ремонта, в общем количестве дневных общеобразовательных учреждений муниципальной формы собственности</t>
  </si>
  <si>
    <t xml:space="preserve"> доля дневных общеобразовательных учреждений муниципальной формы собственности, соответствующих современным требованиям обучения, в общей количестве дневных общеобразовательных учреждений муниципальной формы собственности</t>
  </si>
  <si>
    <t>доля общеобразовательных учреждений (с числом обучающихся более 50), в которых действуют управляющие советы</t>
  </si>
  <si>
    <t>доля выпускников государственных (муниципальных) общеобразовательных организаций, не сдавших единый государственный экзамен, в общей численности выпускников государственных (муниципальных) общеобразовательных организаций</t>
  </si>
  <si>
    <t xml:space="preserve"> доля обучающихся в муниципальных общеобразовательных организациях, занимающихся во вторую (третью) смену, в общей численности обучающихся в муниципальных общеобразовательных организаций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</si>
  <si>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</si>
  <si>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выпускников дневных общеобразовательных учреждений муниципальной формы собственности, сдавших единый государственный экзамен по русскому языку и математике, в общей численности выпускников общеобразовательных учреждений муниципальной формы собственности, сдававших единый государственном экзамене по данным предметам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</si>
  <si>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</si>
  <si>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 удельный вес муниципальных образований Красноярского края, в которых оценка деятельности организаций дополнительного образования детей, их руководителей и основных категорий работников осуществляется на основании показателей эффективности деятельности подведомственных муниципальных организаций дополнительного образования детей, не менее чем 80 %  муниципальных образований Красноярского края</t>
  </si>
  <si>
    <t>Обеспечить поступательное развитие районной системы дополнительного образования за счет разработки и реализации современных образовательных программ, дистанционных и сетевых форм их реализации, внедрения системы персонифицированного финансирования дополнительного образования детей на территории муниципалитета</t>
  </si>
  <si>
    <t>Задача № 4.</t>
  </si>
  <si>
    <t>Внедрить  модель  персонифицированного финансирования дополнительного образования детей.</t>
  </si>
  <si>
    <t>Доля детей охваченных персонифицированным финансированием дополнительного образования дете</t>
  </si>
  <si>
    <t>Задача №5</t>
  </si>
  <si>
    <t xml:space="preserve"> удельный вес численности обучающихся по программам общего образования, участвующих в олимпиадах и конкурсах различного уровня, в общей численности обучающихся по программам общего образования</t>
  </si>
  <si>
    <t xml:space="preserve"> доля оздоровленных детей школьного возраста</t>
  </si>
  <si>
    <t>Задача № 6</t>
  </si>
  <si>
    <t>Задача № 7</t>
  </si>
  <si>
    <t>доведение доли исполненных бюджетных ассигнований, предусмотренных в муниципальной программе</t>
  </si>
  <si>
    <t>количество воспитательных пропагандистских мероприятий</t>
  </si>
  <si>
    <t>количество размещенных публикаций на сайте администрации района и на информационных стендах на территории Березовского района материалов по разъяснению поведения и действия населения при угрозе или возникновении террактов</t>
  </si>
  <si>
    <t xml:space="preserve"> колическтво случаев проявления эктремизма и негативного отношения к лицам других национальносте</t>
  </si>
  <si>
    <t>количество совершенных актов экстремистской направленности против соблюдения прав человека на территории Березовского района</t>
  </si>
  <si>
    <t xml:space="preserve"> размещение информации в СМИ по информированию населения о порядке действий при угрозе возникновения террористических актов</t>
  </si>
  <si>
    <t>количество рейсов</t>
  </si>
  <si>
    <t xml:space="preserve">доведение уровня фактической оплаты населением за жилищно-коммунальные услуги от начисленных платежей </t>
  </si>
  <si>
    <t xml:space="preserve"> доведение уровня возмещения населением затрат на предоставление жилищно-коммунальных услуг по установленным для населения тарифам </t>
  </si>
  <si>
    <t xml:space="preserve"> размещение на официальном сайте администрации Березовского района решения о районном бюджете на очередной финансовый год и плановый период  и  отчета об его исполнении</t>
  </si>
  <si>
    <t xml:space="preserve"> доля полученных заключений районного Совета депутатов, осуществляющего проведение внешней проверки проектов решений, касающихся принятия районного бюджета, а также утверждения отчета об его исполнении, подготавливаемых Финансовым управлением  (100% ежегодно)</t>
  </si>
  <si>
    <t>соотношение поступившей суммы администрируемых доходов районного бюджета в части денежных взысканий, налагаемых в возмещение ущерба, причиненного в результате незаконного или нецелевого использования бюджетных средств к плановому значению</t>
  </si>
  <si>
    <t>соотношение количества фактически проведенных контрольных мероприятий к количеству запланированных</t>
  </si>
  <si>
    <t>Обеспечение исполнения расходных обязательств района (за исключением безвозмездных поступлений)</t>
  </si>
  <si>
    <t xml:space="preserve"> отсутствие в местных бюджетах просроченной кредиторской задолженности по выплате заработной платы с начислениями работникам бюджетной сферы и по исполнению обязательств перед гражданами</t>
  </si>
  <si>
    <t>количество муниципальных образований района, достигших суммарной оценки качества управления муниципальными финансами от 50 до 100 баллов (В соответствии с постановлением администрации Березовского района от 02.07.2013 № 1359 «Об утверждении порядка проведения мониторинга и оценки качества финансового менеджмента главных распорядителей бюджетных средств администрации Березовского района и методики оценки качества финансового менеджмента главных распорядителей бюджетных средств»)</t>
  </si>
  <si>
    <t>отсутствие в местных бюджетах просроченной кредиторский задолженности по бюджетным кредитам</t>
  </si>
  <si>
    <t>минимальный размер бюджетной обеспеченности поселений Березовского района после выравнивания</t>
  </si>
  <si>
    <t>1820000000</t>
  </si>
  <si>
    <t>1301</t>
  </si>
  <si>
    <t>1820081010</t>
  </si>
  <si>
    <t>Профилактика и вовлечение общественности в предупреждение правонарушений и пожаров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</si>
  <si>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</si>
  <si>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09100S8450</t>
  </si>
  <si>
    <t>Выполнение требований федеральных стандартов спортивной подготовки в рамках подпрограммы "Развитие системы подготовки спортивного резерва" государственной программы Красноярского края "Развитие физической культуры и спорта"</t>
  </si>
  <si>
    <t>Субсидии бюджетам муниципальных образований на государственную поддержку отрасли культуры (оснащение образовательных учреждений в сфере культуры музыкальными инструментами, оборудованием и учебными материалами)</t>
  </si>
  <si>
    <t>показатель -Количество граждан вовлеченных в мероприятия по профилактике и предупреждению правонарушений и пожаров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</si>
  <si>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</si>
  <si>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02100L0820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</si>
  <si>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</si>
  <si>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Субсидии бюджетам муниц.образований на софинан. организации и обеспечения обучающихся по образовательным программам начального общего образования в муниц.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</si>
  <si>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</si>
  <si>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02200L7502</t>
  </si>
  <si>
    <t>Субсидии бюджетам МО на частичное финансирование (возмещение) расходов МО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</si>
  <si>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 xml:space="preserve">исполнение кассового плана на 0% </t>
  </si>
  <si>
    <t xml:space="preserve">Показатель выполнен на </t>
  </si>
  <si>
    <t>Доля исполненных бюджетных ассигнований, предусмотренных в программном виде</t>
  </si>
  <si>
    <t>Отдельное мероприятие : Обеспечение реализации муниципальной программы и прочие мероприятия</t>
  </si>
  <si>
    <t>актуализация генерального плана, правил землепользования и застройки территорий поселений Березовского района</t>
  </si>
  <si>
    <t>основное мероприятие 6</t>
  </si>
  <si>
    <t>основное мероприятие 7</t>
  </si>
  <si>
    <t>1520081080</t>
  </si>
  <si>
    <t>мероприятие подпрограммы 6</t>
  </si>
  <si>
    <t xml:space="preserve">Субсидии бюджетам муниципальных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</t>
  </si>
  <si>
    <t>Софинансирование по Субсидии бюджетам муниципальных образований на реализацию муниципальных программ развития субъектов малого и среднего предпринимательства</t>
  </si>
  <si>
    <t>Количество несовершенолетних граждан, проживающих в Березовском районе, принявших участие в профильных палаточных лагерях</t>
  </si>
  <si>
    <t>02200S5590</t>
  </si>
  <si>
    <t>исполнение кассового плана на 99%</t>
  </si>
  <si>
    <t>Содержание муниципального имущества</t>
  </si>
  <si>
    <t>выдано и реализовано 2 свидетельства</t>
  </si>
  <si>
    <t>з/плата, налоги</t>
  </si>
  <si>
    <t>з/плата, налоги содержание(основные средства, конц.товары,</t>
  </si>
  <si>
    <t>мероприятие 15</t>
  </si>
  <si>
    <t>мероприятие 16</t>
  </si>
  <si>
    <t>мероприятие 17</t>
  </si>
  <si>
    <t>Мероприятие 20</t>
  </si>
  <si>
    <t>Мероприятие 21</t>
  </si>
  <si>
    <t>мероприятие 22</t>
  </si>
  <si>
    <t>Мероприятие 23</t>
  </si>
  <si>
    <t>Мероприятие 24</t>
  </si>
  <si>
    <t>Мероприятие 25</t>
  </si>
  <si>
    <t>меропрятие 6</t>
  </si>
  <si>
    <t>меропрятие 7</t>
  </si>
  <si>
    <t>меропрятие 8</t>
  </si>
  <si>
    <t>дотации поселениям на выравнивание (з/плата)</t>
  </si>
  <si>
    <t>содержание , канцелярия</t>
  </si>
  <si>
    <t>Обеспечение реализации муниципальной программы</t>
  </si>
  <si>
    <t>Текущий год 2023</t>
  </si>
  <si>
    <t>2022 (отчетный год)</t>
  </si>
  <si>
    <t>2023 (Текущий год)</t>
  </si>
  <si>
    <t>08400L5190</t>
  </si>
  <si>
    <t>Субсидии на государственную поддержку отрасли культуры (модернизация библиотека в части комплектовани книжных фондов)</t>
  </si>
  <si>
    <t>приобретение МФУ</t>
  </si>
  <si>
    <t xml:space="preserve">оказана поддержка 1 субъекту МСП и 1 самозанятому  </t>
  </si>
  <si>
    <t>Субсидии на подготовку описаний местоположений границ населенных пунктов и территориальных зон по красноярскому краю</t>
  </si>
  <si>
    <t>15200S5050</t>
  </si>
  <si>
    <t>Приобретение МФУ</t>
  </si>
  <si>
    <t>122</t>
  </si>
  <si>
    <t>0220015210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</si>
  <si>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воспитания, в том числе осуществляющих образовательную деятельность по адаптированным основным общеобразовательным программам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</si>
  <si>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</si>
  <si>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</si>
  <si>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022E151720</t>
  </si>
  <si>
    <t>0220080720</t>
  </si>
  <si>
    <t>614</t>
  </si>
  <si>
    <t>615</t>
  </si>
  <si>
    <t>625</t>
  </si>
  <si>
    <t>635</t>
  </si>
  <si>
    <t>816</t>
  </si>
  <si>
    <t>Обеспечение функционирования модели муниципального социального заказа дополнительного образования детей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</si>
  <si>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</t>
  </si>
  <si>
    <t>21,3</t>
  </si>
  <si>
    <t>Уничтожение дикорастущих посевов наркосодержащих растений</t>
  </si>
  <si>
    <t>не менее 78</t>
  </si>
  <si>
    <t>не более 5</t>
  </si>
  <si>
    <t xml:space="preserve">не менее 90 </t>
  </si>
  <si>
    <t>Количество проведенных заседаний (семинаров, совещаний, переговоров, встреч и т.д.) с участием бизнес сообщества и официальных лиц</t>
  </si>
  <si>
    <t>2024 год</t>
  </si>
  <si>
    <t>2025  год</t>
  </si>
  <si>
    <t xml:space="preserve">исполнение кассового плана на  0% </t>
  </si>
  <si>
    <t>исполнение кассового плана на  57%</t>
  </si>
  <si>
    <t xml:space="preserve">исполнение кассового плана на 39% </t>
  </si>
  <si>
    <t>исполнение кассового плана 53%</t>
  </si>
  <si>
    <t>исполнение кассового плана  50%</t>
  </si>
  <si>
    <t>исполнение кассового плана 54%</t>
  </si>
  <si>
    <t>-</t>
  </si>
  <si>
    <t>09100S6500</t>
  </si>
  <si>
    <t>11200S6680</t>
  </si>
  <si>
    <t>813</t>
  </si>
  <si>
    <t>022EВ51790</t>
  </si>
  <si>
    <t>1700081060</t>
  </si>
  <si>
    <t>0920000000</t>
  </si>
  <si>
    <t>за 2023 год</t>
  </si>
  <si>
    <t>084А274820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</si>
  <si>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молодежи.</t>
  </si>
  <si>
    <t>084А155191</t>
  </si>
  <si>
    <t>Субсидии бюджетам муниципальных образований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молодежи.)</t>
  </si>
  <si>
    <t>Устройство плоскостных сооружений п. Березовский Маганский сельсовет  и БСОШ№ 4</t>
  </si>
  <si>
    <t xml:space="preserve">Приобреетно оборужования для подготовки группы для спорт подготовки </t>
  </si>
  <si>
    <t>Участие в комплексных спортокиадах среди районов</t>
  </si>
  <si>
    <t>Оформленные права муниципальной собственности на объекты недвижимости, прошедшие государственный кадастровый учет</t>
  </si>
  <si>
    <t>Внесение изменений в генеральный план Бархатовского сельсовета</t>
  </si>
  <si>
    <t>Разработка документации для образования земельных участков под линейными объектами – 2 шт (дороги)</t>
  </si>
  <si>
    <t>единовременная пропускная способность спортивныз сооружений Березовского района</t>
  </si>
  <si>
    <t>численность лиц, систематически занимающихся физической культурой и спортом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</si>
  <si>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</si>
  <si>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 xml:space="preserve">исполнение 100% </t>
  </si>
  <si>
    <t xml:space="preserve">исполнение кассового плана на 99,9% </t>
  </si>
  <si>
    <t>исполнение кассового плана на  99,9%</t>
  </si>
  <si>
    <t xml:space="preserve">исполнение кассового плана на 99% </t>
  </si>
  <si>
    <t>исполнение кассового плана  100%</t>
  </si>
  <si>
    <t>исполнение кассового плана на 96,5%</t>
  </si>
  <si>
    <t>исполнение кассового плана на 100%</t>
  </si>
  <si>
    <t>исполнение кассового плана на 99,8%</t>
  </si>
  <si>
    <t xml:space="preserve">исполнение кассового плана на 99,9%  </t>
  </si>
  <si>
    <t xml:space="preserve">исполнение кассового плана на 100%   </t>
  </si>
  <si>
    <t>исполнения кассового плана на 100%</t>
  </si>
  <si>
    <t>мероприятие 18</t>
  </si>
  <si>
    <t>Безвозмездные поступления, за счет средств администрации Есаульского сельсовета</t>
  </si>
  <si>
    <t>0220080680</t>
  </si>
  <si>
    <t>Субсидии бюджетам муниц.образований на софинан. организации и обеспечения обучающихся по образовательным программам начального общего образования в муниц.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напиткf</t>
  </si>
  <si>
    <t>10036</t>
  </si>
  <si>
    <t>Субсидии на создание условий для предоставления горячего питания обучающимся общеобразовательных организаций</t>
  </si>
  <si>
    <t>02200S4700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</si>
</sst>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"/>
    <numFmt numFmtId="166" formatCode="0.0"/>
    <numFmt numFmtId="167" formatCode="0.000"/>
    <numFmt numFmtId="168" formatCode="0.00000"/>
    <numFmt numFmtId="169" formatCode="0.0000"/>
  </numFmts>
  <fonts count="34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78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vertical="center"/>
    </xf>
    <xf numFmtId="165" fontId="10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/>
    <xf numFmtId="0" fontId="0" fillId="0" borderId="0" xfId="0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0" fontId="25" fillId="4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4" fontId="18" fillId="4" borderId="0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vertical="center" wrapText="1"/>
    </xf>
    <xf numFmtId="0" fontId="25" fillId="4" borderId="0" xfId="0" applyNumberFormat="1" applyFont="1" applyFill="1" applyBorder="1" applyAlignment="1">
      <alignment horizontal="center" wrapText="1"/>
    </xf>
    <xf numFmtId="0" fontId="13" fillId="4" borderId="0" xfId="0" applyNumberFormat="1" applyFont="1" applyFill="1" applyBorder="1" applyAlignment="1">
      <alignment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Border="1" applyAlignment="1">
      <alignment horizontal="center" vertical="center"/>
    </xf>
    <xf numFmtId="2" fontId="16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0" fontId="3" fillId="4" borderId="0" xfId="0" applyNumberFormat="1" applyFont="1" applyFill="1" applyBorder="1" applyAlignment="1">
      <alignment horizontal="center" vertical="center" wrapText="1"/>
    </xf>
    <xf numFmtId="2" fontId="22" fillId="4" borderId="0" xfId="0" applyNumberFormat="1" applyFont="1" applyFill="1" applyBorder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2" fontId="21" fillId="4" borderId="0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Border="1" applyAlignment="1" applyProtection="1">
      <alignment horizontal="center" vertical="center" wrapText="1"/>
    </xf>
    <xf numFmtId="0" fontId="0" fillId="4" borderId="0" xfId="0" applyFont="1" applyFill="1" applyBorder="1"/>
    <xf numFmtId="4" fontId="0" fillId="4" borderId="0" xfId="0" applyNumberFormat="1" applyFont="1" applyFill="1" applyBorder="1"/>
    <xf numFmtId="0" fontId="9" fillId="4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2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2" fontId="16" fillId="6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2" fontId="9" fillId="6" borderId="1" xfId="0" applyNumberFormat="1" applyFont="1" applyFill="1" applyBorder="1" applyAlignment="1" applyProtection="1">
      <alignment horizontal="left" vertical="center" wrapText="1"/>
      <protection locked="0"/>
    </xf>
    <xf numFmtId="2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 wrapText="1"/>
      <protection locked="0"/>
    </xf>
    <xf numFmtId="2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167" fontId="17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7" fillId="3" borderId="1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6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/>
    <xf numFmtId="0" fontId="0" fillId="0" borderId="0" xfId="0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2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166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8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Border="1" applyAlignment="1" applyProtection="1">
      <alignment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8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2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16" fontId="3" fillId="2" borderId="1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64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vertical="center" wrapText="1"/>
      <protection locked="0"/>
    </xf>
    <xf numFmtId="0" fontId="10" fillId="4" borderId="6" xfId="0" applyFont="1" applyFill="1" applyBorder="1" applyAlignment="1" applyProtection="1">
      <alignment vertical="center" wrapText="1"/>
      <protection locked="0"/>
    </xf>
    <xf numFmtId="0" fontId="10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7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2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7" fillId="4" borderId="0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10" fillId="0" borderId="23" xfId="0" applyNumberFormat="1" applyFont="1" applyBorder="1" applyAlignment="1" applyProtection="1">
      <alignment horizontal="center" vertical="center" wrapText="1"/>
    </xf>
    <xf numFmtId="2" fontId="9" fillId="0" borderId="9" xfId="0" applyNumberFormat="1" applyFont="1" applyBorder="1" applyAlignment="1" applyProtection="1">
      <alignment horizontal="left" vertical="center" wrapText="1"/>
      <protection locked="0"/>
    </xf>
    <xf numFmtId="2" fontId="10" fillId="0" borderId="0" xfId="0" applyNumberFormat="1" applyFont="1" applyBorder="1" applyAlignment="1" applyProtection="1">
      <alignment horizontal="center" vertical="center" wrapText="1"/>
      <protection locked="0"/>
    </xf>
    <xf numFmtId="2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Alignment="1" applyProtection="1">
      <alignment horizontal="center" wrapText="1"/>
    </xf>
    <xf numFmtId="4" fontId="10" fillId="2" borderId="1" xfId="0" applyNumberFormat="1" applyFont="1" applyFill="1" applyBorder="1" applyAlignment="1" applyProtection="1">
      <alignment horizontal="center" wrapText="1"/>
      <protection locked="0"/>
    </xf>
    <xf numFmtId="4" fontId="10" fillId="2" borderId="23" xfId="0" applyNumberFormat="1" applyFont="1" applyFill="1" applyBorder="1" applyAlignment="1" applyProtection="1">
      <alignment horizontal="center" wrapText="1"/>
    </xf>
    <xf numFmtId="4" fontId="10" fillId="4" borderId="1" xfId="0" applyNumberFormat="1" applyFont="1" applyFill="1" applyBorder="1" applyAlignment="1" applyProtection="1">
      <alignment vertical="center" wrapText="1"/>
      <protection locked="0"/>
    </xf>
    <xf numFmtId="4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9" xfId="0" applyNumberFormat="1" applyFont="1" applyFill="1" applyBorder="1" applyAlignment="1" applyProtection="1">
      <alignment horizontal="center" vertical="center" wrapText="1"/>
    </xf>
    <xf numFmtId="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1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169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7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4" fontId="10" fillId="4" borderId="0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/>
    </xf>
    <xf numFmtId="4" fontId="10" fillId="4" borderId="24" xfId="0" applyNumberFormat="1" applyFont="1" applyFill="1" applyBorder="1" applyAlignment="1" applyProtection="1">
      <alignment horizontal="center" vertical="center" wrapText="1"/>
    </xf>
    <xf numFmtId="4" fontId="9" fillId="0" borderId="0" xfId="0" applyNumberFormat="1" applyFont="1" applyFill="1"/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NumberFormat="1" applyFont="1" applyBorder="1" applyAlignment="1" applyProtection="1">
      <alignment horizontal="left" vertical="center" wrapText="1"/>
      <protection locked="0"/>
    </xf>
    <xf numFmtId="0" fontId="2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left" vertical="center" wrapText="1"/>
      <protection locked="0"/>
    </xf>
    <xf numFmtId="0" fontId="10" fillId="4" borderId="6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7" fillId="4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Border="1" applyAlignment="1" applyProtection="1">
      <alignment horizontal="left" vertical="center" wrapText="1"/>
      <protection locked="0"/>
    </xf>
    <xf numFmtId="0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4" borderId="5" xfId="0" applyNumberFormat="1" applyFont="1" applyFill="1" applyBorder="1" applyAlignment="1" applyProtection="1">
      <alignment horizontal="left" vertical="top" wrapText="1"/>
      <protection locked="0"/>
    </xf>
    <xf numFmtId="0" fontId="10" fillId="4" borderId="6" xfId="0" applyNumberFormat="1" applyFont="1" applyFill="1" applyBorder="1" applyAlignment="1" applyProtection="1">
      <alignment horizontal="left" vertical="top" wrapText="1"/>
      <protection locked="0"/>
    </xf>
    <xf numFmtId="0" fontId="10" fillId="4" borderId="4" xfId="0" applyNumberFormat="1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7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7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4" xfId="0" applyBorder="1"/>
    <xf numFmtId="0" fontId="25" fillId="0" borderId="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2" fontId="9" fillId="0" borderId="1" xfId="0" applyNumberFormat="1" applyFont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Border="1" applyAlignment="1" applyProtection="1">
      <alignment horizontal="left" vertical="center" wrapText="1"/>
      <protection locked="0"/>
    </xf>
    <xf numFmtId="2" fontId="9" fillId="0" borderId="5" xfId="0" applyNumberFormat="1" applyFont="1" applyBorder="1" applyAlignment="1" applyProtection="1">
      <alignment horizontal="center" vertical="center" wrapText="1"/>
      <protection locked="0"/>
    </xf>
    <xf numFmtId="2" fontId="9" fillId="0" borderId="6" xfId="0" applyNumberFormat="1" applyFont="1" applyBorder="1" applyAlignment="1" applyProtection="1">
      <alignment horizontal="center" vertical="center" wrapText="1"/>
      <protection locked="0"/>
    </xf>
    <xf numFmtId="2" fontId="9" fillId="0" borderId="4" xfId="0" applyNumberFormat="1" applyFont="1" applyBorder="1" applyAlignment="1" applyProtection="1">
      <alignment horizontal="center" vertical="center" wrapText="1"/>
      <protection locked="0"/>
    </xf>
    <xf numFmtId="2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4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2" fontId="9" fillId="2" borderId="1" xfId="0" applyNumberFormat="1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5" xfId="0" applyNumberFormat="1" applyFont="1" applyBorder="1" applyAlignment="1" applyProtection="1">
      <alignment horizontal="left" vertical="center" wrapText="1"/>
      <protection locked="0"/>
    </xf>
    <xf numFmtId="2" fontId="20" fillId="0" borderId="6" xfId="0" applyNumberFormat="1" applyFont="1" applyBorder="1" applyAlignment="1" applyProtection="1">
      <alignment horizontal="left" vertical="center" wrapText="1"/>
      <protection locked="0"/>
    </xf>
    <xf numFmtId="2" fontId="20" fillId="0" borderId="4" xfId="0" applyNumberFormat="1" applyFont="1" applyBorder="1" applyAlignment="1" applyProtection="1">
      <alignment horizontal="left" vertical="center" wrapText="1"/>
      <protection locked="0"/>
    </xf>
    <xf numFmtId="2" fontId="9" fillId="0" borderId="5" xfId="0" applyNumberFormat="1" applyFont="1" applyFill="1" applyBorder="1" applyAlignment="1" applyProtection="1">
      <alignment horizontal="left" vertical="center" wrapText="1"/>
      <protection locked="0"/>
    </xf>
    <xf numFmtId="2" fontId="9" fillId="0" borderId="6" xfId="0" applyNumberFormat="1" applyFont="1" applyFill="1" applyBorder="1" applyAlignment="1" applyProtection="1">
      <alignment horizontal="left" vertical="center" wrapText="1"/>
      <protection locked="0"/>
    </xf>
    <xf numFmtId="2" fontId="9" fillId="0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2" fontId="0" fillId="0" borderId="1" xfId="0" applyNumberFormat="1" applyFont="1" applyBorder="1" applyAlignment="1" applyProtection="1">
      <alignment horizontal="left" vertical="center" wrapText="1"/>
      <protection locked="0"/>
    </xf>
    <xf numFmtId="0" fontId="1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9" fillId="4" borderId="5" xfId="0" applyNumberFormat="1" applyFont="1" applyFill="1" applyBorder="1" applyAlignment="1" applyProtection="1">
      <alignment horizontal="left" vertical="center" wrapText="1"/>
      <protection locked="0"/>
    </xf>
    <xf numFmtId="2" fontId="9" fillId="4" borderId="6" xfId="0" applyNumberFormat="1" applyFont="1" applyFill="1" applyBorder="1" applyAlignment="1" applyProtection="1">
      <alignment horizontal="left" vertical="center" wrapText="1"/>
      <protection locked="0"/>
    </xf>
    <xf numFmtId="2" fontId="9" fillId="4" borderId="4" xfId="0" applyNumberFormat="1" applyFont="1" applyFill="1" applyBorder="1" applyAlignment="1" applyProtection="1">
      <alignment horizontal="left" vertical="center" wrapText="1"/>
      <protection locked="0"/>
    </xf>
    <xf numFmtId="2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2" fontId="9" fillId="0" borderId="5" xfId="0" applyNumberFormat="1" applyFont="1" applyBorder="1" applyAlignment="1" applyProtection="1">
      <alignment horizontal="left" vertical="center" wrapText="1"/>
      <protection locked="0"/>
    </xf>
    <xf numFmtId="2" fontId="9" fillId="0" borderId="6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2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16" fillId="3" borderId="5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6" xfId="0" applyNumberFormat="1" applyFont="1" applyFill="1" applyBorder="1" applyAlignment="1" applyProtection="1">
      <alignment horizontal="left" vertical="center" wrapText="1"/>
      <protection locked="0"/>
    </xf>
    <xf numFmtId="2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2" fontId="9" fillId="0" borderId="4" xfId="0" applyNumberFormat="1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20" fillId="0" borderId="1" xfId="0" applyNumberFormat="1" applyFont="1" applyBorder="1" applyAlignment="1" applyProtection="1">
      <alignment horizontal="left" vertical="center" wrapText="1"/>
      <protection locked="0"/>
    </xf>
    <xf numFmtId="2" fontId="9" fillId="2" borderId="4" xfId="0" applyNumberFormat="1" applyFont="1" applyFill="1" applyBorder="1" applyAlignment="1" applyProtection="1">
      <alignment horizontal="left" vertical="center" wrapText="1"/>
      <protection locked="0"/>
    </xf>
    <xf numFmtId="2" fontId="20" fillId="0" borderId="5" xfId="0" applyNumberFormat="1" applyFont="1" applyBorder="1" applyAlignment="1" applyProtection="1">
      <alignment horizontal="center" vertical="center" wrapText="1"/>
      <protection locked="0"/>
    </xf>
    <xf numFmtId="2" fontId="20" fillId="0" borderId="6" xfId="0" applyNumberFormat="1" applyFont="1" applyBorder="1" applyAlignment="1" applyProtection="1">
      <alignment horizontal="center" vertical="center" wrapText="1"/>
      <protection locked="0"/>
    </xf>
    <xf numFmtId="2" fontId="20" fillId="0" borderId="4" xfId="0" applyNumberFormat="1" applyFont="1" applyBorder="1" applyAlignment="1" applyProtection="1">
      <alignment horizontal="center" vertical="center" wrapText="1"/>
      <protection locked="0"/>
    </xf>
    <xf numFmtId="2" fontId="9" fillId="0" borderId="7" xfId="0" applyNumberFormat="1" applyFont="1" applyFill="1" applyBorder="1" applyAlignment="1" applyProtection="1">
      <alignment horizontal="left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165" fontId="10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65" fontId="11" fillId="0" borderId="10" xfId="0" applyNumberFormat="1" applyFont="1" applyFill="1" applyBorder="1" applyAlignment="1">
      <alignment horizontal="center" vertical="top" wrapText="1"/>
    </xf>
    <xf numFmtId="165" fontId="11" fillId="0" borderId="11" xfId="0" applyNumberFormat="1" applyFont="1" applyFill="1" applyBorder="1" applyAlignment="1">
      <alignment horizontal="center" vertical="top" wrapText="1"/>
    </xf>
    <xf numFmtId="165" fontId="11" fillId="0" borderId="12" xfId="0" applyNumberFormat="1" applyFont="1" applyFill="1" applyBorder="1" applyAlignment="1">
      <alignment horizontal="center" vertical="top" wrapText="1"/>
    </xf>
    <xf numFmtId="165" fontId="18" fillId="0" borderId="13" xfId="0" applyNumberFormat="1" applyFont="1" applyFill="1" applyBorder="1" applyAlignment="1">
      <alignment horizontal="center" vertical="top" wrapText="1"/>
    </xf>
    <xf numFmtId="165" fontId="18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0" fillId="4" borderId="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17" fillId="4" borderId="0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4" borderId="0" xfId="0" applyNumberFormat="1" applyFont="1" applyFill="1" applyBorder="1" applyAlignment="1">
      <alignment horizontal="center" vertical="center" wrapText="1"/>
    </xf>
    <xf numFmtId="4" fontId="10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13" fillId="4" borderId="0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3"/>
  <sheetViews>
    <sheetView topLeftCell="A4" zoomScale="70" zoomScaleNormal="70" zoomScaleSheetLayoutView="100" workbookViewId="0">
      <pane ySplit="7" topLeftCell="A192" activePane="bottomLeft" state="frozen"/>
      <selection activeCell="A4" sqref="A4"/>
      <selection pane="bottomLeft" activeCell="K202" sqref="K202"/>
    </sheetView>
  </sheetViews>
  <sheetFormatPr defaultColWidth="9.1796875" defaultRowHeight="11.5"/>
  <cols>
    <col min="1" max="1" width="5" style="323" customWidth="1"/>
    <col min="2" max="2" width="53.453125" style="81" customWidth="1"/>
    <col min="3" max="3" width="7.453125" style="242" customWidth="1"/>
    <col min="4" max="4" width="6.7265625" style="242" customWidth="1"/>
    <col min="5" max="6" width="7.54296875" style="242" customWidth="1"/>
    <col min="7" max="7" width="8.1796875" style="242" customWidth="1"/>
    <col min="8" max="8" width="8" style="242" customWidth="1"/>
    <col min="9" max="9" width="7.26953125" style="242" customWidth="1"/>
    <col min="10" max="10" width="6.7265625" style="242" customWidth="1"/>
    <col min="11" max="11" width="6.54296875" style="242" customWidth="1"/>
    <col min="12" max="12" width="6.7265625" style="242" customWidth="1"/>
    <col min="13" max="13" width="7.7265625" style="242" customWidth="1"/>
    <col min="14" max="14" width="23.1796875" style="242" customWidth="1"/>
    <col min="15" max="15" width="10.54296875" style="81" bestFit="1" customWidth="1"/>
    <col min="16" max="16" width="10" style="81" bestFit="1" customWidth="1"/>
    <col min="17" max="16384" width="9.1796875" style="81"/>
  </cols>
  <sheetData>
    <row r="1" spans="1:14" ht="19.5" customHeight="1">
      <c r="L1" s="540" t="s">
        <v>25</v>
      </c>
      <c r="M1" s="540"/>
      <c r="N1" s="540"/>
    </row>
    <row r="2" spans="1:14" ht="45.75" customHeight="1">
      <c r="L2" s="540" t="s">
        <v>199</v>
      </c>
      <c r="M2" s="540"/>
      <c r="N2" s="540"/>
    </row>
    <row r="3" spans="1:14" ht="17.25" customHeight="1">
      <c r="B3" s="541" t="s">
        <v>60</v>
      </c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</row>
    <row r="4" spans="1:14" ht="17.25" customHeight="1">
      <c r="B4" s="401"/>
      <c r="C4" s="336"/>
      <c r="D4" s="336"/>
      <c r="E4" s="336"/>
      <c r="F4" s="336"/>
      <c r="G4" s="336"/>
      <c r="H4" s="20"/>
      <c r="I4" s="20"/>
      <c r="J4" s="336"/>
      <c r="K4" s="336"/>
      <c r="L4" s="336"/>
      <c r="M4" s="336"/>
      <c r="N4" s="20"/>
    </row>
    <row r="5" spans="1:14" ht="17.25" customHeight="1">
      <c r="B5" s="541" t="s">
        <v>60</v>
      </c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</row>
    <row r="6" spans="1:14" ht="16.5" customHeight="1">
      <c r="B6" s="243"/>
      <c r="C6" s="321"/>
      <c r="D6" s="321"/>
      <c r="E6" s="321"/>
      <c r="F6" s="542" t="s">
        <v>721</v>
      </c>
      <c r="G6" s="542"/>
      <c r="H6" s="542"/>
      <c r="I6" s="542"/>
      <c r="J6" s="321"/>
      <c r="K6" s="321"/>
      <c r="L6" s="321"/>
      <c r="M6" s="321"/>
    </row>
    <row r="7" spans="1:14" ht="16.5" customHeight="1">
      <c r="G7" s="337"/>
      <c r="H7" s="337"/>
      <c r="I7" s="337"/>
    </row>
    <row r="8" spans="1:14" s="324" customFormat="1" ht="22.5" customHeight="1">
      <c r="A8" s="515" t="s">
        <v>0</v>
      </c>
      <c r="B8" s="516" t="s">
        <v>1</v>
      </c>
      <c r="C8" s="499" t="s">
        <v>7</v>
      </c>
      <c r="D8" s="517" t="s">
        <v>388</v>
      </c>
      <c r="E8" s="499" t="s">
        <v>9</v>
      </c>
      <c r="F8" s="499"/>
      <c r="G8" s="499"/>
      <c r="H8" s="499" t="s">
        <v>676</v>
      </c>
      <c r="I8" s="499"/>
      <c r="J8" s="499"/>
      <c r="K8" s="499"/>
      <c r="L8" s="499" t="s">
        <v>2</v>
      </c>
      <c r="M8" s="499"/>
      <c r="N8" s="499" t="s">
        <v>54</v>
      </c>
    </row>
    <row r="9" spans="1:14" s="324" customFormat="1" ht="24" customHeight="1">
      <c r="A9" s="515"/>
      <c r="B9" s="516"/>
      <c r="C9" s="499"/>
      <c r="D9" s="518"/>
      <c r="E9" s="391">
        <v>2021</v>
      </c>
      <c r="F9" s="499">
        <v>2022</v>
      </c>
      <c r="G9" s="499"/>
      <c r="H9" s="539" t="s">
        <v>8</v>
      </c>
      <c r="I9" s="539"/>
      <c r="J9" s="539" t="s">
        <v>10</v>
      </c>
      <c r="K9" s="539"/>
      <c r="L9" s="499">
        <v>2024</v>
      </c>
      <c r="M9" s="499">
        <v>2025</v>
      </c>
      <c r="N9" s="499"/>
    </row>
    <row r="10" spans="1:14" s="324" customFormat="1" ht="23.25" customHeight="1">
      <c r="A10" s="515"/>
      <c r="B10" s="516"/>
      <c r="C10" s="499"/>
      <c r="D10" s="519"/>
      <c r="E10" s="391" t="s">
        <v>4</v>
      </c>
      <c r="F10" s="391" t="s">
        <v>3</v>
      </c>
      <c r="G10" s="391" t="s">
        <v>4</v>
      </c>
      <c r="H10" s="400" t="s">
        <v>3</v>
      </c>
      <c r="I10" s="400" t="s">
        <v>4</v>
      </c>
      <c r="J10" s="400" t="s">
        <v>3</v>
      </c>
      <c r="K10" s="400" t="s">
        <v>4</v>
      </c>
      <c r="L10" s="499"/>
      <c r="M10" s="499"/>
      <c r="N10" s="499"/>
    </row>
    <row r="11" spans="1:14" ht="15">
      <c r="A11" s="393">
        <v>1</v>
      </c>
      <c r="B11" s="520" t="s">
        <v>297</v>
      </c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2"/>
    </row>
    <row r="12" spans="1:14" s="325" customFormat="1" ht="39.75" customHeight="1">
      <c r="A12" s="523"/>
      <c r="B12" s="82" t="s">
        <v>198</v>
      </c>
      <c r="C12" s="490" t="s">
        <v>545</v>
      </c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2"/>
    </row>
    <row r="13" spans="1:14" ht="22.5" customHeight="1">
      <c r="A13" s="524"/>
      <c r="B13" s="83" t="s">
        <v>429</v>
      </c>
      <c r="C13" s="41" t="s">
        <v>80</v>
      </c>
      <c r="D13" s="41"/>
      <c r="E13" s="41">
        <v>10648</v>
      </c>
      <c r="F13" s="41">
        <v>10648</v>
      </c>
      <c r="G13" s="41">
        <v>16411</v>
      </c>
      <c r="H13" s="41">
        <v>16500</v>
      </c>
      <c r="I13" s="41">
        <v>12360</v>
      </c>
      <c r="J13" s="437">
        <v>16500</v>
      </c>
      <c r="K13" s="437">
        <v>19081</v>
      </c>
      <c r="L13" s="41">
        <v>17000</v>
      </c>
      <c r="M13" s="41">
        <v>17000</v>
      </c>
      <c r="N13" s="391"/>
    </row>
    <row r="14" spans="1:14" ht="28" customHeight="1">
      <c r="A14" s="524"/>
      <c r="B14" s="82" t="s">
        <v>438</v>
      </c>
      <c r="C14" s="48" t="s">
        <v>432</v>
      </c>
      <c r="D14" s="41"/>
      <c r="E14" s="41">
        <v>57</v>
      </c>
      <c r="F14" s="41">
        <v>59</v>
      </c>
      <c r="G14" s="41">
        <v>118</v>
      </c>
      <c r="H14" s="41">
        <v>118</v>
      </c>
      <c r="I14" s="41">
        <v>5.3</v>
      </c>
      <c r="J14" s="437">
        <v>118</v>
      </c>
      <c r="K14" s="437">
        <v>123</v>
      </c>
      <c r="L14" s="41">
        <v>120</v>
      </c>
      <c r="M14" s="41">
        <v>120</v>
      </c>
      <c r="N14" s="391"/>
    </row>
    <row r="15" spans="1:14" ht="24" customHeight="1">
      <c r="A15" s="524"/>
      <c r="B15" s="82" t="s">
        <v>517</v>
      </c>
      <c r="C15" s="41" t="s">
        <v>72</v>
      </c>
      <c r="D15" s="41"/>
      <c r="E15" s="41">
        <v>11</v>
      </c>
      <c r="F15" s="41">
        <v>11</v>
      </c>
      <c r="G15" s="41">
        <v>13.7</v>
      </c>
      <c r="H15" s="41">
        <v>13.8</v>
      </c>
      <c r="I15" s="41">
        <v>15.6</v>
      </c>
      <c r="J15" s="437">
        <v>13.8</v>
      </c>
      <c r="K15" s="437">
        <v>17.399999999999999</v>
      </c>
      <c r="L15" s="41">
        <v>14</v>
      </c>
      <c r="M15" s="41">
        <v>14</v>
      </c>
      <c r="N15" s="391"/>
    </row>
    <row r="16" spans="1:14" ht="29" customHeight="1">
      <c r="A16" s="524"/>
      <c r="B16" s="82" t="s">
        <v>546</v>
      </c>
      <c r="C16" s="41" t="s">
        <v>80</v>
      </c>
      <c r="D16" s="41"/>
      <c r="E16" s="41">
        <v>1118</v>
      </c>
      <c r="F16" s="41">
        <v>1860</v>
      </c>
      <c r="G16" s="41">
        <v>1125</v>
      </c>
      <c r="H16" s="423">
        <v>1130</v>
      </c>
      <c r="I16" s="41">
        <v>1144</v>
      </c>
      <c r="J16" s="437">
        <v>1130</v>
      </c>
      <c r="K16" s="437">
        <v>1149</v>
      </c>
      <c r="L16" s="41">
        <v>1085</v>
      </c>
      <c r="M16" s="41">
        <v>1210</v>
      </c>
      <c r="N16" s="391"/>
    </row>
    <row r="17" spans="1:16" s="325" customFormat="1" ht="18.75" customHeight="1">
      <c r="A17" s="326" t="s">
        <v>98</v>
      </c>
      <c r="B17" s="84" t="s">
        <v>92</v>
      </c>
      <c r="C17" s="495" t="s">
        <v>298</v>
      </c>
      <c r="D17" s="496"/>
      <c r="E17" s="496"/>
      <c r="F17" s="496"/>
      <c r="G17" s="496"/>
      <c r="H17" s="496"/>
      <c r="I17" s="496"/>
      <c r="J17" s="496"/>
      <c r="K17" s="496"/>
      <c r="L17" s="496"/>
      <c r="M17" s="496"/>
      <c r="N17" s="404"/>
      <c r="P17" s="81"/>
    </row>
    <row r="18" spans="1:16" ht="22" customHeight="1">
      <c r="A18" s="505"/>
      <c r="B18" s="82" t="s">
        <v>439</v>
      </c>
      <c r="C18" s="41" t="s">
        <v>72</v>
      </c>
      <c r="D18" s="41"/>
      <c r="E18" s="41">
        <v>6196</v>
      </c>
      <c r="F18" s="41">
        <v>6114</v>
      </c>
      <c r="G18" s="41">
        <v>6115</v>
      </c>
      <c r="H18" s="41">
        <v>6118</v>
      </c>
      <c r="I18" s="41">
        <v>4392</v>
      </c>
      <c r="J18" s="437">
        <v>6118</v>
      </c>
      <c r="K18" s="437">
        <v>6707</v>
      </c>
      <c r="L18" s="41">
        <v>6120</v>
      </c>
      <c r="M18" s="41">
        <v>6120</v>
      </c>
      <c r="N18" s="391"/>
    </row>
    <row r="19" spans="1:16">
      <c r="A19" s="506"/>
      <c r="B19" s="82" t="s">
        <v>440</v>
      </c>
      <c r="C19" s="41" t="s">
        <v>80</v>
      </c>
      <c r="D19" s="41"/>
      <c r="E19" s="41">
        <v>12669</v>
      </c>
      <c r="F19" s="41">
        <v>12669</v>
      </c>
      <c r="G19" s="41">
        <v>12669</v>
      </c>
      <c r="H19" s="423">
        <v>12670</v>
      </c>
      <c r="I19" s="41">
        <v>9636</v>
      </c>
      <c r="J19" s="437">
        <v>12670</v>
      </c>
      <c r="K19" s="437">
        <v>12675</v>
      </c>
      <c r="L19" s="423">
        <v>12690</v>
      </c>
      <c r="M19" s="423">
        <v>12690</v>
      </c>
      <c r="N19" s="391"/>
    </row>
    <row r="20" spans="1:16">
      <c r="A20" s="506"/>
      <c r="B20" s="82" t="s">
        <v>441</v>
      </c>
      <c r="C20" s="41" t="s">
        <v>72</v>
      </c>
      <c r="D20" s="41"/>
      <c r="E20" s="41">
        <v>11</v>
      </c>
      <c r="F20" s="41">
        <v>12</v>
      </c>
      <c r="G20" s="41">
        <v>13.7</v>
      </c>
      <c r="H20" s="41">
        <v>13.8</v>
      </c>
      <c r="I20" s="41">
        <v>15.6</v>
      </c>
      <c r="J20" s="437">
        <v>13.8</v>
      </c>
      <c r="K20" s="437">
        <v>17.399999999999999</v>
      </c>
      <c r="L20" s="41">
        <v>17.5</v>
      </c>
      <c r="M20" s="41">
        <v>17.5</v>
      </c>
      <c r="N20" s="391"/>
    </row>
    <row r="21" spans="1:16" ht="15" customHeight="1">
      <c r="A21" s="506"/>
      <c r="B21" s="83" t="s">
        <v>431</v>
      </c>
      <c r="C21" s="41" t="s">
        <v>432</v>
      </c>
      <c r="D21" s="41"/>
      <c r="E21" s="41">
        <v>3230</v>
      </c>
      <c r="F21" s="41">
        <v>3280</v>
      </c>
      <c r="G21" s="41">
        <v>3340</v>
      </c>
      <c r="H21" s="41">
        <v>3390</v>
      </c>
      <c r="I21" s="41">
        <v>3365</v>
      </c>
      <c r="J21" s="437">
        <v>3390</v>
      </c>
      <c r="K21" s="437">
        <v>3390</v>
      </c>
      <c r="L21" s="41">
        <v>3440</v>
      </c>
      <c r="M21" s="41">
        <v>3490</v>
      </c>
      <c r="N21" s="391"/>
    </row>
    <row r="22" spans="1:16" ht="22" customHeight="1">
      <c r="A22" s="507"/>
      <c r="B22" s="327" t="s">
        <v>581</v>
      </c>
      <c r="C22" s="41" t="s">
        <v>521</v>
      </c>
      <c r="D22" s="41"/>
      <c r="E22" s="41">
        <v>2282</v>
      </c>
      <c r="F22" s="41">
        <v>6100</v>
      </c>
      <c r="G22" s="41">
        <v>6324</v>
      </c>
      <c r="H22" s="41">
        <v>6600</v>
      </c>
      <c r="I22" s="41">
        <v>4141</v>
      </c>
      <c r="J22" s="437">
        <v>6600</v>
      </c>
      <c r="K22" s="437">
        <v>6996</v>
      </c>
      <c r="L22" s="41">
        <v>7090</v>
      </c>
      <c r="M22" s="41">
        <v>7090</v>
      </c>
      <c r="N22" s="391"/>
    </row>
    <row r="23" spans="1:16" s="325" customFormat="1" ht="12.75" customHeight="1">
      <c r="A23" s="326" t="s">
        <v>99</v>
      </c>
      <c r="B23" s="84" t="s">
        <v>103</v>
      </c>
      <c r="C23" s="495" t="s">
        <v>299</v>
      </c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525"/>
      <c r="P23" s="81"/>
    </row>
    <row r="24" spans="1:16" ht="13" customHeight="1">
      <c r="A24" s="505"/>
      <c r="B24" s="82" t="s">
        <v>442</v>
      </c>
      <c r="C24" s="41" t="s">
        <v>80</v>
      </c>
      <c r="D24" s="41"/>
      <c r="E24" s="41">
        <v>63986</v>
      </c>
      <c r="F24" s="41">
        <v>133000</v>
      </c>
      <c r="G24" s="41">
        <v>146205</v>
      </c>
      <c r="H24" s="41">
        <v>157104</v>
      </c>
      <c r="I24" s="41">
        <v>91092</v>
      </c>
      <c r="J24" s="437">
        <v>157104</v>
      </c>
      <c r="K24" s="437">
        <v>161057</v>
      </c>
      <c r="L24" s="41">
        <v>160000</v>
      </c>
      <c r="M24" s="41">
        <v>163000</v>
      </c>
      <c r="N24" s="391"/>
    </row>
    <row r="25" spans="1:16" ht="29.25" customHeight="1">
      <c r="A25" s="506"/>
      <c r="B25" s="82" t="s">
        <v>542</v>
      </c>
      <c r="C25" s="41" t="s">
        <v>79</v>
      </c>
      <c r="D25" s="41"/>
      <c r="E25" s="41">
        <v>10648</v>
      </c>
      <c r="F25" s="41">
        <v>10648</v>
      </c>
      <c r="G25" s="41">
        <v>16411</v>
      </c>
      <c r="H25" s="41">
        <v>16500</v>
      </c>
      <c r="I25" s="41">
        <v>12360</v>
      </c>
      <c r="J25" s="437">
        <v>16500</v>
      </c>
      <c r="K25" s="437">
        <v>19081</v>
      </c>
      <c r="L25" s="41">
        <v>16600</v>
      </c>
      <c r="M25" s="41">
        <v>17000</v>
      </c>
      <c r="N25" s="391"/>
    </row>
    <row r="26" spans="1:16" ht="41.5" customHeight="1">
      <c r="A26" s="506"/>
      <c r="B26" s="82" t="s">
        <v>541</v>
      </c>
      <c r="C26" s="41" t="s">
        <v>72</v>
      </c>
      <c r="D26" s="41"/>
      <c r="E26" s="41">
        <v>25</v>
      </c>
      <c r="F26" s="41">
        <v>25.5</v>
      </c>
      <c r="G26" s="41">
        <v>37.6</v>
      </c>
      <c r="H26" s="41">
        <v>38</v>
      </c>
      <c r="I26" s="41">
        <v>31.1</v>
      </c>
      <c r="J26" s="437">
        <v>38</v>
      </c>
      <c r="K26" s="437">
        <v>24.2</v>
      </c>
      <c r="L26" s="41">
        <v>40</v>
      </c>
      <c r="M26" s="41">
        <v>40</v>
      </c>
      <c r="N26" s="391"/>
    </row>
    <row r="27" spans="1:16" ht="25.5" customHeight="1">
      <c r="A27" s="506"/>
      <c r="B27" s="82" t="s">
        <v>433</v>
      </c>
      <c r="C27" s="41" t="s">
        <v>233</v>
      </c>
      <c r="D27" s="41"/>
      <c r="E27" s="41">
        <v>159</v>
      </c>
      <c r="F27" s="41">
        <v>160</v>
      </c>
      <c r="G27" s="41">
        <v>162</v>
      </c>
      <c r="H27" s="41">
        <v>164</v>
      </c>
      <c r="I27" s="41">
        <v>164</v>
      </c>
      <c r="J27" s="437">
        <v>164</v>
      </c>
      <c r="K27" s="437">
        <v>163</v>
      </c>
      <c r="L27" s="41">
        <v>164</v>
      </c>
      <c r="M27" s="41">
        <v>164</v>
      </c>
      <c r="N27" s="391"/>
    </row>
    <row r="28" spans="1:16" ht="18.75" customHeight="1">
      <c r="A28" s="507"/>
      <c r="B28" s="82" t="s">
        <v>543</v>
      </c>
      <c r="C28" s="41" t="s">
        <v>79</v>
      </c>
      <c r="D28" s="41"/>
      <c r="E28" s="41">
        <v>1876</v>
      </c>
      <c r="F28" s="41">
        <v>1876</v>
      </c>
      <c r="G28" s="41">
        <v>1904</v>
      </c>
      <c r="H28" s="41">
        <v>1910</v>
      </c>
      <c r="I28" s="41">
        <v>1911</v>
      </c>
      <c r="J28" s="437">
        <v>1910</v>
      </c>
      <c r="K28" s="437">
        <v>1911</v>
      </c>
      <c r="L28" s="41">
        <v>1915</v>
      </c>
      <c r="M28" s="41">
        <v>1915</v>
      </c>
      <c r="N28" s="391"/>
    </row>
    <row r="29" spans="1:16" s="325" customFormat="1" ht="12.75" customHeight="1">
      <c r="A29" s="326" t="s">
        <v>416</v>
      </c>
      <c r="B29" s="84" t="s">
        <v>105</v>
      </c>
      <c r="C29" s="495" t="s">
        <v>300</v>
      </c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525"/>
      <c r="P29" s="81"/>
    </row>
    <row r="30" spans="1:16" ht="37" customHeight="1">
      <c r="A30" s="505"/>
      <c r="B30" s="82" t="s">
        <v>430</v>
      </c>
      <c r="C30" s="41" t="s">
        <v>79</v>
      </c>
      <c r="D30" s="41"/>
      <c r="E30" s="41">
        <v>1118</v>
      </c>
      <c r="F30" s="41">
        <v>1805</v>
      </c>
      <c r="G30" s="41">
        <v>1125</v>
      </c>
      <c r="H30" s="423">
        <v>1130</v>
      </c>
      <c r="I30" s="41">
        <v>1144</v>
      </c>
      <c r="J30" s="437">
        <v>1130</v>
      </c>
      <c r="K30" s="437">
        <v>1144</v>
      </c>
      <c r="L30" s="41">
        <v>1135</v>
      </c>
      <c r="M30" s="41">
        <v>1135</v>
      </c>
      <c r="N30" s="391"/>
    </row>
    <row r="31" spans="1:16" ht="35.5" customHeight="1">
      <c r="A31" s="507"/>
      <c r="B31" s="319" t="s">
        <v>544</v>
      </c>
      <c r="C31" s="41" t="s">
        <v>72</v>
      </c>
      <c r="D31" s="41"/>
      <c r="E31" s="41">
        <v>27</v>
      </c>
      <c r="F31" s="41">
        <v>23</v>
      </c>
      <c r="G31" s="41">
        <v>31.8</v>
      </c>
      <c r="H31" s="41">
        <v>30</v>
      </c>
      <c r="I31" s="41">
        <v>70</v>
      </c>
      <c r="J31" s="437">
        <v>32</v>
      </c>
      <c r="K31" s="437">
        <v>31.28</v>
      </c>
      <c r="L31" s="41">
        <v>32</v>
      </c>
      <c r="M31" s="41">
        <v>32</v>
      </c>
      <c r="N31" s="391"/>
    </row>
    <row r="32" spans="1:16" ht="15">
      <c r="A32" s="393">
        <v>2</v>
      </c>
      <c r="B32" s="520" t="s">
        <v>302</v>
      </c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2"/>
    </row>
    <row r="33" spans="1:16" ht="15.75" customHeight="1">
      <c r="A33" s="483"/>
      <c r="B33" s="403" t="s">
        <v>78</v>
      </c>
      <c r="C33" s="526" t="s">
        <v>374</v>
      </c>
      <c r="D33" s="527"/>
      <c r="E33" s="487"/>
      <c r="F33" s="487"/>
      <c r="G33" s="487"/>
      <c r="H33" s="487"/>
      <c r="I33" s="487"/>
      <c r="J33" s="487"/>
      <c r="K33" s="487"/>
      <c r="L33" s="487"/>
      <c r="M33" s="487"/>
      <c r="N33" s="501"/>
    </row>
    <row r="34" spans="1:16" ht="37.5" customHeight="1">
      <c r="A34" s="484"/>
      <c r="B34" s="403" t="s">
        <v>455</v>
      </c>
      <c r="C34" s="391" t="s">
        <v>72</v>
      </c>
      <c r="D34" s="391"/>
      <c r="E34" s="400">
        <v>18.89</v>
      </c>
      <c r="F34" s="41">
        <v>19</v>
      </c>
      <c r="G34" s="41">
        <v>19</v>
      </c>
      <c r="H34" s="454" t="s">
        <v>700</v>
      </c>
      <c r="I34" s="41">
        <v>21.3</v>
      </c>
      <c r="J34" s="437">
        <v>21.3</v>
      </c>
      <c r="K34" s="437">
        <v>21</v>
      </c>
      <c r="L34" s="391">
        <v>21.6</v>
      </c>
      <c r="M34" s="391">
        <v>21.7</v>
      </c>
      <c r="N34" s="391"/>
    </row>
    <row r="35" spans="1:16" ht="46">
      <c r="A35" s="484"/>
      <c r="B35" s="403" t="s">
        <v>456</v>
      </c>
      <c r="C35" s="391" t="s">
        <v>72</v>
      </c>
      <c r="D35" s="391"/>
      <c r="E35" s="400">
        <v>20</v>
      </c>
      <c r="F35" s="41">
        <v>25</v>
      </c>
      <c r="G35" s="41">
        <v>25</v>
      </c>
      <c r="H35" s="41">
        <v>25</v>
      </c>
      <c r="I35" s="41">
        <v>25</v>
      </c>
      <c r="J35" s="437">
        <v>25</v>
      </c>
      <c r="K35" s="437">
        <v>25</v>
      </c>
      <c r="L35" s="391">
        <v>25</v>
      </c>
      <c r="M35" s="391">
        <v>25</v>
      </c>
      <c r="N35" s="391"/>
    </row>
    <row r="36" spans="1:16" ht="13">
      <c r="A36" s="485"/>
      <c r="B36" s="403" t="s">
        <v>107</v>
      </c>
      <c r="C36" s="486" t="s">
        <v>317</v>
      </c>
      <c r="D36" s="487"/>
      <c r="E36" s="488"/>
      <c r="F36" s="488"/>
      <c r="G36" s="488"/>
      <c r="H36" s="488"/>
      <c r="I36" s="488"/>
      <c r="J36" s="488"/>
      <c r="K36" s="488"/>
      <c r="L36" s="488"/>
      <c r="M36" s="488"/>
      <c r="N36" s="489"/>
    </row>
    <row r="37" spans="1:16" ht="13">
      <c r="A37" s="326" t="s">
        <v>100</v>
      </c>
      <c r="B37" s="84" t="s">
        <v>92</v>
      </c>
      <c r="C37" s="495" t="s">
        <v>303</v>
      </c>
      <c r="D37" s="496"/>
      <c r="E37" s="497"/>
      <c r="F37" s="497"/>
      <c r="G37" s="497"/>
      <c r="H37" s="497"/>
      <c r="I37" s="497"/>
      <c r="J37" s="497"/>
      <c r="K37" s="497"/>
      <c r="L37" s="497"/>
      <c r="M37" s="497"/>
      <c r="N37" s="498"/>
    </row>
    <row r="38" spans="1:16" ht="24.5" customHeight="1">
      <c r="A38" s="505"/>
      <c r="B38" s="403" t="s">
        <v>454</v>
      </c>
      <c r="C38" s="391" t="s">
        <v>93</v>
      </c>
      <c r="D38" s="391"/>
      <c r="E38" s="41">
        <v>210</v>
      </c>
      <c r="F38" s="41">
        <v>223</v>
      </c>
      <c r="G38" s="41">
        <v>214</v>
      </c>
      <c r="H38" s="455">
        <v>180</v>
      </c>
      <c r="I38" s="455">
        <v>59</v>
      </c>
      <c r="J38" s="437">
        <v>200</v>
      </c>
      <c r="K38" s="437">
        <v>208</v>
      </c>
      <c r="L38" s="400">
        <v>180</v>
      </c>
      <c r="M38" s="400">
        <v>185</v>
      </c>
      <c r="N38" s="391"/>
    </row>
    <row r="39" spans="1:16" ht="23">
      <c r="A39" s="506"/>
      <c r="B39" s="403" t="s">
        <v>654</v>
      </c>
      <c r="C39" s="391" t="s">
        <v>79</v>
      </c>
      <c r="D39" s="391"/>
      <c r="E39" s="400">
        <v>0</v>
      </c>
      <c r="F39" s="41">
        <v>9</v>
      </c>
      <c r="G39" s="41">
        <v>9</v>
      </c>
      <c r="H39" s="41">
        <v>10</v>
      </c>
      <c r="I39" s="41">
        <v>4</v>
      </c>
      <c r="J39" s="437">
        <v>64</v>
      </c>
      <c r="K39" s="437">
        <v>12</v>
      </c>
      <c r="L39" s="400">
        <v>10</v>
      </c>
      <c r="M39" s="400">
        <v>12</v>
      </c>
      <c r="N39" s="391"/>
    </row>
    <row r="40" spans="1:16" ht="23">
      <c r="A40" s="506"/>
      <c r="B40" s="403" t="s">
        <v>452</v>
      </c>
      <c r="C40" s="391" t="s">
        <v>79</v>
      </c>
      <c r="D40" s="391"/>
      <c r="E40" s="400">
        <v>186</v>
      </c>
      <c r="F40" s="41">
        <v>55</v>
      </c>
      <c r="G40" s="41">
        <v>55</v>
      </c>
      <c r="H40" s="41">
        <v>55</v>
      </c>
      <c r="I40" s="41">
        <v>30</v>
      </c>
      <c r="J40" s="437">
        <v>55</v>
      </c>
      <c r="K40" s="437">
        <v>191</v>
      </c>
      <c r="L40" s="400">
        <v>150</v>
      </c>
      <c r="M40" s="400">
        <v>155</v>
      </c>
      <c r="N40" s="391"/>
    </row>
    <row r="41" spans="1:16" ht="29.25" customHeight="1">
      <c r="A41" s="507"/>
      <c r="B41" s="403" t="s">
        <v>453</v>
      </c>
      <c r="C41" s="391" t="s">
        <v>79</v>
      </c>
      <c r="D41" s="391"/>
      <c r="E41" s="400">
        <v>1000</v>
      </c>
      <c r="F41" s="41">
        <v>1255</v>
      </c>
      <c r="G41" s="41">
        <v>1255</v>
      </c>
      <c r="H41" s="41">
        <v>1000</v>
      </c>
      <c r="I41" s="41">
        <v>600</v>
      </c>
      <c r="J41" s="437">
        <v>1000</v>
      </c>
      <c r="K41" s="437">
        <v>1137</v>
      </c>
      <c r="L41" s="400">
        <v>1100</v>
      </c>
      <c r="M41" s="400">
        <v>1150</v>
      </c>
      <c r="N41" s="391"/>
    </row>
    <row r="42" spans="1:16" ht="13">
      <c r="A42" s="326" t="s">
        <v>101</v>
      </c>
      <c r="B42" s="84" t="s">
        <v>85</v>
      </c>
      <c r="C42" s="495" t="s">
        <v>304</v>
      </c>
      <c r="D42" s="496"/>
      <c r="E42" s="497"/>
      <c r="F42" s="497"/>
      <c r="G42" s="497"/>
      <c r="H42" s="497"/>
      <c r="I42" s="497"/>
      <c r="J42" s="497"/>
      <c r="K42" s="497"/>
      <c r="L42" s="497"/>
      <c r="M42" s="497"/>
      <c r="N42" s="498"/>
    </row>
    <row r="43" spans="1:16" ht="13">
      <c r="A43" s="502"/>
      <c r="B43" s="403" t="s">
        <v>113</v>
      </c>
      <c r="C43" s="486" t="s">
        <v>318</v>
      </c>
      <c r="D43" s="487"/>
      <c r="E43" s="488"/>
      <c r="F43" s="488"/>
      <c r="G43" s="488"/>
      <c r="H43" s="488"/>
      <c r="I43" s="488"/>
      <c r="J43" s="488"/>
      <c r="K43" s="488"/>
      <c r="L43" s="488"/>
      <c r="M43" s="488"/>
      <c r="N43" s="489"/>
    </row>
    <row r="44" spans="1:16" ht="34.5" customHeight="1">
      <c r="A44" s="504"/>
      <c r="B44" s="403" t="s">
        <v>372</v>
      </c>
      <c r="C44" s="391" t="s">
        <v>373</v>
      </c>
      <c r="D44" s="391"/>
      <c r="E44" s="400">
        <v>2</v>
      </c>
      <c r="F44" s="400">
        <v>2</v>
      </c>
      <c r="G44" s="400">
        <v>2</v>
      </c>
      <c r="H44" s="41">
        <v>2</v>
      </c>
      <c r="I44" s="41">
        <v>2</v>
      </c>
      <c r="J44" s="437">
        <v>2</v>
      </c>
      <c r="K44" s="437">
        <v>2</v>
      </c>
      <c r="L44" s="391">
        <v>2</v>
      </c>
      <c r="M44" s="391">
        <v>3</v>
      </c>
      <c r="N44" s="391"/>
    </row>
    <row r="45" spans="1:16" ht="34.5" customHeight="1">
      <c r="A45" s="393">
        <v>3</v>
      </c>
      <c r="B45" s="520" t="s">
        <v>305</v>
      </c>
      <c r="C45" s="521"/>
      <c r="D45" s="521"/>
      <c r="E45" s="521"/>
      <c r="F45" s="521"/>
      <c r="G45" s="521"/>
      <c r="H45" s="521"/>
      <c r="I45" s="521"/>
      <c r="J45" s="521"/>
      <c r="K45" s="521"/>
      <c r="L45" s="521"/>
      <c r="M45" s="521"/>
      <c r="N45" s="522"/>
    </row>
    <row r="46" spans="1:16" ht="30" customHeight="1">
      <c r="A46" s="328"/>
      <c r="B46" s="322" t="s">
        <v>78</v>
      </c>
      <c r="C46" s="539" t="s">
        <v>287</v>
      </c>
      <c r="D46" s="539"/>
      <c r="E46" s="499"/>
      <c r="F46" s="499"/>
      <c r="G46" s="499"/>
      <c r="H46" s="499"/>
      <c r="I46" s="499"/>
      <c r="J46" s="499"/>
      <c r="K46" s="499"/>
      <c r="L46" s="499"/>
      <c r="M46" s="499"/>
      <c r="N46" s="499"/>
    </row>
    <row r="47" spans="1:16" s="330" customFormat="1" ht="27.5" customHeight="1">
      <c r="A47" s="329"/>
      <c r="B47" s="322" t="s">
        <v>451</v>
      </c>
      <c r="C47" s="400"/>
      <c r="D47" s="400"/>
      <c r="E47" s="78">
        <v>101.6</v>
      </c>
      <c r="F47" s="41">
        <v>102.6</v>
      </c>
      <c r="G47" s="41">
        <v>102.6</v>
      </c>
      <c r="H47" s="41">
        <v>102.9</v>
      </c>
      <c r="I47" s="41">
        <v>102.9</v>
      </c>
      <c r="J47" s="437">
        <v>102.9</v>
      </c>
      <c r="K47" s="437">
        <v>102.9</v>
      </c>
      <c r="L47" s="400">
        <v>101.6</v>
      </c>
      <c r="M47" s="391">
        <v>102</v>
      </c>
      <c r="N47" s="391"/>
      <c r="P47" s="81"/>
    </row>
    <row r="48" spans="1:16" s="330" customFormat="1" ht="23.25" customHeight="1">
      <c r="A48" s="512" t="s">
        <v>646</v>
      </c>
      <c r="B48" s="513"/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4"/>
      <c r="P48" s="81"/>
    </row>
    <row r="49" spans="1:16" s="330" customFormat="1" ht="23.25" customHeight="1">
      <c r="A49" s="394"/>
      <c r="B49" s="338" t="s">
        <v>645</v>
      </c>
      <c r="C49" s="241"/>
      <c r="D49" s="241"/>
      <c r="E49" s="47">
        <v>100</v>
      </c>
      <c r="F49" s="47">
        <v>100</v>
      </c>
      <c r="G49" s="47">
        <v>100</v>
      </c>
      <c r="H49" s="47">
        <v>100</v>
      </c>
      <c r="I49" s="47">
        <v>38.1</v>
      </c>
      <c r="J49" s="19">
        <v>100</v>
      </c>
      <c r="K49" s="19">
        <v>100</v>
      </c>
      <c r="L49" s="47">
        <v>100</v>
      </c>
      <c r="M49" s="47">
        <v>100</v>
      </c>
      <c r="N49" s="391"/>
      <c r="P49" s="81"/>
    </row>
    <row r="50" spans="1:16" ht="15">
      <c r="A50" s="393">
        <v>4</v>
      </c>
      <c r="B50" s="520" t="s">
        <v>306</v>
      </c>
      <c r="C50" s="521"/>
      <c r="D50" s="521"/>
      <c r="E50" s="521"/>
      <c r="F50" s="521"/>
      <c r="G50" s="521"/>
      <c r="H50" s="521"/>
      <c r="I50" s="521"/>
      <c r="J50" s="521"/>
      <c r="K50" s="521"/>
      <c r="L50" s="521"/>
      <c r="M50" s="521"/>
      <c r="N50" s="522"/>
    </row>
    <row r="51" spans="1:16" ht="28.5" customHeight="1">
      <c r="A51" s="502"/>
      <c r="B51" s="403" t="s">
        <v>86</v>
      </c>
      <c r="C51" s="508" t="s">
        <v>365</v>
      </c>
      <c r="D51" s="509"/>
      <c r="E51" s="510"/>
      <c r="F51" s="510"/>
      <c r="G51" s="510"/>
      <c r="H51" s="510"/>
      <c r="I51" s="510"/>
      <c r="J51" s="510"/>
      <c r="K51" s="510"/>
      <c r="L51" s="510"/>
      <c r="M51" s="510"/>
      <c r="N51" s="511"/>
    </row>
    <row r="52" spans="1:16">
      <c r="A52" s="503"/>
      <c r="B52" s="403" t="s">
        <v>457</v>
      </c>
      <c r="C52" s="391" t="s">
        <v>93</v>
      </c>
      <c r="D52" s="391"/>
      <c r="E52" s="400">
        <v>84</v>
      </c>
      <c r="F52" s="41">
        <v>82</v>
      </c>
      <c r="G52" s="41">
        <v>88</v>
      </c>
      <c r="H52" s="41">
        <v>88</v>
      </c>
      <c r="I52" s="41">
        <v>88</v>
      </c>
      <c r="J52" s="408">
        <v>90</v>
      </c>
      <c r="K52" s="408">
        <v>91</v>
      </c>
      <c r="L52" s="400">
        <v>91</v>
      </c>
      <c r="M52" s="400">
        <v>91</v>
      </c>
      <c r="N52" s="391"/>
    </row>
    <row r="53" spans="1:16" ht="23">
      <c r="A53" s="503"/>
      <c r="B53" s="403" t="s">
        <v>458</v>
      </c>
      <c r="C53" s="391" t="s">
        <v>72</v>
      </c>
      <c r="D53" s="391"/>
      <c r="E53" s="400">
        <v>42.8</v>
      </c>
      <c r="F53" s="41">
        <v>46</v>
      </c>
      <c r="G53" s="41">
        <v>46.33</v>
      </c>
      <c r="H53" s="41">
        <v>47</v>
      </c>
      <c r="I53" s="41">
        <v>47</v>
      </c>
      <c r="J53" s="408">
        <v>47.22</v>
      </c>
      <c r="K53" s="408">
        <v>51.5</v>
      </c>
      <c r="L53" s="400">
        <v>51.8</v>
      </c>
      <c r="M53" s="400">
        <v>54.3</v>
      </c>
      <c r="N53" s="391"/>
    </row>
    <row r="54" spans="1:16" ht="35" customHeight="1">
      <c r="A54" s="503"/>
      <c r="B54" s="403" t="s">
        <v>459</v>
      </c>
      <c r="C54" s="391" t="s">
        <v>79</v>
      </c>
      <c r="D54" s="391"/>
      <c r="E54" s="400">
        <v>12</v>
      </c>
      <c r="F54" s="41">
        <v>12</v>
      </c>
      <c r="G54" s="41">
        <v>12</v>
      </c>
      <c r="H54" s="41">
        <v>14</v>
      </c>
      <c r="I54" s="41">
        <v>14</v>
      </c>
      <c r="J54" s="408">
        <v>14</v>
      </c>
      <c r="K54" s="408">
        <v>14</v>
      </c>
      <c r="L54" s="400">
        <v>15</v>
      </c>
      <c r="M54" s="400">
        <v>15</v>
      </c>
      <c r="N54" s="391"/>
    </row>
    <row r="55" spans="1:16" ht="57" customHeight="1">
      <c r="A55" s="503"/>
      <c r="B55" s="403" t="s">
        <v>460</v>
      </c>
      <c r="C55" s="391" t="s">
        <v>79</v>
      </c>
      <c r="D55" s="391"/>
      <c r="E55" s="400">
        <v>4500</v>
      </c>
      <c r="F55" s="41">
        <v>4500</v>
      </c>
      <c r="G55" s="41">
        <v>4500</v>
      </c>
      <c r="H55" s="41">
        <v>4800</v>
      </c>
      <c r="I55" s="41">
        <v>4800</v>
      </c>
      <c r="J55" s="408">
        <v>4800</v>
      </c>
      <c r="K55" s="408">
        <v>4800</v>
      </c>
      <c r="L55" s="400">
        <v>5000</v>
      </c>
      <c r="M55" s="400">
        <v>5000</v>
      </c>
      <c r="N55" s="391"/>
    </row>
    <row r="56" spans="1:16" ht="13">
      <c r="A56" s="504"/>
      <c r="B56" s="403" t="s">
        <v>88</v>
      </c>
      <c r="C56" s="486" t="s">
        <v>203</v>
      </c>
      <c r="D56" s="487"/>
      <c r="E56" s="488"/>
      <c r="F56" s="488"/>
      <c r="G56" s="488"/>
      <c r="H56" s="488"/>
      <c r="I56" s="488"/>
      <c r="J56" s="488"/>
      <c r="K56" s="488"/>
      <c r="L56" s="488"/>
      <c r="M56" s="488"/>
      <c r="N56" s="489"/>
    </row>
    <row r="57" spans="1:16" ht="15" customHeight="1">
      <c r="A57" s="331" t="s">
        <v>135</v>
      </c>
      <c r="B57" s="84" t="s">
        <v>92</v>
      </c>
      <c r="C57" s="495" t="s">
        <v>204</v>
      </c>
      <c r="D57" s="496"/>
      <c r="E57" s="497"/>
      <c r="F57" s="497"/>
      <c r="G57" s="497"/>
      <c r="H57" s="497"/>
      <c r="I57" s="497"/>
      <c r="J57" s="497"/>
      <c r="K57" s="497"/>
      <c r="L57" s="497"/>
      <c r="M57" s="497"/>
      <c r="N57" s="498"/>
    </row>
    <row r="58" spans="1:16" ht="31.5" customHeight="1">
      <c r="A58" s="502"/>
      <c r="B58" s="85" t="s">
        <v>732</v>
      </c>
      <c r="C58" s="398" t="s">
        <v>79</v>
      </c>
      <c r="D58" s="398"/>
      <c r="E58" s="241">
        <v>2186</v>
      </c>
      <c r="F58" s="47">
        <v>2300</v>
      </c>
      <c r="G58" s="47">
        <v>2260</v>
      </c>
      <c r="H58" s="41">
        <v>2260</v>
      </c>
      <c r="I58" s="47">
        <v>2274</v>
      </c>
      <c r="J58" s="19">
        <v>2260</v>
      </c>
      <c r="K58" s="19">
        <v>2363</v>
      </c>
      <c r="L58" s="241">
        <v>2400</v>
      </c>
      <c r="M58" s="241">
        <v>2400</v>
      </c>
      <c r="N58" s="391"/>
    </row>
    <row r="59" spans="1:16" ht="29.25" customHeight="1">
      <c r="A59" s="503"/>
      <c r="B59" s="436" t="s">
        <v>733</v>
      </c>
      <c r="C59" s="391" t="s">
        <v>79</v>
      </c>
      <c r="D59" s="391"/>
      <c r="E59" s="400">
        <v>17802</v>
      </c>
      <c r="F59" s="41">
        <v>16346</v>
      </c>
      <c r="G59" s="41">
        <v>18997</v>
      </c>
      <c r="H59" s="47">
        <v>18997</v>
      </c>
      <c r="I59" s="41">
        <v>18992</v>
      </c>
      <c r="J59" s="408">
        <v>18997</v>
      </c>
      <c r="K59" s="408">
        <v>19531</v>
      </c>
      <c r="L59" s="400">
        <v>19550</v>
      </c>
      <c r="M59" s="400">
        <v>19550</v>
      </c>
      <c r="N59" s="391"/>
    </row>
    <row r="60" spans="1:16" ht="59.5" customHeight="1">
      <c r="A60" s="503"/>
      <c r="B60" s="403" t="s">
        <v>560</v>
      </c>
      <c r="C60" s="391" t="s">
        <v>79</v>
      </c>
      <c r="D60" s="391"/>
      <c r="E60" s="400">
        <v>4500</v>
      </c>
      <c r="F60" s="41">
        <v>4500</v>
      </c>
      <c r="G60" s="41">
        <v>4500</v>
      </c>
      <c r="H60" s="41">
        <v>4500</v>
      </c>
      <c r="I60" s="41">
        <v>4600</v>
      </c>
      <c r="J60" s="408">
        <v>4800</v>
      </c>
      <c r="K60" s="408">
        <v>4800</v>
      </c>
      <c r="L60" s="400">
        <v>5000</v>
      </c>
      <c r="M60" s="400">
        <v>5000</v>
      </c>
      <c r="N60" s="391"/>
    </row>
    <row r="61" spans="1:16" ht="13">
      <c r="A61" s="504"/>
      <c r="B61" s="436" t="s">
        <v>87</v>
      </c>
      <c r="C61" s="486" t="s">
        <v>366</v>
      </c>
      <c r="D61" s="487"/>
      <c r="E61" s="488"/>
      <c r="F61" s="488"/>
      <c r="G61" s="488"/>
      <c r="H61" s="488"/>
      <c r="I61" s="488"/>
      <c r="J61" s="488"/>
      <c r="K61" s="488"/>
      <c r="L61" s="488"/>
      <c r="M61" s="488"/>
      <c r="N61" s="489"/>
    </row>
    <row r="62" spans="1:16" ht="13">
      <c r="A62" s="326" t="s">
        <v>136</v>
      </c>
      <c r="B62" s="84" t="s">
        <v>85</v>
      </c>
      <c r="C62" s="495" t="s">
        <v>307</v>
      </c>
      <c r="D62" s="496"/>
      <c r="E62" s="497"/>
      <c r="F62" s="497"/>
      <c r="G62" s="497"/>
      <c r="H62" s="497"/>
      <c r="I62" s="497"/>
      <c r="J62" s="497"/>
      <c r="K62" s="497"/>
      <c r="L62" s="497"/>
      <c r="M62" s="497"/>
      <c r="N62" s="498"/>
    </row>
    <row r="63" spans="1:16" ht="34.5">
      <c r="A63" s="402"/>
      <c r="B63" s="403" t="s">
        <v>459</v>
      </c>
      <c r="C63" s="391" t="s">
        <v>72</v>
      </c>
      <c r="D63" s="391"/>
      <c r="E63" s="46">
        <v>12</v>
      </c>
      <c r="F63" s="78">
        <v>12</v>
      </c>
      <c r="G63" s="78">
        <v>12</v>
      </c>
      <c r="H63" s="41">
        <v>12</v>
      </c>
      <c r="I63" s="41">
        <v>12</v>
      </c>
      <c r="J63" s="409">
        <v>14</v>
      </c>
      <c r="K63" s="409">
        <v>14</v>
      </c>
      <c r="L63" s="46">
        <v>15</v>
      </c>
      <c r="M63" s="46">
        <v>15</v>
      </c>
      <c r="N63" s="391"/>
    </row>
    <row r="64" spans="1:16" ht="23">
      <c r="A64" s="402"/>
      <c r="B64" s="403" t="s">
        <v>461</v>
      </c>
      <c r="C64" s="391" t="s">
        <v>94</v>
      </c>
      <c r="D64" s="391"/>
      <c r="E64" s="400">
        <v>0</v>
      </c>
      <c r="F64" s="41">
        <v>0</v>
      </c>
      <c r="G64" s="41">
        <v>0</v>
      </c>
      <c r="H64" s="41">
        <v>0</v>
      </c>
      <c r="I64" s="41">
        <v>0</v>
      </c>
      <c r="J64" s="408">
        <v>0</v>
      </c>
      <c r="K64" s="408">
        <v>0</v>
      </c>
      <c r="L64" s="400">
        <v>1</v>
      </c>
      <c r="M64" s="400">
        <v>0</v>
      </c>
      <c r="N64" s="391"/>
    </row>
    <row r="65" spans="1:14" ht="57.5">
      <c r="A65" s="402"/>
      <c r="B65" s="403" t="s">
        <v>462</v>
      </c>
      <c r="C65" s="391" t="s">
        <v>79</v>
      </c>
      <c r="D65" s="391"/>
      <c r="E65" s="400">
        <v>35</v>
      </c>
      <c r="F65" s="41">
        <v>35</v>
      </c>
      <c r="G65" s="41">
        <v>35</v>
      </c>
      <c r="H65" s="41">
        <v>35</v>
      </c>
      <c r="I65" s="41">
        <v>35</v>
      </c>
      <c r="J65" s="408">
        <v>35</v>
      </c>
      <c r="K65" s="408">
        <v>35</v>
      </c>
      <c r="L65" s="400">
        <v>35</v>
      </c>
      <c r="M65" s="400">
        <v>45</v>
      </c>
      <c r="N65" s="391"/>
    </row>
    <row r="66" spans="1:14" ht="15.75" customHeight="1">
      <c r="A66" s="393">
        <v>5</v>
      </c>
      <c r="B66" s="520" t="s">
        <v>234</v>
      </c>
      <c r="C66" s="521"/>
      <c r="D66" s="521"/>
      <c r="E66" s="521"/>
      <c r="F66" s="521"/>
      <c r="G66" s="521"/>
      <c r="H66" s="521"/>
      <c r="I66" s="521"/>
      <c r="J66" s="521"/>
      <c r="K66" s="521"/>
      <c r="L66" s="521"/>
      <c r="M66" s="521"/>
      <c r="N66" s="522"/>
    </row>
    <row r="67" spans="1:14" ht="14.25" customHeight="1">
      <c r="A67" s="502"/>
      <c r="B67" s="403" t="s">
        <v>78</v>
      </c>
      <c r="C67" s="486" t="s">
        <v>206</v>
      </c>
      <c r="D67" s="487"/>
      <c r="E67" s="488"/>
      <c r="F67" s="488"/>
      <c r="G67" s="488"/>
      <c r="H67" s="488"/>
      <c r="I67" s="488"/>
      <c r="J67" s="488"/>
      <c r="K67" s="488"/>
      <c r="L67" s="488"/>
      <c r="M67" s="488"/>
      <c r="N67" s="489"/>
    </row>
    <row r="68" spans="1:14" ht="23">
      <c r="A68" s="503"/>
      <c r="B68" s="403" t="s">
        <v>207</v>
      </c>
      <c r="C68" s="391" t="s">
        <v>72</v>
      </c>
      <c r="D68" s="391"/>
      <c r="E68" s="400">
        <v>5.3</v>
      </c>
      <c r="F68" s="400">
        <v>5.3</v>
      </c>
      <c r="G68" s="400">
        <v>5.3</v>
      </c>
      <c r="H68" s="41">
        <v>5.3</v>
      </c>
      <c r="I68" s="41">
        <v>5.3</v>
      </c>
      <c r="J68" s="427">
        <v>5.35</v>
      </c>
      <c r="K68" s="437">
        <v>5.35</v>
      </c>
      <c r="L68" s="400">
        <v>5.35</v>
      </c>
      <c r="M68" s="400">
        <v>5.35</v>
      </c>
      <c r="N68" s="41"/>
    </row>
    <row r="69" spans="1:14" ht="12.75" customHeight="1">
      <c r="A69" s="504"/>
      <c r="B69" s="403" t="s">
        <v>88</v>
      </c>
      <c r="C69" s="486"/>
      <c r="D69" s="487"/>
      <c r="E69" s="488"/>
      <c r="F69" s="488"/>
      <c r="G69" s="488"/>
      <c r="H69" s="488"/>
      <c r="I69" s="488"/>
      <c r="J69" s="488"/>
      <c r="K69" s="488"/>
      <c r="L69" s="488"/>
      <c r="M69" s="488"/>
      <c r="N69" s="489"/>
    </row>
    <row r="70" spans="1:14" ht="12.75" customHeight="1">
      <c r="A70" s="326"/>
      <c r="B70" s="84" t="s">
        <v>92</v>
      </c>
      <c r="C70" s="495" t="s">
        <v>208</v>
      </c>
      <c r="D70" s="496"/>
      <c r="E70" s="497"/>
      <c r="F70" s="497"/>
      <c r="G70" s="497"/>
      <c r="H70" s="497"/>
      <c r="I70" s="497"/>
      <c r="J70" s="497"/>
      <c r="K70" s="497"/>
      <c r="L70" s="497"/>
      <c r="M70" s="497"/>
      <c r="N70" s="498"/>
    </row>
    <row r="71" spans="1:14" ht="34.5">
      <c r="A71" s="505"/>
      <c r="B71" s="403" t="s">
        <v>319</v>
      </c>
      <c r="C71" s="391" t="s">
        <v>94</v>
      </c>
      <c r="D71" s="391"/>
      <c r="E71" s="400">
        <v>18</v>
      </c>
      <c r="F71" s="41">
        <v>20</v>
      </c>
      <c r="G71" s="41">
        <v>35</v>
      </c>
      <c r="H71" s="41">
        <v>20</v>
      </c>
      <c r="I71" s="41">
        <v>8</v>
      </c>
      <c r="J71" s="427">
        <v>20</v>
      </c>
      <c r="K71" s="427">
        <v>20</v>
      </c>
      <c r="L71" s="400">
        <v>20</v>
      </c>
      <c r="M71" s="400">
        <v>20</v>
      </c>
      <c r="N71" s="397"/>
    </row>
    <row r="72" spans="1:14" ht="23">
      <c r="A72" s="506"/>
      <c r="B72" s="428" t="s">
        <v>729</v>
      </c>
      <c r="C72" s="391" t="s">
        <v>94</v>
      </c>
      <c r="D72" s="391"/>
      <c r="E72" s="400">
        <v>18</v>
      </c>
      <c r="F72" s="41">
        <v>20</v>
      </c>
      <c r="G72" s="41">
        <v>73</v>
      </c>
      <c r="H72" s="41">
        <v>15</v>
      </c>
      <c r="I72" s="41">
        <v>25</v>
      </c>
      <c r="J72" s="427">
        <v>15</v>
      </c>
      <c r="K72" s="427">
        <v>971</v>
      </c>
      <c r="L72" s="400">
        <v>20</v>
      </c>
      <c r="M72" s="400">
        <v>20</v>
      </c>
      <c r="N72" s="398"/>
    </row>
    <row r="73" spans="1:14" ht="12.75" customHeight="1">
      <c r="A73" s="507"/>
      <c r="B73" s="403" t="s">
        <v>87</v>
      </c>
      <c r="C73" s="486" t="s">
        <v>209</v>
      </c>
      <c r="D73" s="487"/>
      <c r="E73" s="488"/>
      <c r="F73" s="488"/>
      <c r="G73" s="488"/>
      <c r="H73" s="488"/>
      <c r="I73" s="488"/>
      <c r="J73" s="488"/>
      <c r="K73" s="488"/>
      <c r="L73" s="488"/>
      <c r="M73" s="488"/>
      <c r="N73" s="489"/>
    </row>
    <row r="74" spans="1:14" ht="12.75" customHeight="1">
      <c r="A74" s="326"/>
      <c r="B74" s="84" t="s">
        <v>85</v>
      </c>
      <c r="C74" s="495" t="s">
        <v>210</v>
      </c>
      <c r="D74" s="496"/>
      <c r="E74" s="497"/>
      <c r="F74" s="497"/>
      <c r="G74" s="497"/>
      <c r="H74" s="497"/>
      <c r="I74" s="497"/>
      <c r="J74" s="497"/>
      <c r="K74" s="497"/>
      <c r="L74" s="497"/>
      <c r="M74" s="497"/>
      <c r="N74" s="498"/>
    </row>
    <row r="75" spans="1:14" ht="26.5" customHeight="1">
      <c r="A75" s="505"/>
      <c r="B75" s="403" t="s">
        <v>211</v>
      </c>
      <c r="C75" s="391" t="s">
        <v>94</v>
      </c>
      <c r="D75" s="391"/>
      <c r="E75" s="400">
        <v>15</v>
      </c>
      <c r="F75" s="41">
        <v>15</v>
      </c>
      <c r="G75" s="41">
        <v>50</v>
      </c>
      <c r="H75" s="41">
        <v>18</v>
      </c>
      <c r="I75" s="41">
        <v>151</v>
      </c>
      <c r="J75" s="427">
        <v>18</v>
      </c>
      <c r="K75" s="427">
        <v>309</v>
      </c>
      <c r="L75" s="41">
        <v>15</v>
      </c>
      <c r="M75" s="41">
        <v>15</v>
      </c>
      <c r="N75" s="41"/>
    </row>
    <row r="76" spans="1:14" ht="23">
      <c r="A76" s="506"/>
      <c r="B76" s="403" t="s">
        <v>212</v>
      </c>
      <c r="C76" s="391" t="s">
        <v>94</v>
      </c>
      <c r="D76" s="391"/>
      <c r="E76" s="400">
        <v>24</v>
      </c>
      <c r="F76" s="41">
        <v>15</v>
      </c>
      <c r="G76" s="41">
        <v>10</v>
      </c>
      <c r="H76" s="41">
        <v>13</v>
      </c>
      <c r="I76" s="41">
        <v>0</v>
      </c>
      <c r="J76" s="427">
        <v>13</v>
      </c>
      <c r="K76" s="427">
        <v>0</v>
      </c>
      <c r="L76" s="41">
        <v>15</v>
      </c>
      <c r="M76" s="41">
        <v>15</v>
      </c>
      <c r="N76" s="41"/>
    </row>
    <row r="77" spans="1:14" ht="26" customHeight="1">
      <c r="A77" s="506"/>
      <c r="B77" s="403" t="s">
        <v>288</v>
      </c>
      <c r="C77" s="391" t="s">
        <v>94</v>
      </c>
      <c r="D77" s="391"/>
      <c r="E77" s="400">
        <v>13</v>
      </c>
      <c r="F77" s="41">
        <v>25</v>
      </c>
      <c r="G77" s="41">
        <v>73</v>
      </c>
      <c r="H77" s="41">
        <v>45</v>
      </c>
      <c r="I77" s="41">
        <v>25</v>
      </c>
      <c r="J77" s="427">
        <v>45</v>
      </c>
      <c r="K77" s="427">
        <v>44</v>
      </c>
      <c r="L77" s="41">
        <v>40</v>
      </c>
      <c r="M77" s="41">
        <v>40</v>
      </c>
      <c r="N77" s="41"/>
    </row>
    <row r="78" spans="1:14">
      <c r="A78" s="506"/>
      <c r="B78" s="428" t="s">
        <v>730</v>
      </c>
      <c r="C78" s="391" t="s">
        <v>94</v>
      </c>
      <c r="D78" s="391"/>
      <c r="E78" s="400">
        <v>0</v>
      </c>
      <c r="F78" s="41">
        <v>1</v>
      </c>
      <c r="G78" s="41">
        <v>1</v>
      </c>
      <c r="H78" s="41">
        <v>0</v>
      </c>
      <c r="I78" s="41">
        <v>0</v>
      </c>
      <c r="J78" s="427">
        <v>0</v>
      </c>
      <c r="K78" s="427">
        <v>0</v>
      </c>
      <c r="L78" s="41">
        <v>1</v>
      </c>
      <c r="M78" s="41">
        <v>0</v>
      </c>
      <c r="N78" s="391"/>
    </row>
    <row r="79" spans="1:14" ht="23">
      <c r="A79" s="506"/>
      <c r="B79" s="428" t="s">
        <v>731</v>
      </c>
      <c r="C79" s="391" t="s">
        <v>94</v>
      </c>
      <c r="D79" s="391"/>
      <c r="E79" s="400">
        <v>0</v>
      </c>
      <c r="F79" s="41">
        <v>0</v>
      </c>
      <c r="G79" s="41">
        <v>0</v>
      </c>
      <c r="H79" s="41">
        <v>0</v>
      </c>
      <c r="I79" s="41">
        <v>0</v>
      </c>
      <c r="J79" s="427">
        <v>0</v>
      </c>
      <c r="K79" s="427">
        <v>0</v>
      </c>
      <c r="L79" s="41">
        <v>2</v>
      </c>
      <c r="M79" s="41">
        <v>1</v>
      </c>
      <c r="N79" s="41"/>
    </row>
    <row r="80" spans="1:14" ht="12.75" customHeight="1">
      <c r="A80" s="507"/>
      <c r="B80" s="403" t="s">
        <v>213</v>
      </c>
      <c r="C80" s="499">
        <v>6</v>
      </c>
      <c r="D80" s="499"/>
      <c r="E80" s="500"/>
      <c r="F80" s="500"/>
      <c r="G80" s="500"/>
      <c r="H80" s="500"/>
      <c r="I80" s="500"/>
      <c r="J80" s="500"/>
      <c r="K80" s="500"/>
      <c r="L80" s="500"/>
      <c r="M80" s="500"/>
      <c r="N80" s="500"/>
    </row>
    <row r="81" spans="1:16" ht="12.75" customHeight="1">
      <c r="A81" s="326"/>
      <c r="B81" s="84" t="s">
        <v>103</v>
      </c>
      <c r="C81" s="495" t="s">
        <v>214</v>
      </c>
      <c r="D81" s="496"/>
      <c r="E81" s="497"/>
      <c r="F81" s="497"/>
      <c r="G81" s="497"/>
      <c r="H81" s="497"/>
      <c r="I81" s="497"/>
      <c r="J81" s="497"/>
      <c r="K81" s="497"/>
      <c r="L81" s="497"/>
      <c r="M81" s="497"/>
      <c r="N81" s="498"/>
    </row>
    <row r="82" spans="1:16" ht="12.75" customHeight="1">
      <c r="A82" s="505"/>
      <c r="B82" s="82" t="s">
        <v>407</v>
      </c>
      <c r="C82" s="41" t="s">
        <v>94</v>
      </c>
      <c r="D82" s="41"/>
      <c r="E82" s="46">
        <v>15</v>
      </c>
      <c r="F82" s="361">
        <v>24</v>
      </c>
      <c r="G82" s="362">
        <v>24</v>
      </c>
      <c r="H82" s="361">
        <v>24</v>
      </c>
      <c r="I82" s="361">
        <v>16</v>
      </c>
      <c r="J82" s="360">
        <v>24</v>
      </c>
      <c r="K82" s="435">
        <v>44</v>
      </c>
      <c r="L82" s="78">
        <v>24</v>
      </c>
      <c r="M82" s="78">
        <v>24</v>
      </c>
      <c r="N82" s="41" t="s">
        <v>644</v>
      </c>
    </row>
    <row r="83" spans="1:16" ht="23">
      <c r="A83" s="507"/>
      <c r="B83" s="318" t="s">
        <v>215</v>
      </c>
      <c r="C83" s="391" t="s">
        <v>72</v>
      </c>
      <c r="D83" s="391"/>
      <c r="E83" s="400">
        <v>80</v>
      </c>
      <c r="F83" s="361">
        <v>98</v>
      </c>
      <c r="G83" s="361">
        <v>99</v>
      </c>
      <c r="H83" s="361">
        <v>98</v>
      </c>
      <c r="I83" s="361">
        <v>51</v>
      </c>
      <c r="J83" s="360"/>
      <c r="K83" s="360"/>
      <c r="L83" s="400">
        <v>98</v>
      </c>
      <c r="M83" s="400">
        <v>98</v>
      </c>
      <c r="N83" s="41"/>
    </row>
    <row r="84" spans="1:16" ht="15">
      <c r="A84" s="393">
        <v>6</v>
      </c>
      <c r="B84" s="520" t="s">
        <v>308</v>
      </c>
      <c r="C84" s="521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2"/>
    </row>
    <row r="85" spans="1:16" ht="24.75" customHeight="1">
      <c r="A85" s="545"/>
      <c r="B85" s="403" t="s">
        <v>107</v>
      </c>
      <c r="C85" s="486" t="s">
        <v>320</v>
      </c>
      <c r="D85" s="487"/>
      <c r="E85" s="488"/>
      <c r="F85" s="488"/>
      <c r="G85" s="488"/>
      <c r="H85" s="488"/>
      <c r="I85" s="488"/>
      <c r="J85" s="488"/>
      <c r="K85" s="488"/>
      <c r="L85" s="488"/>
      <c r="M85" s="488"/>
      <c r="N85" s="489"/>
    </row>
    <row r="86" spans="1:16" ht="17.25" customHeight="1">
      <c r="A86" s="545"/>
      <c r="B86" s="403" t="s">
        <v>383</v>
      </c>
      <c r="C86" s="486" t="s">
        <v>387</v>
      </c>
      <c r="D86" s="487"/>
      <c r="E86" s="487"/>
      <c r="F86" s="487"/>
      <c r="G86" s="487"/>
      <c r="H86" s="487"/>
      <c r="I86" s="487"/>
      <c r="J86" s="487"/>
      <c r="K86" s="487"/>
      <c r="L86" s="487"/>
      <c r="M86" s="501"/>
      <c r="N86" s="517"/>
    </row>
    <row r="87" spans="1:16" ht="19.5" customHeight="1">
      <c r="A87" s="545"/>
      <c r="B87" s="403" t="s">
        <v>384</v>
      </c>
      <c r="C87" s="391"/>
      <c r="D87" s="391"/>
      <c r="E87" s="46">
        <v>54</v>
      </c>
      <c r="F87" s="78">
        <v>54</v>
      </c>
      <c r="G87" s="78">
        <v>58</v>
      </c>
      <c r="H87" s="41">
        <v>51</v>
      </c>
      <c r="I87" s="41">
        <v>50</v>
      </c>
      <c r="J87" s="439">
        <v>58</v>
      </c>
      <c r="K87" s="439">
        <v>68</v>
      </c>
      <c r="L87" s="392">
        <v>51</v>
      </c>
      <c r="M87" s="392">
        <v>52</v>
      </c>
      <c r="N87" s="519"/>
    </row>
    <row r="88" spans="1:16" ht="33.5" customHeight="1">
      <c r="A88" s="545"/>
      <c r="B88" s="403" t="s">
        <v>705</v>
      </c>
      <c r="C88" s="391"/>
      <c r="D88" s="391"/>
      <c r="E88" s="46"/>
      <c r="F88" s="78"/>
      <c r="G88" s="78"/>
      <c r="H88" s="41">
        <v>2</v>
      </c>
      <c r="I88" s="41">
        <v>4</v>
      </c>
      <c r="J88" s="439">
        <v>4</v>
      </c>
      <c r="K88" s="439">
        <v>5</v>
      </c>
      <c r="L88" s="392">
        <v>25</v>
      </c>
      <c r="M88" s="392">
        <v>2</v>
      </c>
      <c r="N88" s="391"/>
    </row>
    <row r="89" spans="1:16" ht="15.75" customHeight="1">
      <c r="A89" s="545"/>
      <c r="B89" s="403" t="s">
        <v>385</v>
      </c>
      <c r="C89" s="486" t="s">
        <v>386</v>
      </c>
      <c r="D89" s="487"/>
      <c r="E89" s="487"/>
      <c r="F89" s="487"/>
      <c r="G89" s="487"/>
      <c r="H89" s="487"/>
      <c r="I89" s="487"/>
      <c r="J89" s="487"/>
      <c r="K89" s="487"/>
      <c r="L89" s="487"/>
      <c r="M89" s="487"/>
      <c r="N89" s="501"/>
    </row>
    <row r="90" spans="1:16" ht="32.5" customHeight="1">
      <c r="A90" s="545"/>
      <c r="B90" s="403" t="s">
        <v>574</v>
      </c>
      <c r="C90" s="391" t="s">
        <v>93</v>
      </c>
      <c r="D90" s="391"/>
      <c r="E90" s="41">
        <v>0</v>
      </c>
      <c r="F90" s="41">
        <v>2</v>
      </c>
      <c r="G90" s="41">
        <v>9</v>
      </c>
      <c r="H90" s="41">
        <v>6</v>
      </c>
      <c r="I90" s="41">
        <v>2</v>
      </c>
      <c r="J90" s="438">
        <v>7</v>
      </c>
      <c r="K90" s="438">
        <v>8</v>
      </c>
      <c r="L90" s="400">
        <v>5</v>
      </c>
      <c r="M90" s="400">
        <v>4</v>
      </c>
      <c r="N90" s="391"/>
    </row>
    <row r="91" spans="1:16" ht="36.5" customHeight="1">
      <c r="A91" s="545"/>
      <c r="B91" s="403" t="s">
        <v>573</v>
      </c>
      <c r="C91" s="391" t="s">
        <v>93</v>
      </c>
      <c r="D91" s="391"/>
      <c r="E91" s="41">
        <v>0</v>
      </c>
      <c r="F91" s="41">
        <v>2</v>
      </c>
      <c r="G91" s="41">
        <v>5</v>
      </c>
      <c r="H91" s="41">
        <v>2</v>
      </c>
      <c r="I91" s="41">
        <v>0</v>
      </c>
      <c r="J91" s="438">
        <v>1</v>
      </c>
      <c r="K91" s="438">
        <v>1</v>
      </c>
      <c r="L91" s="400">
        <v>3</v>
      </c>
      <c r="M91" s="400">
        <v>3</v>
      </c>
      <c r="N91" s="391"/>
    </row>
    <row r="92" spans="1:16" ht="13.5" customHeight="1">
      <c r="A92" s="545"/>
      <c r="B92" s="403" t="s">
        <v>576</v>
      </c>
      <c r="C92" s="391" t="s">
        <v>93</v>
      </c>
      <c r="D92" s="391"/>
      <c r="E92" s="41">
        <v>0</v>
      </c>
      <c r="F92" s="41">
        <v>5</v>
      </c>
      <c r="G92" s="41">
        <v>25</v>
      </c>
      <c r="H92" s="41">
        <v>6</v>
      </c>
      <c r="I92" s="41">
        <v>3</v>
      </c>
      <c r="J92" s="438">
        <v>10</v>
      </c>
      <c r="K92" s="438">
        <v>12</v>
      </c>
      <c r="L92" s="400">
        <v>9</v>
      </c>
      <c r="M92" s="400">
        <v>7</v>
      </c>
      <c r="N92" s="391"/>
    </row>
    <row r="93" spans="1:16" ht="28" customHeight="1">
      <c r="A93" s="546"/>
      <c r="B93" s="272" t="s">
        <v>575</v>
      </c>
      <c r="C93" s="397" t="s">
        <v>145</v>
      </c>
      <c r="D93" s="397"/>
      <c r="E93" s="273">
        <v>0</v>
      </c>
      <c r="F93" s="273">
        <v>1500</v>
      </c>
      <c r="G93" s="273">
        <v>7403</v>
      </c>
      <c r="H93" s="273">
        <v>1500</v>
      </c>
      <c r="I93" s="273">
        <v>6282</v>
      </c>
      <c r="J93" s="274">
        <v>9802</v>
      </c>
      <c r="K93" s="274">
        <v>10317.700000000001</v>
      </c>
      <c r="L93" s="271">
        <v>6500</v>
      </c>
      <c r="M93" s="271">
        <v>6500</v>
      </c>
      <c r="N93" s="391"/>
    </row>
    <row r="94" spans="1:16" ht="28.5" customHeight="1">
      <c r="A94" s="547" t="s">
        <v>578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9"/>
    </row>
    <row r="95" spans="1:16" s="330" customFormat="1" ht="36" customHeight="1">
      <c r="A95" s="329"/>
      <c r="B95" s="403" t="s">
        <v>577</v>
      </c>
      <c r="C95" s="391" t="s">
        <v>521</v>
      </c>
      <c r="D95" s="391"/>
      <c r="E95" s="41">
        <v>6</v>
      </c>
      <c r="F95" s="41">
        <v>1</v>
      </c>
      <c r="G95" s="41">
        <v>6</v>
      </c>
      <c r="H95" s="41">
        <v>1</v>
      </c>
      <c r="I95" s="41">
        <v>6</v>
      </c>
      <c r="J95" s="438">
        <v>1</v>
      </c>
      <c r="K95" s="438">
        <v>6</v>
      </c>
      <c r="L95" s="400">
        <v>1</v>
      </c>
      <c r="M95" s="400">
        <v>1</v>
      </c>
      <c r="N95" s="391"/>
      <c r="P95" s="81"/>
    </row>
    <row r="96" spans="1:16" ht="15">
      <c r="A96" s="332">
        <v>7</v>
      </c>
      <c r="B96" s="532" t="s">
        <v>235</v>
      </c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4"/>
    </row>
    <row r="97" spans="1:14" ht="24.75" customHeight="1">
      <c r="A97" s="505"/>
      <c r="B97" s="403" t="s">
        <v>86</v>
      </c>
      <c r="C97" s="526" t="s">
        <v>148</v>
      </c>
      <c r="D97" s="527"/>
      <c r="E97" s="552"/>
      <c r="F97" s="552"/>
      <c r="G97" s="552"/>
      <c r="H97" s="552"/>
      <c r="I97" s="552"/>
      <c r="J97" s="552"/>
      <c r="K97" s="552"/>
      <c r="L97" s="552"/>
      <c r="M97" s="552"/>
      <c r="N97" s="553"/>
    </row>
    <row r="98" spans="1:14" ht="38" customHeight="1">
      <c r="A98" s="506"/>
      <c r="B98" s="403" t="s">
        <v>149</v>
      </c>
      <c r="C98" s="391" t="s">
        <v>72</v>
      </c>
      <c r="D98" s="391"/>
      <c r="E98" s="41">
        <v>100</v>
      </c>
      <c r="F98" s="41">
        <v>97</v>
      </c>
      <c r="G98" s="41">
        <v>100</v>
      </c>
      <c r="H98" s="41">
        <v>97</v>
      </c>
      <c r="I98" s="41">
        <v>100</v>
      </c>
      <c r="J98" s="438">
        <v>97</v>
      </c>
      <c r="K98" s="438">
        <v>100</v>
      </c>
      <c r="L98" s="400">
        <v>97</v>
      </c>
      <c r="M98" s="400">
        <v>97</v>
      </c>
      <c r="N98" s="391"/>
    </row>
    <row r="99" spans="1:14" ht="73.5" customHeight="1">
      <c r="A99" s="506"/>
      <c r="B99" s="403" t="s">
        <v>150</v>
      </c>
      <c r="C99" s="391" t="s">
        <v>72</v>
      </c>
      <c r="D99" s="391"/>
      <c r="E99" s="41">
        <v>100</v>
      </c>
      <c r="F99" s="41">
        <v>100</v>
      </c>
      <c r="G99" s="41">
        <v>100</v>
      </c>
      <c r="H99" s="41">
        <v>100</v>
      </c>
      <c r="I99" s="41">
        <v>100</v>
      </c>
      <c r="J99" s="438">
        <v>100</v>
      </c>
      <c r="K99" s="438">
        <v>100</v>
      </c>
      <c r="L99" s="400">
        <v>100</v>
      </c>
      <c r="M99" s="400">
        <v>100</v>
      </c>
      <c r="N99" s="391"/>
    </row>
    <row r="100" spans="1:14" ht="46">
      <c r="A100" s="506"/>
      <c r="B100" s="403" t="s">
        <v>151</v>
      </c>
      <c r="C100" s="391" t="s">
        <v>72</v>
      </c>
      <c r="D100" s="391"/>
      <c r="E100" s="41">
        <v>1.74</v>
      </c>
      <c r="F100" s="41">
        <v>1.74</v>
      </c>
      <c r="G100" s="41">
        <v>1.74</v>
      </c>
      <c r="H100" s="41">
        <v>1.74</v>
      </c>
      <c r="I100" s="41">
        <v>1.74</v>
      </c>
      <c r="J100" s="438">
        <v>1.74</v>
      </c>
      <c r="K100" s="438">
        <v>1.74</v>
      </c>
      <c r="L100" s="400">
        <v>1.74</v>
      </c>
      <c r="M100" s="400">
        <v>1.74</v>
      </c>
      <c r="N100" s="391"/>
    </row>
    <row r="101" spans="1:14" ht="46">
      <c r="A101" s="506"/>
      <c r="B101" s="403" t="s">
        <v>152</v>
      </c>
      <c r="C101" s="391" t="s">
        <v>72</v>
      </c>
      <c r="D101" s="391"/>
      <c r="E101" s="41">
        <v>10</v>
      </c>
      <c r="F101" s="41">
        <v>88</v>
      </c>
      <c r="G101" s="41">
        <v>66.7</v>
      </c>
      <c r="H101" s="41">
        <v>100</v>
      </c>
      <c r="I101" s="41">
        <v>66.7</v>
      </c>
      <c r="J101" s="438">
        <v>100</v>
      </c>
      <c r="K101" s="438">
        <v>66.7</v>
      </c>
      <c r="L101" s="400">
        <v>88</v>
      </c>
      <c r="M101" s="400">
        <v>88</v>
      </c>
      <c r="N101" s="391"/>
    </row>
    <row r="102" spans="1:14" ht="25.5" customHeight="1">
      <c r="A102" s="507"/>
      <c r="B102" s="403" t="s">
        <v>88</v>
      </c>
      <c r="C102" s="486" t="s">
        <v>153</v>
      </c>
      <c r="D102" s="487"/>
      <c r="E102" s="488"/>
      <c r="F102" s="488"/>
      <c r="G102" s="488"/>
      <c r="H102" s="488"/>
      <c r="I102" s="488"/>
      <c r="J102" s="488"/>
      <c r="K102" s="488"/>
      <c r="L102" s="488"/>
      <c r="M102" s="488"/>
      <c r="N102" s="489"/>
    </row>
    <row r="103" spans="1:14" ht="13">
      <c r="A103" s="326" t="s">
        <v>417</v>
      </c>
      <c r="B103" s="84" t="s">
        <v>92</v>
      </c>
      <c r="C103" s="495" t="s">
        <v>310</v>
      </c>
      <c r="D103" s="496"/>
      <c r="E103" s="497"/>
      <c r="F103" s="497"/>
      <c r="G103" s="497"/>
      <c r="H103" s="497"/>
      <c r="I103" s="497"/>
      <c r="J103" s="497"/>
      <c r="K103" s="497"/>
      <c r="L103" s="497"/>
      <c r="M103" s="497"/>
      <c r="N103" s="498"/>
    </row>
    <row r="104" spans="1:14" ht="13">
      <c r="A104" s="502"/>
      <c r="B104" s="403" t="s">
        <v>539</v>
      </c>
      <c r="C104" s="486" t="s">
        <v>540</v>
      </c>
      <c r="D104" s="487"/>
      <c r="E104" s="488"/>
      <c r="F104" s="488"/>
      <c r="G104" s="488"/>
      <c r="H104" s="488"/>
      <c r="I104" s="488"/>
      <c r="J104" s="488"/>
      <c r="K104" s="488"/>
      <c r="L104" s="488"/>
      <c r="M104" s="488"/>
      <c r="N104" s="489"/>
    </row>
    <row r="105" spans="1:14" ht="57.5">
      <c r="A105" s="503"/>
      <c r="B105" s="403" t="s">
        <v>586</v>
      </c>
      <c r="C105" s="391" t="s">
        <v>93</v>
      </c>
      <c r="D105" s="391"/>
      <c r="E105" s="41">
        <v>2148</v>
      </c>
      <c r="F105" s="41">
        <v>2148</v>
      </c>
      <c r="G105" s="41">
        <v>2135</v>
      </c>
      <c r="H105" s="41">
        <v>1973</v>
      </c>
      <c r="I105" s="41">
        <v>2032</v>
      </c>
      <c r="J105" s="438">
        <v>2034</v>
      </c>
      <c r="K105" s="438">
        <v>2135</v>
      </c>
      <c r="L105" s="400">
        <v>1973</v>
      </c>
      <c r="M105" s="400">
        <v>1973</v>
      </c>
      <c r="N105" s="391"/>
    </row>
    <row r="106" spans="1:14" ht="65.25" customHeight="1">
      <c r="A106" s="503"/>
      <c r="B106" s="403" t="s">
        <v>587</v>
      </c>
      <c r="C106" s="391" t="s">
        <v>72</v>
      </c>
      <c r="D106" s="391"/>
      <c r="E106" s="41">
        <v>25</v>
      </c>
      <c r="F106" s="41">
        <v>25</v>
      </c>
      <c r="G106" s="41">
        <v>25</v>
      </c>
      <c r="H106" s="41">
        <v>50</v>
      </c>
      <c r="I106" s="41">
        <v>25</v>
      </c>
      <c r="J106" s="438">
        <v>25</v>
      </c>
      <c r="K106" s="438">
        <v>25</v>
      </c>
      <c r="L106" s="400">
        <v>25</v>
      </c>
      <c r="M106" s="400">
        <v>25</v>
      </c>
      <c r="N106" s="391"/>
    </row>
    <row r="107" spans="1:14" ht="69">
      <c r="A107" s="503"/>
      <c r="B107" s="403" t="s">
        <v>590</v>
      </c>
      <c r="C107" s="391" t="s">
        <v>72</v>
      </c>
      <c r="D107" s="391"/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38">
        <v>0</v>
      </c>
      <c r="K107" s="438">
        <v>0</v>
      </c>
      <c r="L107" s="400">
        <v>0</v>
      </c>
      <c r="M107" s="400">
        <v>0</v>
      </c>
      <c r="N107" s="391"/>
    </row>
    <row r="108" spans="1:14" ht="46">
      <c r="A108" s="503"/>
      <c r="B108" s="403" t="s">
        <v>588</v>
      </c>
      <c r="C108" s="391" t="s">
        <v>72</v>
      </c>
      <c r="D108" s="391"/>
      <c r="E108" s="41">
        <v>97</v>
      </c>
      <c r="F108" s="41">
        <v>97</v>
      </c>
      <c r="G108" s="41">
        <v>100</v>
      </c>
      <c r="H108" s="41">
        <v>50.3</v>
      </c>
      <c r="I108" s="41">
        <v>99</v>
      </c>
      <c r="J108" s="438">
        <v>59.18</v>
      </c>
      <c r="K108" s="438">
        <v>100</v>
      </c>
      <c r="L108" s="400">
        <v>50.3</v>
      </c>
      <c r="M108" s="400">
        <v>50.3</v>
      </c>
      <c r="N108" s="391"/>
    </row>
    <row r="109" spans="1:14" ht="34.5">
      <c r="A109" s="503"/>
      <c r="B109" s="403" t="s">
        <v>589</v>
      </c>
      <c r="C109" s="391" t="s">
        <v>80</v>
      </c>
      <c r="D109" s="391"/>
      <c r="E109" s="41">
        <v>59</v>
      </c>
      <c r="F109" s="41">
        <v>59</v>
      </c>
      <c r="G109" s="41">
        <v>0</v>
      </c>
      <c r="H109" s="41">
        <v>160</v>
      </c>
      <c r="I109" s="41">
        <v>0</v>
      </c>
      <c r="J109" s="438">
        <v>0</v>
      </c>
      <c r="K109" s="438">
        <v>0</v>
      </c>
      <c r="L109" s="400">
        <v>0</v>
      </c>
      <c r="M109" s="400">
        <v>0</v>
      </c>
      <c r="N109" s="391"/>
    </row>
    <row r="110" spans="1:14">
      <c r="A110" s="395"/>
      <c r="B110" s="403" t="s">
        <v>537</v>
      </c>
      <c r="C110" s="486" t="s">
        <v>538</v>
      </c>
      <c r="D110" s="487"/>
      <c r="E110" s="487"/>
      <c r="F110" s="487"/>
      <c r="G110" s="487"/>
      <c r="H110" s="487"/>
      <c r="I110" s="487"/>
      <c r="J110" s="487"/>
      <c r="K110" s="487"/>
      <c r="L110" s="487"/>
      <c r="M110" s="487"/>
      <c r="N110" s="501"/>
    </row>
    <row r="111" spans="1:14" ht="81.5" customHeight="1">
      <c r="A111" s="503"/>
      <c r="B111" s="403" t="s">
        <v>591</v>
      </c>
      <c r="C111" s="391" t="s">
        <v>72</v>
      </c>
      <c r="D111" s="391"/>
      <c r="E111" s="41">
        <v>10</v>
      </c>
      <c r="F111" s="41">
        <v>10</v>
      </c>
      <c r="G111" s="41">
        <v>43.75</v>
      </c>
      <c r="H111" s="41">
        <v>8.33</v>
      </c>
      <c r="I111" s="41">
        <v>43.75</v>
      </c>
      <c r="J111" s="438">
        <v>29.41</v>
      </c>
      <c r="K111" s="438">
        <v>8.33</v>
      </c>
      <c r="L111" s="400">
        <v>29.41</v>
      </c>
      <c r="M111" s="400">
        <v>29.41</v>
      </c>
      <c r="N111" s="391"/>
    </row>
    <row r="112" spans="1:14" ht="82.5" customHeight="1">
      <c r="A112" s="503"/>
      <c r="B112" s="403" t="s">
        <v>592</v>
      </c>
      <c r="C112" s="391" t="s">
        <v>72</v>
      </c>
      <c r="D112" s="391"/>
      <c r="E112" s="41">
        <v>76.87</v>
      </c>
      <c r="F112" s="41">
        <v>76.87</v>
      </c>
      <c r="G112" s="41">
        <v>66.7</v>
      </c>
      <c r="H112" s="41">
        <v>88</v>
      </c>
      <c r="I112" s="41">
        <v>77.8</v>
      </c>
      <c r="J112" s="438">
        <v>87</v>
      </c>
      <c r="K112" s="438">
        <v>66.7</v>
      </c>
      <c r="L112" s="400">
        <v>90</v>
      </c>
      <c r="M112" s="400">
        <v>95</v>
      </c>
      <c r="N112" s="391"/>
    </row>
    <row r="113" spans="1:14" ht="23">
      <c r="A113" s="503"/>
      <c r="B113" s="403" t="s">
        <v>593</v>
      </c>
      <c r="C113" s="391" t="s">
        <v>72</v>
      </c>
      <c r="D113" s="391"/>
      <c r="E113" s="41">
        <v>100</v>
      </c>
      <c r="F113" s="41">
        <v>100</v>
      </c>
      <c r="G113" s="41">
        <v>100</v>
      </c>
      <c r="H113" s="41">
        <v>100</v>
      </c>
      <c r="I113" s="41">
        <v>100</v>
      </c>
      <c r="J113" s="438">
        <v>100</v>
      </c>
      <c r="K113" s="438">
        <v>100</v>
      </c>
      <c r="L113" s="400">
        <v>100</v>
      </c>
      <c r="M113" s="400">
        <v>100</v>
      </c>
      <c r="N113" s="391"/>
    </row>
    <row r="114" spans="1:14" ht="48.5" customHeight="1">
      <c r="A114" s="503"/>
      <c r="B114" s="403" t="s">
        <v>594</v>
      </c>
      <c r="C114" s="391" t="s">
        <v>72</v>
      </c>
      <c r="D114" s="391"/>
      <c r="E114" s="41">
        <v>3.8</v>
      </c>
      <c r="F114" s="41">
        <v>3.8</v>
      </c>
      <c r="G114" s="41">
        <v>1.9</v>
      </c>
      <c r="H114" s="41">
        <v>0.8</v>
      </c>
      <c r="I114" s="41">
        <v>0.9</v>
      </c>
      <c r="J114" s="438">
        <v>2.4</v>
      </c>
      <c r="K114" s="438">
        <v>1.9</v>
      </c>
      <c r="L114" s="400">
        <v>2</v>
      </c>
      <c r="M114" s="400">
        <v>2</v>
      </c>
      <c r="N114" s="391"/>
    </row>
    <row r="115" spans="1:14" ht="43.5" customHeight="1">
      <c r="A115" s="503"/>
      <c r="B115" s="403" t="s">
        <v>595</v>
      </c>
      <c r="C115" s="391" t="s">
        <v>72</v>
      </c>
      <c r="D115" s="391"/>
      <c r="E115" s="41">
        <v>26.5</v>
      </c>
      <c r="F115" s="41">
        <v>26.5</v>
      </c>
      <c r="G115" s="41">
        <v>31.2</v>
      </c>
      <c r="H115" s="41">
        <v>21</v>
      </c>
      <c r="I115" s="41">
        <v>30.3</v>
      </c>
      <c r="J115" s="438">
        <v>29.91</v>
      </c>
      <c r="K115" s="438">
        <v>31.2</v>
      </c>
      <c r="L115" s="400">
        <v>30</v>
      </c>
      <c r="M115" s="400">
        <v>32</v>
      </c>
      <c r="N115" s="391"/>
    </row>
    <row r="116" spans="1:14" ht="34" customHeight="1">
      <c r="A116" s="503"/>
      <c r="B116" s="403" t="s">
        <v>596</v>
      </c>
      <c r="C116" s="391" t="s">
        <v>72</v>
      </c>
      <c r="D116" s="391"/>
      <c r="E116" s="41">
        <v>90.86</v>
      </c>
      <c r="F116" s="41">
        <v>90.86</v>
      </c>
      <c r="G116" s="41">
        <v>93.3</v>
      </c>
      <c r="H116" s="41">
        <v>72.5</v>
      </c>
      <c r="I116" s="41">
        <v>93.3</v>
      </c>
      <c r="J116" s="438">
        <v>89.4</v>
      </c>
      <c r="K116" s="438">
        <v>93.3</v>
      </c>
      <c r="L116" s="400">
        <v>89.49</v>
      </c>
      <c r="M116" s="400">
        <v>89.6</v>
      </c>
      <c r="N116" s="391"/>
    </row>
    <row r="117" spans="1:14" ht="75.5" customHeight="1">
      <c r="A117" s="504"/>
      <c r="B117" s="403" t="s">
        <v>597</v>
      </c>
      <c r="C117" s="391" t="s">
        <v>72</v>
      </c>
      <c r="D117" s="391"/>
      <c r="E117" s="41">
        <v>96.2</v>
      </c>
      <c r="F117" s="41">
        <v>96.2</v>
      </c>
      <c r="G117" s="41">
        <v>98.1</v>
      </c>
      <c r="H117" s="41">
        <v>97</v>
      </c>
      <c r="I117" s="41">
        <v>98</v>
      </c>
      <c r="J117" s="438">
        <v>97.6</v>
      </c>
      <c r="K117" s="438">
        <v>98.1</v>
      </c>
      <c r="L117" s="400">
        <v>97</v>
      </c>
      <c r="M117" s="400">
        <v>97</v>
      </c>
      <c r="N117" s="391"/>
    </row>
    <row r="118" spans="1:14" ht="44.25" customHeight="1">
      <c r="A118" s="502"/>
      <c r="B118" s="403" t="s">
        <v>536</v>
      </c>
      <c r="C118" s="486" t="s">
        <v>600</v>
      </c>
      <c r="D118" s="487"/>
      <c r="E118" s="488"/>
      <c r="F118" s="488"/>
      <c r="G118" s="488"/>
      <c r="H118" s="488"/>
      <c r="I118" s="488"/>
      <c r="J118" s="488"/>
      <c r="K118" s="488"/>
      <c r="L118" s="488"/>
      <c r="M118" s="488"/>
      <c r="N118" s="489"/>
    </row>
    <row r="119" spans="1:14" ht="46">
      <c r="A119" s="503"/>
      <c r="B119" s="403" t="s">
        <v>598</v>
      </c>
      <c r="C119" s="391" t="s">
        <v>72</v>
      </c>
      <c r="D119" s="391"/>
      <c r="E119" s="41">
        <v>39.270000000000003</v>
      </c>
      <c r="F119" s="41">
        <v>39.270000000000003</v>
      </c>
      <c r="G119" s="41">
        <v>39.270000000000003</v>
      </c>
      <c r="H119" s="41">
        <v>39.82</v>
      </c>
      <c r="I119" s="41">
        <v>39.270000000000003</v>
      </c>
      <c r="J119" s="438">
        <v>49.06</v>
      </c>
      <c r="K119" s="438">
        <v>39.270000000000003</v>
      </c>
      <c r="L119" s="400">
        <v>39.82</v>
      </c>
      <c r="M119" s="400">
        <v>39.82</v>
      </c>
      <c r="N119" s="391"/>
    </row>
    <row r="120" spans="1:14" ht="23" customHeight="1">
      <c r="A120" s="503"/>
      <c r="B120" s="426" t="s">
        <v>524</v>
      </c>
      <c r="C120" s="391" t="s">
        <v>80</v>
      </c>
      <c r="D120" s="391"/>
      <c r="E120" s="41">
        <v>5755</v>
      </c>
      <c r="F120" s="41">
        <v>5755</v>
      </c>
      <c r="G120" s="41">
        <v>4349</v>
      </c>
      <c r="H120" s="41">
        <v>2815</v>
      </c>
      <c r="I120" s="41">
        <v>4350</v>
      </c>
      <c r="J120" s="438">
        <v>4349</v>
      </c>
      <c r="K120" s="438">
        <v>2815</v>
      </c>
      <c r="L120" s="400">
        <v>2815</v>
      </c>
      <c r="M120" s="400">
        <v>2815</v>
      </c>
      <c r="N120" s="391"/>
    </row>
    <row r="121" spans="1:14" ht="34.5">
      <c r="A121" s="503"/>
      <c r="B121" s="403" t="s">
        <v>525</v>
      </c>
      <c r="C121" s="391" t="s">
        <v>80</v>
      </c>
      <c r="D121" s="391"/>
      <c r="E121" s="41">
        <v>0</v>
      </c>
      <c r="F121" s="41">
        <v>0</v>
      </c>
      <c r="G121" s="41">
        <v>50</v>
      </c>
      <c r="H121" s="41">
        <v>21</v>
      </c>
      <c r="I121" s="41">
        <v>0</v>
      </c>
      <c r="J121" s="438">
        <v>50</v>
      </c>
      <c r="K121" s="438">
        <v>21</v>
      </c>
      <c r="L121" s="400">
        <v>21</v>
      </c>
      <c r="M121" s="400">
        <v>25</v>
      </c>
      <c r="N121" s="391"/>
    </row>
    <row r="122" spans="1:14" ht="94" customHeight="1">
      <c r="A122" s="504"/>
      <c r="B122" s="403" t="s">
        <v>599</v>
      </c>
      <c r="C122" s="391" t="s">
        <v>72</v>
      </c>
      <c r="D122" s="391"/>
      <c r="E122" s="41">
        <v>100</v>
      </c>
      <c r="F122" s="41">
        <v>100</v>
      </c>
      <c r="G122" s="41">
        <v>100</v>
      </c>
      <c r="H122" s="41">
        <v>100</v>
      </c>
      <c r="I122" s="41">
        <v>100</v>
      </c>
      <c r="J122" s="438">
        <v>100</v>
      </c>
      <c r="K122" s="438">
        <v>100</v>
      </c>
      <c r="L122" s="400">
        <v>100</v>
      </c>
      <c r="M122" s="400">
        <v>100</v>
      </c>
      <c r="N122" s="391"/>
    </row>
    <row r="123" spans="1:14" ht="17.5" customHeight="1">
      <c r="A123" s="395"/>
      <c r="B123" s="403" t="s">
        <v>601</v>
      </c>
      <c r="C123" s="486" t="s">
        <v>602</v>
      </c>
      <c r="D123" s="487"/>
      <c r="E123" s="487"/>
      <c r="F123" s="487"/>
      <c r="G123" s="487"/>
      <c r="H123" s="487"/>
      <c r="I123" s="487"/>
      <c r="J123" s="487"/>
      <c r="K123" s="487"/>
      <c r="L123" s="487"/>
      <c r="M123" s="487"/>
      <c r="N123" s="501"/>
    </row>
    <row r="124" spans="1:14" ht="23">
      <c r="A124" s="395"/>
      <c r="B124" s="403" t="s">
        <v>603</v>
      </c>
      <c r="C124" s="391"/>
      <c r="D124" s="391"/>
      <c r="E124" s="41">
        <v>2.86</v>
      </c>
      <c r="F124" s="41">
        <v>2.86</v>
      </c>
      <c r="G124" s="41">
        <v>2.86</v>
      </c>
      <c r="H124" s="41">
        <v>2.86</v>
      </c>
      <c r="I124" s="41">
        <v>2.86</v>
      </c>
      <c r="J124" s="438">
        <v>2.86</v>
      </c>
      <c r="K124" s="438">
        <v>2.86</v>
      </c>
      <c r="L124" s="400">
        <v>2.86</v>
      </c>
      <c r="M124" s="400">
        <v>2.86</v>
      </c>
      <c r="N124" s="391"/>
    </row>
    <row r="125" spans="1:14">
      <c r="A125" s="505"/>
      <c r="B125" s="403" t="s">
        <v>604</v>
      </c>
      <c r="C125" s="486" t="s">
        <v>535</v>
      </c>
      <c r="D125" s="487"/>
      <c r="E125" s="487"/>
      <c r="F125" s="487"/>
      <c r="G125" s="487"/>
      <c r="H125" s="487"/>
      <c r="I125" s="487"/>
      <c r="J125" s="487"/>
      <c r="K125" s="487"/>
      <c r="L125" s="487"/>
      <c r="M125" s="487"/>
      <c r="N125" s="501"/>
    </row>
    <row r="126" spans="1:14" ht="43.5" customHeight="1">
      <c r="A126" s="506"/>
      <c r="B126" s="403" t="s">
        <v>605</v>
      </c>
      <c r="C126" s="391" t="s">
        <v>72</v>
      </c>
      <c r="D126" s="391"/>
      <c r="E126" s="41">
        <v>48.2</v>
      </c>
      <c r="F126" s="41">
        <v>48.2</v>
      </c>
      <c r="G126" s="41">
        <v>67</v>
      </c>
      <c r="H126" s="41">
        <v>74</v>
      </c>
      <c r="I126" s="41">
        <v>67</v>
      </c>
      <c r="J126" s="438">
        <v>67</v>
      </c>
      <c r="K126" s="438">
        <v>67</v>
      </c>
      <c r="L126" s="400">
        <v>74</v>
      </c>
      <c r="M126" s="400">
        <v>85</v>
      </c>
      <c r="N126" s="391"/>
    </row>
    <row r="127" spans="1:14" ht="20" customHeight="1">
      <c r="A127" s="507"/>
      <c r="B127" s="403" t="s">
        <v>606</v>
      </c>
      <c r="C127" s="391" t="s">
        <v>72</v>
      </c>
      <c r="D127" s="391"/>
      <c r="E127" s="41">
        <v>19.809999999999999</v>
      </c>
      <c r="F127" s="41">
        <v>19.809999999999999</v>
      </c>
      <c r="G127" s="41">
        <v>20.8</v>
      </c>
      <c r="H127" s="41">
        <v>74</v>
      </c>
      <c r="I127" s="41">
        <v>20.8</v>
      </c>
      <c r="J127" s="438">
        <v>20.8</v>
      </c>
      <c r="K127" s="438">
        <v>20.8</v>
      </c>
      <c r="L127" s="400">
        <v>74</v>
      </c>
      <c r="M127" s="400">
        <v>82</v>
      </c>
      <c r="N127" s="391"/>
    </row>
    <row r="128" spans="1:14" ht="13">
      <c r="A128" s="505"/>
      <c r="B128" s="403" t="s">
        <v>607</v>
      </c>
      <c r="C128" s="486" t="s">
        <v>518</v>
      </c>
      <c r="D128" s="487"/>
      <c r="E128" s="488"/>
      <c r="F128" s="488"/>
      <c r="G128" s="488"/>
      <c r="H128" s="488"/>
      <c r="I128" s="488"/>
      <c r="J128" s="488"/>
      <c r="K128" s="488"/>
      <c r="L128" s="488"/>
      <c r="M128" s="488"/>
      <c r="N128" s="489"/>
    </row>
    <row r="129" spans="1:14" ht="13">
      <c r="A129" s="506"/>
      <c r="B129" s="403" t="s">
        <v>519</v>
      </c>
      <c r="C129" s="391" t="s">
        <v>521</v>
      </c>
      <c r="D129" s="391"/>
      <c r="E129" s="78">
        <v>11</v>
      </c>
      <c r="F129" s="78">
        <v>11</v>
      </c>
      <c r="G129" s="78">
        <v>10</v>
      </c>
      <c r="H129" s="41">
        <v>0</v>
      </c>
      <c r="I129" s="41">
        <v>5</v>
      </c>
      <c r="J129" s="439">
        <v>10</v>
      </c>
      <c r="K129" s="439">
        <v>10</v>
      </c>
      <c r="L129" s="392">
        <v>0</v>
      </c>
      <c r="M129" s="392">
        <v>0</v>
      </c>
      <c r="N129" s="391"/>
    </row>
    <row r="130" spans="1:14" ht="23">
      <c r="A130" s="507"/>
      <c r="B130" s="403" t="s">
        <v>520</v>
      </c>
      <c r="C130" s="391" t="s">
        <v>72</v>
      </c>
      <c r="D130" s="391"/>
      <c r="E130" s="78">
        <v>100</v>
      </c>
      <c r="F130" s="78">
        <v>10</v>
      </c>
      <c r="G130" s="78">
        <v>100</v>
      </c>
      <c r="H130" s="41">
        <v>100</v>
      </c>
      <c r="I130" s="41">
        <v>100</v>
      </c>
      <c r="J130" s="439">
        <v>100</v>
      </c>
      <c r="K130" s="439">
        <v>100</v>
      </c>
      <c r="L130" s="392">
        <v>100</v>
      </c>
      <c r="M130" s="392">
        <v>100</v>
      </c>
      <c r="N130" s="391"/>
    </row>
    <row r="131" spans="1:14" ht="12.75" customHeight="1">
      <c r="A131" s="505"/>
      <c r="B131" s="403" t="s">
        <v>608</v>
      </c>
      <c r="C131" s="508" t="s">
        <v>522</v>
      </c>
      <c r="D131" s="487"/>
      <c r="E131" s="487"/>
      <c r="F131" s="509"/>
      <c r="G131" s="509"/>
      <c r="H131" s="487"/>
      <c r="I131" s="487"/>
      <c r="J131" s="487"/>
      <c r="K131" s="487"/>
      <c r="L131" s="509"/>
      <c r="M131" s="509"/>
      <c r="N131" s="501"/>
    </row>
    <row r="132" spans="1:14" ht="30.75" customHeight="1">
      <c r="A132" s="506"/>
      <c r="B132" s="318" t="s">
        <v>523</v>
      </c>
      <c r="C132" s="79" t="s">
        <v>534</v>
      </c>
      <c r="D132" s="396"/>
      <c r="E132" s="286">
        <v>2</v>
      </c>
      <c r="F132" s="78">
        <v>2</v>
      </c>
      <c r="G132" s="286">
        <v>6</v>
      </c>
      <c r="H132" s="41">
        <v>1</v>
      </c>
      <c r="I132" s="41">
        <v>6</v>
      </c>
      <c r="J132" s="439">
        <v>6</v>
      </c>
      <c r="K132" s="461">
        <v>6</v>
      </c>
      <c r="L132" s="392">
        <v>1</v>
      </c>
      <c r="M132" s="392">
        <v>3</v>
      </c>
      <c r="N132" s="391"/>
    </row>
    <row r="133" spans="1:14" ht="23">
      <c r="A133" s="506"/>
      <c r="B133" s="318" t="s">
        <v>526</v>
      </c>
      <c r="C133" s="79" t="s">
        <v>533</v>
      </c>
      <c r="D133" s="396"/>
      <c r="E133" s="286">
        <v>433</v>
      </c>
      <c r="F133" s="78">
        <v>433</v>
      </c>
      <c r="G133" s="286">
        <v>710</v>
      </c>
      <c r="H133" s="41">
        <v>260</v>
      </c>
      <c r="I133" s="41">
        <v>710</v>
      </c>
      <c r="J133" s="439">
        <v>710</v>
      </c>
      <c r="K133" s="461">
        <v>710</v>
      </c>
      <c r="L133" s="392">
        <v>260</v>
      </c>
      <c r="M133" s="392">
        <v>320</v>
      </c>
      <c r="N133" s="391"/>
    </row>
    <row r="134" spans="1:14" ht="34.5">
      <c r="A134" s="506"/>
      <c r="B134" s="318" t="s">
        <v>527</v>
      </c>
      <c r="C134" s="79" t="s">
        <v>72</v>
      </c>
      <c r="D134" s="396"/>
      <c r="E134" s="286">
        <v>100</v>
      </c>
      <c r="F134" s="78">
        <v>100</v>
      </c>
      <c r="G134" s="286">
        <v>100</v>
      </c>
      <c r="H134" s="41">
        <v>60</v>
      </c>
      <c r="I134" s="41">
        <v>100</v>
      </c>
      <c r="J134" s="439">
        <v>100</v>
      </c>
      <c r="K134" s="461">
        <v>100</v>
      </c>
      <c r="L134" s="392">
        <v>60</v>
      </c>
      <c r="M134" s="392">
        <v>65</v>
      </c>
      <c r="N134" s="391"/>
    </row>
    <row r="135" spans="1:14" ht="34.5">
      <c r="A135" s="506"/>
      <c r="B135" s="318" t="s">
        <v>528</v>
      </c>
      <c r="C135" s="79" t="s">
        <v>534</v>
      </c>
      <c r="D135" s="396"/>
      <c r="E135" s="286">
        <v>0</v>
      </c>
      <c r="F135" s="78">
        <v>0</v>
      </c>
      <c r="G135" s="286">
        <v>9</v>
      </c>
      <c r="H135" s="41">
        <v>1</v>
      </c>
      <c r="I135" s="41">
        <v>9</v>
      </c>
      <c r="J135" s="439">
        <v>9</v>
      </c>
      <c r="K135" s="461">
        <v>2</v>
      </c>
      <c r="L135" s="392">
        <v>1</v>
      </c>
      <c r="M135" s="392">
        <v>2</v>
      </c>
      <c r="N135" s="391"/>
    </row>
    <row r="136" spans="1:14" ht="46">
      <c r="A136" s="506"/>
      <c r="B136" s="318" t="s">
        <v>529</v>
      </c>
      <c r="C136" s="79" t="s">
        <v>72</v>
      </c>
      <c r="D136" s="396"/>
      <c r="E136" s="286">
        <v>0</v>
      </c>
      <c r="F136" s="78">
        <v>0</v>
      </c>
      <c r="G136" s="286">
        <v>0</v>
      </c>
      <c r="H136" s="41">
        <v>10</v>
      </c>
      <c r="I136" s="41">
        <v>0</v>
      </c>
      <c r="J136" s="439">
        <v>0</v>
      </c>
      <c r="K136" s="461">
        <v>0</v>
      </c>
      <c r="L136" s="392">
        <v>10</v>
      </c>
      <c r="M136" s="392">
        <v>20</v>
      </c>
      <c r="N136" s="391"/>
    </row>
    <row r="137" spans="1:14" ht="39" customHeight="1">
      <c r="A137" s="506"/>
      <c r="B137" s="318" t="s">
        <v>530</v>
      </c>
      <c r="C137" s="79" t="s">
        <v>72</v>
      </c>
      <c r="D137" s="396"/>
      <c r="E137" s="286">
        <v>17</v>
      </c>
      <c r="F137" s="78">
        <v>17</v>
      </c>
      <c r="G137" s="286">
        <v>19</v>
      </c>
      <c r="H137" s="41">
        <v>20</v>
      </c>
      <c r="I137" s="41">
        <v>19</v>
      </c>
      <c r="J137" s="439">
        <v>19</v>
      </c>
      <c r="K137" s="461">
        <v>19</v>
      </c>
      <c r="L137" s="392">
        <v>20</v>
      </c>
      <c r="M137" s="392">
        <v>30</v>
      </c>
      <c r="N137" s="391"/>
    </row>
    <row r="138" spans="1:14" ht="34.5">
      <c r="A138" s="506"/>
      <c r="B138" s="318" t="s">
        <v>531</v>
      </c>
      <c r="C138" s="79" t="s">
        <v>72</v>
      </c>
      <c r="D138" s="396"/>
      <c r="E138" s="286">
        <v>0</v>
      </c>
      <c r="F138" s="78">
        <v>0</v>
      </c>
      <c r="G138" s="286">
        <v>26.3</v>
      </c>
      <c r="H138" s="41">
        <v>14.8</v>
      </c>
      <c r="I138" s="41">
        <v>0</v>
      </c>
      <c r="J138" s="439">
        <v>26.3</v>
      </c>
      <c r="K138" s="461">
        <v>26.3</v>
      </c>
      <c r="L138" s="392">
        <v>14.8</v>
      </c>
      <c r="M138" s="392">
        <v>49.2</v>
      </c>
      <c r="N138" s="391"/>
    </row>
    <row r="139" spans="1:14" ht="23">
      <c r="A139" s="506"/>
      <c r="B139" s="318" t="s">
        <v>532</v>
      </c>
      <c r="C139" s="79" t="s">
        <v>72</v>
      </c>
      <c r="D139" s="396"/>
      <c r="E139" s="286">
        <v>15</v>
      </c>
      <c r="F139" s="78">
        <v>15</v>
      </c>
      <c r="G139" s="286">
        <v>42.5</v>
      </c>
      <c r="H139" s="41">
        <v>30</v>
      </c>
      <c r="I139" s="41">
        <v>42.5</v>
      </c>
      <c r="J139" s="439">
        <v>42.5</v>
      </c>
      <c r="K139" s="461">
        <v>42.5</v>
      </c>
      <c r="L139" s="392">
        <v>30</v>
      </c>
      <c r="M139" s="392">
        <v>40</v>
      </c>
      <c r="N139" s="391"/>
    </row>
    <row r="140" spans="1:14" ht="13">
      <c r="A140" s="326" t="s">
        <v>418</v>
      </c>
      <c r="B140" s="84" t="s">
        <v>85</v>
      </c>
      <c r="C140" s="550" t="s">
        <v>155</v>
      </c>
      <c r="D140" s="496"/>
      <c r="E140" s="497"/>
      <c r="F140" s="551"/>
      <c r="G140" s="551"/>
      <c r="H140" s="497"/>
      <c r="I140" s="497"/>
      <c r="J140" s="497"/>
      <c r="K140" s="497"/>
      <c r="L140" s="551"/>
      <c r="M140" s="551"/>
      <c r="N140" s="498"/>
    </row>
    <row r="141" spans="1:14" ht="46">
      <c r="A141" s="505"/>
      <c r="B141" s="403" t="s">
        <v>156</v>
      </c>
      <c r="C141" s="391" t="s">
        <v>93</v>
      </c>
      <c r="D141" s="391"/>
      <c r="E141" s="400">
        <v>5</v>
      </c>
      <c r="F141" s="400">
        <v>5</v>
      </c>
      <c r="G141" s="400">
        <v>5</v>
      </c>
      <c r="H141" s="41">
        <v>5</v>
      </c>
      <c r="I141" s="41">
        <v>5</v>
      </c>
      <c r="J141" s="438">
        <v>5</v>
      </c>
      <c r="K141" s="438">
        <v>5</v>
      </c>
      <c r="L141" s="400">
        <v>5</v>
      </c>
      <c r="M141" s="400">
        <v>5</v>
      </c>
      <c r="N141" s="391"/>
    </row>
    <row r="142" spans="1:14" ht="23">
      <c r="A142" s="506"/>
      <c r="B142" s="403" t="s">
        <v>157</v>
      </c>
      <c r="C142" s="391" t="s">
        <v>158</v>
      </c>
      <c r="D142" s="391"/>
      <c r="E142" s="400">
        <v>5</v>
      </c>
      <c r="F142" s="400">
        <v>5</v>
      </c>
      <c r="G142" s="400">
        <v>5</v>
      </c>
      <c r="H142" s="41">
        <v>5</v>
      </c>
      <c r="I142" s="41">
        <v>5</v>
      </c>
      <c r="J142" s="438">
        <v>5</v>
      </c>
      <c r="K142" s="438">
        <v>5</v>
      </c>
      <c r="L142" s="400">
        <v>5</v>
      </c>
      <c r="M142" s="400">
        <v>5</v>
      </c>
      <c r="N142" s="391"/>
    </row>
    <row r="143" spans="1:14" ht="77" customHeight="1">
      <c r="A143" s="507"/>
      <c r="B143" s="403" t="s">
        <v>159</v>
      </c>
      <c r="C143" s="391" t="s">
        <v>158</v>
      </c>
      <c r="D143" s="391"/>
      <c r="E143" s="400">
        <v>5</v>
      </c>
      <c r="F143" s="400">
        <v>5</v>
      </c>
      <c r="G143" s="400">
        <v>5</v>
      </c>
      <c r="H143" s="41">
        <v>5</v>
      </c>
      <c r="I143" s="41">
        <v>5</v>
      </c>
      <c r="J143" s="438">
        <v>5</v>
      </c>
      <c r="K143" s="438">
        <v>5</v>
      </c>
      <c r="L143" s="400">
        <v>5</v>
      </c>
      <c r="M143" s="400">
        <v>5</v>
      </c>
      <c r="N143" s="391"/>
    </row>
    <row r="144" spans="1:14" ht="15">
      <c r="A144" s="393">
        <v>8</v>
      </c>
      <c r="B144" s="520" t="s">
        <v>236</v>
      </c>
      <c r="C144" s="521"/>
      <c r="D144" s="521"/>
      <c r="E144" s="521"/>
      <c r="F144" s="521"/>
      <c r="G144" s="521"/>
      <c r="H144" s="521"/>
      <c r="I144" s="521"/>
      <c r="J144" s="521"/>
      <c r="K144" s="521"/>
      <c r="L144" s="521"/>
      <c r="M144" s="521"/>
      <c r="N144" s="522"/>
    </row>
    <row r="145" spans="1:14" ht="24.75" customHeight="1">
      <c r="A145" s="505"/>
      <c r="B145" s="403" t="s">
        <v>86</v>
      </c>
      <c r="C145" s="486" t="s">
        <v>160</v>
      </c>
      <c r="D145" s="487"/>
      <c r="E145" s="488"/>
      <c r="F145" s="488"/>
      <c r="G145" s="488"/>
      <c r="H145" s="488"/>
      <c r="I145" s="488"/>
      <c r="J145" s="488"/>
      <c r="K145" s="488"/>
      <c r="L145" s="488"/>
      <c r="M145" s="488"/>
      <c r="N145" s="489"/>
    </row>
    <row r="146" spans="1:14" ht="35" customHeight="1">
      <c r="A146" s="506"/>
      <c r="B146" s="403" t="s">
        <v>567</v>
      </c>
      <c r="C146" s="391" t="s">
        <v>104</v>
      </c>
      <c r="D146" s="391"/>
      <c r="E146" s="41">
        <v>3007</v>
      </c>
      <c r="F146" s="41">
        <v>3071</v>
      </c>
      <c r="G146" s="41">
        <v>3515</v>
      </c>
      <c r="H146" s="41">
        <v>3071</v>
      </c>
      <c r="I146" s="41">
        <v>3055.65</v>
      </c>
      <c r="J146" s="438">
        <v>3071</v>
      </c>
      <c r="K146" s="438">
        <v>4092</v>
      </c>
      <c r="L146" s="400">
        <v>3071</v>
      </c>
      <c r="M146" s="400">
        <v>3071</v>
      </c>
      <c r="N146" s="391"/>
    </row>
    <row r="147" spans="1:14" ht="23.5" customHeight="1">
      <c r="A147" s="506"/>
      <c r="B147" s="403" t="s">
        <v>568</v>
      </c>
      <c r="C147" s="391" t="s">
        <v>233</v>
      </c>
      <c r="D147" s="391"/>
      <c r="E147" s="41">
        <v>0</v>
      </c>
      <c r="F147" s="41">
        <v>0</v>
      </c>
      <c r="G147" s="41">
        <v>0</v>
      </c>
      <c r="H147" s="41">
        <v>0</v>
      </c>
      <c r="I147" s="41">
        <v>0</v>
      </c>
      <c r="J147" s="438">
        <v>0</v>
      </c>
      <c r="K147" s="438">
        <v>0</v>
      </c>
      <c r="L147" s="400">
        <v>0</v>
      </c>
      <c r="M147" s="400">
        <v>0</v>
      </c>
      <c r="N147" s="391"/>
    </row>
    <row r="148" spans="1:14" ht="36.5" customHeight="1">
      <c r="A148" s="506"/>
      <c r="B148" s="403" t="s">
        <v>569</v>
      </c>
      <c r="C148" s="391" t="s">
        <v>72</v>
      </c>
      <c r="D148" s="391"/>
      <c r="E148" s="41">
        <v>0</v>
      </c>
      <c r="F148" s="41">
        <v>0</v>
      </c>
      <c r="G148" s="41">
        <v>0</v>
      </c>
      <c r="H148" s="41">
        <v>0</v>
      </c>
      <c r="I148" s="41">
        <v>0</v>
      </c>
      <c r="J148" s="438">
        <v>0</v>
      </c>
      <c r="K148" s="438">
        <v>0</v>
      </c>
      <c r="L148" s="400">
        <v>0</v>
      </c>
      <c r="M148" s="400">
        <v>0</v>
      </c>
      <c r="N148" s="391"/>
    </row>
    <row r="149" spans="1:14" ht="46">
      <c r="A149" s="506"/>
      <c r="B149" s="403" t="s">
        <v>570</v>
      </c>
      <c r="C149" s="391" t="s">
        <v>72</v>
      </c>
      <c r="D149" s="391"/>
      <c r="E149" s="41">
        <v>0</v>
      </c>
      <c r="F149" s="41">
        <v>0</v>
      </c>
      <c r="G149" s="41">
        <v>0</v>
      </c>
      <c r="H149" s="41">
        <v>0</v>
      </c>
      <c r="I149" s="41">
        <v>0</v>
      </c>
      <c r="J149" s="438">
        <v>0</v>
      </c>
      <c r="K149" s="438">
        <v>0</v>
      </c>
      <c r="L149" s="400">
        <v>0</v>
      </c>
      <c r="M149" s="400">
        <v>0</v>
      </c>
      <c r="N149" s="391"/>
    </row>
    <row r="150" spans="1:14" ht="78.5" customHeight="1">
      <c r="A150" s="506"/>
      <c r="B150" s="403" t="s">
        <v>571</v>
      </c>
      <c r="C150" s="391" t="s">
        <v>72</v>
      </c>
      <c r="D150" s="391"/>
      <c r="E150" s="41">
        <v>0</v>
      </c>
      <c r="F150" s="41">
        <v>0</v>
      </c>
      <c r="G150" s="41">
        <v>0</v>
      </c>
      <c r="H150" s="41" t="s">
        <v>703</v>
      </c>
      <c r="I150" s="41">
        <v>0</v>
      </c>
      <c r="J150" s="438" t="s">
        <v>703</v>
      </c>
      <c r="K150" s="438">
        <v>0</v>
      </c>
      <c r="L150" s="400" t="s">
        <v>515</v>
      </c>
      <c r="M150" s="400" t="s">
        <v>516</v>
      </c>
      <c r="N150" s="391"/>
    </row>
    <row r="151" spans="1:14" ht="34.5">
      <c r="A151" s="507"/>
      <c r="B151" s="403" t="s">
        <v>572</v>
      </c>
      <c r="C151" s="391" t="s">
        <v>72</v>
      </c>
      <c r="D151" s="391"/>
      <c r="E151" s="41">
        <v>79.84</v>
      </c>
      <c r="F151" s="41">
        <v>82.9</v>
      </c>
      <c r="G151" s="41">
        <v>80.599999999999994</v>
      </c>
      <c r="H151" s="41" t="s">
        <v>702</v>
      </c>
      <c r="I151" s="41">
        <v>86</v>
      </c>
      <c r="J151" s="438" t="s">
        <v>702</v>
      </c>
      <c r="K151" s="438">
        <v>78</v>
      </c>
      <c r="L151" s="400">
        <v>85.3</v>
      </c>
      <c r="M151" s="400">
        <v>85.3</v>
      </c>
      <c r="N151" s="391"/>
    </row>
    <row r="152" spans="1:14" ht="30.75" customHeight="1">
      <c r="A152" s="326" t="s">
        <v>132</v>
      </c>
      <c r="B152" s="84" t="s">
        <v>92</v>
      </c>
      <c r="C152" s="495" t="s">
        <v>311</v>
      </c>
      <c r="D152" s="496"/>
      <c r="E152" s="497"/>
      <c r="F152" s="497"/>
      <c r="G152" s="497"/>
      <c r="H152" s="497"/>
      <c r="I152" s="497"/>
      <c r="J152" s="497"/>
      <c r="K152" s="497"/>
      <c r="L152" s="497"/>
      <c r="M152" s="497"/>
      <c r="N152" s="498"/>
    </row>
    <row r="153" spans="1:14" ht="24.75" customHeight="1">
      <c r="A153" s="505"/>
      <c r="B153" s="403" t="s">
        <v>107</v>
      </c>
      <c r="C153" s="486" t="s">
        <v>161</v>
      </c>
      <c r="D153" s="487"/>
      <c r="E153" s="488"/>
      <c r="F153" s="488"/>
      <c r="G153" s="488"/>
      <c r="H153" s="488"/>
      <c r="I153" s="488"/>
      <c r="J153" s="488"/>
      <c r="K153" s="488"/>
      <c r="L153" s="488"/>
      <c r="M153" s="488"/>
      <c r="N153" s="489"/>
    </row>
    <row r="154" spans="1:14" ht="29" customHeight="1">
      <c r="A154" s="506"/>
      <c r="B154" s="403" t="s">
        <v>626</v>
      </c>
      <c r="C154" s="391" t="s">
        <v>104</v>
      </c>
      <c r="D154" s="391"/>
      <c r="E154" s="41">
        <v>3007</v>
      </c>
      <c r="F154" s="41">
        <v>3071</v>
      </c>
      <c r="G154" s="41">
        <v>3515</v>
      </c>
      <c r="H154" s="41">
        <v>3071</v>
      </c>
      <c r="I154" s="41">
        <v>3055.65</v>
      </c>
      <c r="J154" s="438">
        <v>3071</v>
      </c>
      <c r="K154" s="438">
        <v>4092</v>
      </c>
      <c r="L154" s="400">
        <v>3071</v>
      </c>
      <c r="M154" s="400">
        <v>3071</v>
      </c>
      <c r="N154" s="391"/>
    </row>
    <row r="155" spans="1:14" ht="29.5" customHeight="1">
      <c r="A155" s="506"/>
      <c r="B155" s="403" t="s">
        <v>625</v>
      </c>
      <c r="C155" s="391" t="s">
        <v>104</v>
      </c>
      <c r="D155" s="391"/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38">
        <v>0</v>
      </c>
      <c r="K155" s="438">
        <v>0</v>
      </c>
      <c r="L155" s="400">
        <v>0</v>
      </c>
      <c r="M155" s="400">
        <v>0</v>
      </c>
      <c r="N155" s="391"/>
    </row>
    <row r="156" spans="1:14" ht="92">
      <c r="A156" s="506"/>
      <c r="B156" s="403" t="s">
        <v>624</v>
      </c>
      <c r="C156" s="391" t="s">
        <v>93</v>
      </c>
      <c r="D156" s="391"/>
      <c r="E156" s="41">
        <v>6</v>
      </c>
      <c r="F156" s="41">
        <v>6</v>
      </c>
      <c r="G156" s="41">
        <v>6</v>
      </c>
      <c r="H156" s="41">
        <v>6</v>
      </c>
      <c r="I156" s="41">
        <v>6</v>
      </c>
      <c r="J156" s="438">
        <v>6</v>
      </c>
      <c r="K156" s="438">
        <v>6</v>
      </c>
      <c r="L156" s="400">
        <v>6</v>
      </c>
      <c r="M156" s="400">
        <v>6</v>
      </c>
      <c r="N156" s="391"/>
    </row>
    <row r="157" spans="1:14" ht="46">
      <c r="A157" s="507"/>
      <c r="B157" s="403" t="s">
        <v>623</v>
      </c>
      <c r="C157" s="391" t="s">
        <v>104</v>
      </c>
      <c r="D157" s="391"/>
      <c r="E157" s="41">
        <v>0</v>
      </c>
      <c r="F157" s="41">
        <v>0</v>
      </c>
      <c r="G157" s="41">
        <v>0</v>
      </c>
      <c r="H157" s="41">
        <v>0</v>
      </c>
      <c r="I157" s="41">
        <v>0</v>
      </c>
      <c r="J157" s="438">
        <v>0</v>
      </c>
      <c r="K157" s="438">
        <v>0</v>
      </c>
      <c r="L157" s="400">
        <v>0</v>
      </c>
      <c r="M157" s="400">
        <v>0</v>
      </c>
      <c r="N157" s="391"/>
    </row>
    <row r="158" spans="1:14" ht="13">
      <c r="A158" s="326" t="s">
        <v>419</v>
      </c>
      <c r="B158" s="84" t="s">
        <v>162</v>
      </c>
      <c r="C158" s="495" t="s">
        <v>296</v>
      </c>
      <c r="D158" s="496"/>
      <c r="E158" s="497"/>
      <c r="F158" s="497"/>
      <c r="G158" s="497"/>
      <c r="H158" s="497"/>
      <c r="I158" s="497"/>
      <c r="J158" s="497"/>
      <c r="K158" s="497"/>
      <c r="L158" s="497"/>
      <c r="M158" s="497"/>
      <c r="N158" s="498"/>
    </row>
    <row r="159" spans="1:14" ht="48.75" customHeight="1">
      <c r="A159" s="505"/>
      <c r="B159" s="403" t="s">
        <v>107</v>
      </c>
      <c r="C159" s="486" t="s">
        <v>163</v>
      </c>
      <c r="D159" s="487"/>
      <c r="E159" s="488"/>
      <c r="F159" s="488"/>
      <c r="G159" s="488"/>
      <c r="H159" s="488"/>
      <c r="I159" s="488"/>
      <c r="J159" s="488"/>
      <c r="K159" s="488"/>
      <c r="L159" s="488"/>
      <c r="M159" s="488"/>
      <c r="N159" s="489"/>
    </row>
    <row r="160" spans="1:14" ht="29.5" customHeight="1">
      <c r="A160" s="506"/>
      <c r="B160" s="403" t="s">
        <v>400</v>
      </c>
      <c r="C160" s="391" t="s">
        <v>72</v>
      </c>
      <c r="D160" s="391"/>
      <c r="E160" s="41">
        <v>79.84</v>
      </c>
      <c r="F160" s="41">
        <v>78</v>
      </c>
      <c r="G160" s="41">
        <v>80.599999999999994</v>
      </c>
      <c r="H160" s="41">
        <v>78</v>
      </c>
      <c r="I160" s="41">
        <v>86</v>
      </c>
      <c r="J160" s="438">
        <v>78</v>
      </c>
      <c r="K160" s="438">
        <v>78</v>
      </c>
      <c r="L160" s="400">
        <v>85.3</v>
      </c>
      <c r="M160" s="400">
        <v>85.1</v>
      </c>
      <c r="N160" s="391"/>
    </row>
    <row r="161" spans="1:16" ht="44.5" customHeight="1">
      <c r="A161" s="506"/>
      <c r="B161" s="403" t="s">
        <v>622</v>
      </c>
      <c r="C161" s="391" t="s">
        <v>72</v>
      </c>
      <c r="D161" s="391"/>
      <c r="E161" s="41">
        <v>99.6</v>
      </c>
      <c r="F161" s="41">
        <v>100</v>
      </c>
      <c r="G161" s="41">
        <v>99.93</v>
      </c>
      <c r="H161" s="41" t="s">
        <v>704</v>
      </c>
      <c r="I161" s="41">
        <v>72.2</v>
      </c>
      <c r="J161" s="438" t="s">
        <v>704</v>
      </c>
      <c r="K161" s="438">
        <v>99.9</v>
      </c>
      <c r="L161" s="400">
        <v>100</v>
      </c>
      <c r="M161" s="400">
        <v>100</v>
      </c>
      <c r="N161" s="391"/>
    </row>
    <row r="162" spans="1:16" s="333" customFormat="1" ht="31" customHeight="1">
      <c r="A162" s="506"/>
      <c r="B162" s="403" t="s">
        <v>621</v>
      </c>
      <c r="C162" s="391" t="s">
        <v>72</v>
      </c>
      <c r="D162" s="391"/>
      <c r="E162" s="41">
        <v>100</v>
      </c>
      <c r="F162" s="41">
        <v>100</v>
      </c>
      <c r="G162" s="41">
        <v>100</v>
      </c>
      <c r="H162" s="41">
        <v>100</v>
      </c>
      <c r="I162" s="41">
        <v>100</v>
      </c>
      <c r="J162" s="438">
        <v>100</v>
      </c>
      <c r="K162" s="438">
        <v>100</v>
      </c>
      <c r="L162" s="391">
        <v>100</v>
      </c>
      <c r="M162" s="391">
        <v>100</v>
      </c>
      <c r="N162" s="391"/>
      <c r="P162" s="81"/>
    </row>
    <row r="163" spans="1:16" ht="71.5" customHeight="1">
      <c r="A163" s="506"/>
      <c r="B163" s="403" t="s">
        <v>571</v>
      </c>
      <c r="C163" s="391" t="s">
        <v>72</v>
      </c>
      <c r="D163" s="391"/>
      <c r="E163" s="41">
        <v>0</v>
      </c>
      <c r="F163" s="41">
        <v>100</v>
      </c>
      <c r="G163" s="41">
        <v>100</v>
      </c>
      <c r="H163" s="41">
        <v>100</v>
      </c>
      <c r="I163" s="41">
        <v>0</v>
      </c>
      <c r="J163" s="438">
        <v>0</v>
      </c>
      <c r="K163" s="438">
        <v>0</v>
      </c>
      <c r="L163" s="400">
        <v>0</v>
      </c>
      <c r="M163" s="400">
        <v>0</v>
      </c>
      <c r="N163" s="391"/>
    </row>
    <row r="164" spans="1:16" ht="48" customHeight="1">
      <c r="A164" s="506"/>
      <c r="B164" s="403" t="s">
        <v>620</v>
      </c>
      <c r="C164" s="391" t="s">
        <v>72</v>
      </c>
      <c r="D164" s="391"/>
      <c r="E164" s="41">
        <v>0</v>
      </c>
      <c r="F164" s="41">
        <v>100</v>
      </c>
      <c r="G164" s="41">
        <v>100</v>
      </c>
      <c r="H164" s="41">
        <v>100</v>
      </c>
      <c r="I164" s="41">
        <v>0</v>
      </c>
      <c r="J164" s="438">
        <v>100</v>
      </c>
      <c r="K164" s="438">
        <v>0</v>
      </c>
      <c r="L164" s="400">
        <v>0</v>
      </c>
      <c r="M164" s="400">
        <v>0</v>
      </c>
      <c r="N164" s="391"/>
    </row>
    <row r="165" spans="1:16" ht="57.5">
      <c r="A165" s="506"/>
      <c r="B165" s="403" t="s">
        <v>619</v>
      </c>
      <c r="C165" s="391" t="s">
        <v>72</v>
      </c>
      <c r="D165" s="391"/>
      <c r="E165" s="41">
        <v>100</v>
      </c>
      <c r="F165" s="41">
        <v>100</v>
      </c>
      <c r="G165" s="41">
        <v>100</v>
      </c>
      <c r="H165" s="41">
        <v>100</v>
      </c>
      <c r="I165" s="41">
        <v>100</v>
      </c>
      <c r="J165" s="438">
        <v>100</v>
      </c>
      <c r="K165" s="438">
        <v>100</v>
      </c>
      <c r="L165" s="400">
        <v>100</v>
      </c>
      <c r="M165" s="400">
        <v>100</v>
      </c>
      <c r="N165" s="391"/>
    </row>
    <row r="166" spans="1:16" ht="57.5">
      <c r="A166" s="506"/>
      <c r="B166" s="403" t="s">
        <v>164</v>
      </c>
      <c r="C166" s="391" t="s">
        <v>72</v>
      </c>
      <c r="D166" s="391"/>
      <c r="E166" s="41">
        <v>100</v>
      </c>
      <c r="F166" s="41">
        <v>100</v>
      </c>
      <c r="G166" s="41">
        <v>100</v>
      </c>
      <c r="H166" s="41">
        <v>100</v>
      </c>
      <c r="I166" s="41">
        <v>100</v>
      </c>
      <c r="J166" s="438">
        <v>100</v>
      </c>
      <c r="K166" s="438">
        <v>100</v>
      </c>
      <c r="L166" s="400">
        <v>100</v>
      </c>
      <c r="M166" s="400">
        <v>100</v>
      </c>
      <c r="N166" s="391"/>
    </row>
    <row r="167" spans="1:16" ht="34.5">
      <c r="A167" s="507"/>
      <c r="B167" s="403" t="s">
        <v>618</v>
      </c>
      <c r="C167" s="391" t="s">
        <v>93</v>
      </c>
      <c r="D167" s="391"/>
      <c r="E167" s="41">
        <v>2</v>
      </c>
      <c r="F167" s="41">
        <v>2</v>
      </c>
      <c r="G167" s="41">
        <v>2</v>
      </c>
      <c r="H167" s="41">
        <v>2</v>
      </c>
      <c r="I167" s="41">
        <v>2</v>
      </c>
      <c r="J167" s="438">
        <v>2</v>
      </c>
      <c r="K167" s="438">
        <v>2</v>
      </c>
      <c r="L167" s="400">
        <v>2</v>
      </c>
      <c r="M167" s="400">
        <v>2</v>
      </c>
      <c r="N167" s="391"/>
    </row>
    <row r="168" spans="1:16" ht="31.5" customHeight="1">
      <c r="A168" s="393">
        <v>9</v>
      </c>
      <c r="B168" s="557" t="s">
        <v>312</v>
      </c>
      <c r="C168" s="558"/>
      <c r="D168" s="558"/>
      <c r="E168" s="558"/>
      <c r="F168" s="558"/>
      <c r="G168" s="558"/>
      <c r="H168" s="558"/>
      <c r="I168" s="558"/>
      <c r="J168" s="558"/>
      <c r="K168" s="558"/>
      <c r="L168" s="558"/>
      <c r="M168" s="558"/>
      <c r="N168" s="558"/>
    </row>
    <row r="169" spans="1:16" ht="28.5" customHeight="1">
      <c r="A169" s="505"/>
      <c r="B169" s="403" t="s">
        <v>86</v>
      </c>
      <c r="C169" s="499" t="s">
        <v>360</v>
      </c>
      <c r="D169" s="499"/>
      <c r="E169" s="500"/>
      <c r="F169" s="500"/>
      <c r="G169" s="500"/>
      <c r="H169" s="500"/>
      <c r="I169" s="500"/>
      <c r="J169" s="500"/>
      <c r="K169" s="500"/>
      <c r="L169" s="500"/>
      <c r="M169" s="500"/>
      <c r="N169" s="500"/>
    </row>
    <row r="170" spans="1:16" ht="23">
      <c r="A170" s="506"/>
      <c r="B170" s="403" t="s">
        <v>173</v>
      </c>
      <c r="C170" s="391" t="s">
        <v>72</v>
      </c>
      <c r="D170" s="391"/>
      <c r="E170" s="41">
        <v>14</v>
      </c>
      <c r="F170" s="41">
        <v>14</v>
      </c>
      <c r="G170" s="41">
        <v>14</v>
      </c>
      <c r="H170" s="41">
        <v>14</v>
      </c>
      <c r="I170" s="41">
        <v>14</v>
      </c>
      <c r="J170" s="475">
        <v>14</v>
      </c>
      <c r="K170" s="475">
        <v>14</v>
      </c>
      <c r="L170" s="400">
        <v>14</v>
      </c>
      <c r="M170" s="400">
        <v>14</v>
      </c>
      <c r="N170" s="391"/>
    </row>
    <row r="171" spans="1:16">
      <c r="A171" s="506"/>
      <c r="B171" s="403" t="s">
        <v>289</v>
      </c>
      <c r="C171" s="391" t="s">
        <v>233</v>
      </c>
      <c r="D171" s="391"/>
      <c r="E171" s="41">
        <v>1680</v>
      </c>
      <c r="F171" s="41">
        <v>1912</v>
      </c>
      <c r="G171" s="41">
        <v>1912</v>
      </c>
      <c r="H171" s="41">
        <v>2280</v>
      </c>
      <c r="I171" s="41">
        <v>1180</v>
      </c>
      <c r="J171" s="475">
        <v>2280</v>
      </c>
      <c r="K171" s="475">
        <v>2356</v>
      </c>
      <c r="L171" s="400">
        <v>2350</v>
      </c>
      <c r="M171" s="400">
        <v>2350</v>
      </c>
      <c r="N171" s="391"/>
    </row>
    <row r="172" spans="1:16" ht="17.25" customHeight="1">
      <c r="A172" s="507"/>
      <c r="B172" s="403" t="s">
        <v>88</v>
      </c>
      <c r="C172" s="499" t="s">
        <v>361</v>
      </c>
      <c r="D172" s="499"/>
      <c r="E172" s="500"/>
      <c r="F172" s="500"/>
      <c r="G172" s="500"/>
      <c r="H172" s="500"/>
      <c r="I172" s="500"/>
      <c r="J172" s="500"/>
      <c r="K172" s="500"/>
      <c r="L172" s="500"/>
      <c r="M172" s="500"/>
      <c r="N172" s="500"/>
    </row>
    <row r="173" spans="1:16" ht="13">
      <c r="A173" s="326" t="s">
        <v>170</v>
      </c>
      <c r="B173" s="84" t="s">
        <v>92</v>
      </c>
      <c r="C173" s="543" t="s">
        <v>225</v>
      </c>
      <c r="D173" s="543"/>
      <c r="E173" s="544"/>
      <c r="F173" s="544"/>
      <c r="G173" s="544"/>
      <c r="H173" s="544"/>
      <c r="I173" s="544"/>
      <c r="J173" s="544"/>
      <c r="K173" s="544"/>
      <c r="L173" s="544"/>
      <c r="M173" s="544"/>
      <c r="N173" s="544"/>
    </row>
    <row r="174" spans="1:16" ht="51.75" customHeight="1">
      <c r="A174" s="505"/>
      <c r="B174" s="403" t="s">
        <v>617</v>
      </c>
      <c r="C174" s="391" t="s">
        <v>72</v>
      </c>
      <c r="D174" s="391"/>
      <c r="E174" s="41">
        <v>88.6</v>
      </c>
      <c r="F174" s="41">
        <v>90</v>
      </c>
      <c r="G174" s="41">
        <v>90</v>
      </c>
      <c r="H174" s="41">
        <v>93</v>
      </c>
      <c r="I174" s="41">
        <v>99.81</v>
      </c>
      <c r="J174" s="475">
        <v>93</v>
      </c>
      <c r="K174" s="475">
        <v>92.81</v>
      </c>
      <c r="L174" s="400">
        <v>93</v>
      </c>
      <c r="M174" s="400">
        <v>94</v>
      </c>
      <c r="N174" s="391"/>
    </row>
    <row r="175" spans="1:16" ht="38.25" customHeight="1">
      <c r="A175" s="506"/>
      <c r="B175" s="403" t="s">
        <v>616</v>
      </c>
      <c r="C175" s="391" t="s">
        <v>72</v>
      </c>
      <c r="D175" s="391"/>
      <c r="E175" s="41">
        <v>95.6</v>
      </c>
      <c r="F175" s="41">
        <v>98</v>
      </c>
      <c r="G175" s="41">
        <v>90.28</v>
      </c>
      <c r="H175" s="41">
        <v>92</v>
      </c>
      <c r="I175" s="41">
        <v>90.83</v>
      </c>
      <c r="J175" s="475">
        <v>92</v>
      </c>
      <c r="K175" s="475">
        <v>93.35</v>
      </c>
      <c r="L175" s="400">
        <v>93</v>
      </c>
      <c r="M175" s="400">
        <v>94</v>
      </c>
      <c r="N175" s="391"/>
    </row>
    <row r="176" spans="1:16" ht="18" customHeight="1">
      <c r="A176" s="507"/>
      <c r="B176" s="403" t="s">
        <v>87</v>
      </c>
      <c r="C176" s="499" t="s">
        <v>362</v>
      </c>
      <c r="D176" s="499"/>
      <c r="E176" s="500"/>
      <c r="F176" s="500"/>
      <c r="G176" s="500"/>
      <c r="H176" s="500"/>
      <c r="I176" s="500"/>
      <c r="J176" s="500"/>
      <c r="K176" s="500"/>
      <c r="L176" s="500"/>
      <c r="M176" s="500"/>
      <c r="N176" s="500"/>
    </row>
    <row r="177" spans="1:14" ht="13">
      <c r="A177" s="326" t="s">
        <v>172</v>
      </c>
      <c r="B177" s="84" t="s">
        <v>85</v>
      </c>
      <c r="C177" s="543" t="s">
        <v>363</v>
      </c>
      <c r="D177" s="543"/>
      <c r="E177" s="544"/>
      <c r="F177" s="544"/>
      <c r="G177" s="544"/>
      <c r="H177" s="544"/>
      <c r="I177" s="544"/>
      <c r="J177" s="544"/>
      <c r="K177" s="544"/>
      <c r="L177" s="544"/>
      <c r="M177" s="544"/>
      <c r="N177" s="544"/>
    </row>
    <row r="178" spans="1:14" ht="24" customHeight="1">
      <c r="A178" s="505"/>
      <c r="B178" s="403" t="s">
        <v>615</v>
      </c>
      <c r="C178" s="391" t="s">
        <v>233</v>
      </c>
      <c r="D178" s="391"/>
      <c r="E178" s="41">
        <v>1680</v>
      </c>
      <c r="F178" s="41">
        <v>1912</v>
      </c>
      <c r="G178" s="41">
        <v>1912</v>
      </c>
      <c r="H178" s="41">
        <v>2280</v>
      </c>
      <c r="I178" s="41">
        <v>1180</v>
      </c>
      <c r="J178" s="475">
        <v>2280</v>
      </c>
      <c r="K178" s="475">
        <v>2356</v>
      </c>
      <c r="L178" s="400">
        <v>2350</v>
      </c>
      <c r="M178" s="400">
        <v>2350</v>
      </c>
      <c r="N178" s="391"/>
    </row>
    <row r="179" spans="1:14" ht="33" customHeight="1">
      <c r="A179" s="507"/>
      <c r="B179" s="403" t="s">
        <v>213</v>
      </c>
      <c r="C179" s="499" t="s">
        <v>364</v>
      </c>
      <c r="D179" s="499"/>
      <c r="E179" s="500"/>
      <c r="F179" s="500"/>
      <c r="G179" s="500"/>
      <c r="H179" s="500"/>
      <c r="I179" s="500"/>
      <c r="J179" s="500"/>
      <c r="K179" s="500"/>
      <c r="L179" s="500"/>
      <c r="M179" s="500"/>
      <c r="N179" s="500"/>
    </row>
    <row r="180" spans="1:14" ht="13">
      <c r="A180" s="326" t="s">
        <v>422</v>
      </c>
      <c r="B180" s="84" t="s">
        <v>105</v>
      </c>
      <c r="C180" s="543" t="s">
        <v>227</v>
      </c>
      <c r="D180" s="543"/>
      <c r="E180" s="544"/>
      <c r="F180" s="544"/>
      <c r="G180" s="544"/>
      <c r="H180" s="544"/>
      <c r="I180" s="544"/>
      <c r="J180" s="544"/>
      <c r="K180" s="544"/>
      <c r="L180" s="544"/>
      <c r="M180" s="544"/>
      <c r="N180" s="544"/>
    </row>
    <row r="181" spans="1:14" ht="28" customHeight="1">
      <c r="A181" s="390"/>
      <c r="B181" s="403" t="s">
        <v>609</v>
      </c>
      <c r="C181" s="391" t="s">
        <v>72</v>
      </c>
      <c r="D181" s="391"/>
      <c r="E181" s="400">
        <v>92.8</v>
      </c>
      <c r="F181" s="41">
        <v>97</v>
      </c>
      <c r="G181" s="41">
        <v>97.8</v>
      </c>
      <c r="H181" s="41">
        <v>97.7</v>
      </c>
      <c r="I181" s="41">
        <v>100</v>
      </c>
      <c r="J181" s="475">
        <v>97.7</v>
      </c>
      <c r="K181" s="475">
        <v>100</v>
      </c>
      <c r="L181" s="400">
        <v>98</v>
      </c>
      <c r="M181" s="400">
        <v>98</v>
      </c>
      <c r="N181" s="391"/>
    </row>
    <row r="182" spans="1:14" ht="15">
      <c r="A182" s="393">
        <v>10</v>
      </c>
      <c r="B182" s="520" t="s">
        <v>313</v>
      </c>
      <c r="C182" s="521"/>
      <c r="D182" s="521"/>
      <c r="E182" s="521"/>
      <c r="F182" s="521"/>
      <c r="G182" s="521"/>
      <c r="H182" s="521"/>
      <c r="I182" s="521"/>
      <c r="J182" s="521"/>
      <c r="K182" s="521"/>
      <c r="L182" s="521"/>
      <c r="M182" s="521"/>
      <c r="N182" s="522"/>
    </row>
    <row r="183" spans="1:14" ht="13">
      <c r="A183" s="505"/>
      <c r="B183" s="403" t="s">
        <v>86</v>
      </c>
      <c r="C183" s="486" t="s">
        <v>217</v>
      </c>
      <c r="D183" s="487"/>
      <c r="E183" s="488"/>
      <c r="F183" s="488"/>
      <c r="G183" s="488"/>
      <c r="H183" s="488"/>
      <c r="I183" s="488"/>
      <c r="J183" s="488"/>
      <c r="K183" s="488"/>
      <c r="L183" s="488"/>
      <c r="M183" s="488"/>
      <c r="N183" s="489"/>
    </row>
    <row r="184" spans="1:14" ht="24" customHeight="1">
      <c r="A184" s="506"/>
      <c r="B184" s="403" t="s">
        <v>610</v>
      </c>
      <c r="C184" s="391" t="s">
        <v>93</v>
      </c>
      <c r="D184" s="391"/>
      <c r="E184" s="41">
        <v>15</v>
      </c>
      <c r="F184" s="41">
        <v>15</v>
      </c>
      <c r="G184" s="41">
        <v>15</v>
      </c>
      <c r="H184" s="41">
        <v>15</v>
      </c>
      <c r="I184" s="41">
        <v>6</v>
      </c>
      <c r="J184" s="438">
        <v>15</v>
      </c>
      <c r="K184" s="438">
        <v>15</v>
      </c>
      <c r="L184" s="400">
        <v>15</v>
      </c>
      <c r="M184" s="400">
        <v>15</v>
      </c>
      <c r="N184" s="391"/>
    </row>
    <row r="185" spans="1:14" ht="46">
      <c r="A185" s="506"/>
      <c r="B185" s="403" t="s">
        <v>611</v>
      </c>
      <c r="C185" s="391" t="s">
        <v>93</v>
      </c>
      <c r="D185" s="391"/>
      <c r="E185" s="41">
        <v>8</v>
      </c>
      <c r="F185" s="41">
        <v>8</v>
      </c>
      <c r="G185" s="41">
        <v>8</v>
      </c>
      <c r="H185" s="41">
        <v>8</v>
      </c>
      <c r="I185" s="41">
        <v>2</v>
      </c>
      <c r="J185" s="438">
        <v>8</v>
      </c>
      <c r="K185" s="438">
        <v>8</v>
      </c>
      <c r="L185" s="400">
        <v>8</v>
      </c>
      <c r="M185" s="400">
        <v>8</v>
      </c>
      <c r="N185" s="391"/>
    </row>
    <row r="186" spans="1:14" ht="25.5" customHeight="1">
      <c r="A186" s="506"/>
      <c r="B186" s="403" t="s">
        <v>612</v>
      </c>
      <c r="C186" s="391" t="s">
        <v>93</v>
      </c>
      <c r="D186" s="391"/>
      <c r="E186" s="41">
        <v>0</v>
      </c>
      <c r="F186" s="41">
        <v>0</v>
      </c>
      <c r="G186" s="41">
        <v>0</v>
      </c>
      <c r="H186" s="41">
        <v>0</v>
      </c>
      <c r="I186" s="41">
        <v>0</v>
      </c>
      <c r="J186" s="438">
        <v>0</v>
      </c>
      <c r="K186" s="438">
        <v>0</v>
      </c>
      <c r="L186" s="400">
        <v>0</v>
      </c>
      <c r="M186" s="400">
        <v>0</v>
      </c>
      <c r="N186" s="391"/>
    </row>
    <row r="187" spans="1:14" ht="23">
      <c r="A187" s="507"/>
      <c r="B187" s="403" t="s">
        <v>613</v>
      </c>
      <c r="C187" s="391" t="s">
        <v>93</v>
      </c>
      <c r="D187" s="391"/>
      <c r="E187" s="41">
        <v>0</v>
      </c>
      <c r="F187" s="41">
        <v>0</v>
      </c>
      <c r="G187" s="41">
        <v>0</v>
      </c>
      <c r="H187" s="41">
        <v>0</v>
      </c>
      <c r="I187" s="41">
        <v>0</v>
      </c>
      <c r="J187" s="438">
        <v>0</v>
      </c>
      <c r="K187" s="438">
        <v>0</v>
      </c>
      <c r="L187" s="400">
        <v>0</v>
      </c>
      <c r="M187" s="400">
        <v>0</v>
      </c>
      <c r="N187" s="391"/>
    </row>
    <row r="188" spans="1:14" ht="13">
      <c r="A188" s="334"/>
      <c r="B188" s="403" t="s">
        <v>375</v>
      </c>
      <c r="C188" s="486" t="s">
        <v>376</v>
      </c>
      <c r="D188" s="487"/>
      <c r="E188" s="488"/>
      <c r="F188" s="488"/>
      <c r="G188" s="488"/>
      <c r="H188" s="488"/>
      <c r="I188" s="488"/>
      <c r="J188" s="488"/>
      <c r="K188" s="488"/>
      <c r="L188" s="488"/>
      <c r="M188" s="488"/>
      <c r="N188" s="489"/>
    </row>
    <row r="189" spans="1:14" ht="27" customHeight="1">
      <c r="A189" s="505"/>
      <c r="B189" s="403" t="s">
        <v>86</v>
      </c>
      <c r="C189" s="499" t="s">
        <v>377</v>
      </c>
      <c r="D189" s="499"/>
      <c r="E189" s="500"/>
      <c r="F189" s="500"/>
      <c r="G189" s="500"/>
      <c r="H189" s="500"/>
      <c r="I189" s="500"/>
      <c r="J189" s="500"/>
      <c r="K189" s="500"/>
      <c r="L189" s="500"/>
      <c r="M189" s="500"/>
      <c r="N189" s="500"/>
    </row>
    <row r="190" spans="1:14" ht="23">
      <c r="A190" s="506"/>
      <c r="B190" s="403" t="s">
        <v>398</v>
      </c>
      <c r="C190" s="391" t="s">
        <v>233</v>
      </c>
      <c r="D190" s="391">
        <v>0.125</v>
      </c>
      <c r="E190" s="400">
        <v>600</v>
      </c>
      <c r="F190" s="41">
        <v>600</v>
      </c>
      <c r="G190" s="41">
        <v>600</v>
      </c>
      <c r="H190" s="41">
        <v>600</v>
      </c>
      <c r="I190" s="41">
        <v>400</v>
      </c>
      <c r="J190" s="438">
        <v>600</v>
      </c>
      <c r="K190" s="438">
        <v>600</v>
      </c>
      <c r="L190" s="400">
        <v>600</v>
      </c>
      <c r="M190" s="400">
        <v>600</v>
      </c>
      <c r="N190" s="391"/>
    </row>
    <row r="191" spans="1:14" ht="23">
      <c r="A191" s="506"/>
      <c r="B191" s="403" t="s">
        <v>614</v>
      </c>
      <c r="C191" s="391" t="s">
        <v>93</v>
      </c>
      <c r="D191" s="391">
        <v>0.125</v>
      </c>
      <c r="E191" s="400">
        <v>8</v>
      </c>
      <c r="F191" s="41">
        <v>8</v>
      </c>
      <c r="G191" s="41">
        <v>8</v>
      </c>
      <c r="H191" s="41">
        <v>8</v>
      </c>
      <c r="I191" s="41">
        <v>8</v>
      </c>
      <c r="J191" s="438">
        <v>8</v>
      </c>
      <c r="K191" s="438">
        <v>8</v>
      </c>
      <c r="L191" s="400">
        <v>8</v>
      </c>
      <c r="M191" s="400">
        <v>8</v>
      </c>
      <c r="N191" s="391"/>
    </row>
    <row r="192" spans="1:14" ht="34.5">
      <c r="A192" s="506"/>
      <c r="B192" s="403" t="s">
        <v>399</v>
      </c>
      <c r="C192" s="391" t="s">
        <v>93</v>
      </c>
      <c r="D192" s="391">
        <v>0.125</v>
      </c>
      <c r="E192" s="400">
        <v>8</v>
      </c>
      <c r="F192" s="41">
        <v>8</v>
      </c>
      <c r="G192" s="41">
        <v>8</v>
      </c>
      <c r="H192" s="41">
        <v>8</v>
      </c>
      <c r="I192" s="41">
        <v>8</v>
      </c>
      <c r="J192" s="438">
        <v>8</v>
      </c>
      <c r="K192" s="438">
        <v>8</v>
      </c>
      <c r="L192" s="400">
        <v>8</v>
      </c>
      <c r="M192" s="400">
        <v>8</v>
      </c>
      <c r="N192" s="391"/>
    </row>
    <row r="193" spans="1:14" ht="34.5">
      <c r="A193" s="506"/>
      <c r="B193" s="403" t="s">
        <v>379</v>
      </c>
      <c r="C193" s="391" t="s">
        <v>93</v>
      </c>
      <c r="D193" s="391">
        <v>0.125</v>
      </c>
      <c r="E193" s="400">
        <v>150</v>
      </c>
      <c r="F193" s="41">
        <v>150</v>
      </c>
      <c r="G193" s="41">
        <v>150</v>
      </c>
      <c r="H193" s="41">
        <v>150</v>
      </c>
      <c r="I193" s="41">
        <v>100</v>
      </c>
      <c r="J193" s="438">
        <v>150</v>
      </c>
      <c r="K193" s="438">
        <v>150</v>
      </c>
      <c r="L193" s="400">
        <v>150</v>
      </c>
      <c r="M193" s="400">
        <v>150</v>
      </c>
      <c r="N193" s="391"/>
    </row>
    <row r="194" spans="1:14" ht="46">
      <c r="A194" s="507"/>
      <c r="B194" s="403" t="s">
        <v>378</v>
      </c>
      <c r="C194" s="391" t="s">
        <v>93</v>
      </c>
      <c r="D194" s="391">
        <v>0.125</v>
      </c>
      <c r="E194" s="400">
        <v>4</v>
      </c>
      <c r="F194" s="41">
        <v>4</v>
      </c>
      <c r="G194" s="41">
        <v>4</v>
      </c>
      <c r="H194" s="41">
        <v>4</v>
      </c>
      <c r="I194" s="41">
        <v>4</v>
      </c>
      <c r="J194" s="438">
        <v>4</v>
      </c>
      <c r="K194" s="438">
        <v>4</v>
      </c>
      <c r="L194" s="400">
        <v>4</v>
      </c>
      <c r="M194" s="400">
        <v>4</v>
      </c>
      <c r="N194" s="391"/>
    </row>
    <row r="195" spans="1:14" ht="13">
      <c r="A195" s="334"/>
      <c r="B195" s="403" t="s">
        <v>336</v>
      </c>
      <c r="C195" s="486" t="s">
        <v>380</v>
      </c>
      <c r="D195" s="487"/>
      <c r="E195" s="488"/>
      <c r="F195" s="488"/>
      <c r="G195" s="488"/>
      <c r="H195" s="488"/>
      <c r="I195" s="488"/>
      <c r="J195" s="488"/>
      <c r="K195" s="488"/>
      <c r="L195" s="488"/>
      <c r="M195" s="488"/>
      <c r="N195" s="489"/>
    </row>
    <row r="196" spans="1:14" ht="13">
      <c r="A196" s="505"/>
      <c r="B196" s="403" t="s">
        <v>86</v>
      </c>
      <c r="C196" s="499" t="s">
        <v>381</v>
      </c>
      <c r="D196" s="499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</row>
    <row r="197" spans="1:14" ht="23">
      <c r="A197" s="507"/>
      <c r="B197" s="403" t="s">
        <v>382</v>
      </c>
      <c r="C197" s="391" t="s">
        <v>233</v>
      </c>
      <c r="D197" s="391"/>
      <c r="E197" s="400">
        <v>28</v>
      </c>
      <c r="F197" s="400">
        <v>28</v>
      </c>
      <c r="G197" s="400">
        <v>28</v>
      </c>
      <c r="H197" s="41">
        <v>28</v>
      </c>
      <c r="I197" s="41">
        <v>0</v>
      </c>
      <c r="J197" s="438">
        <v>28</v>
      </c>
      <c r="K197" s="438">
        <v>28</v>
      </c>
      <c r="L197" s="391">
        <v>28</v>
      </c>
      <c r="M197" s="391">
        <v>28</v>
      </c>
      <c r="N197" s="391"/>
    </row>
    <row r="198" spans="1:14" ht="15">
      <c r="A198" s="393">
        <v>11</v>
      </c>
      <c r="B198" s="520" t="s">
        <v>332</v>
      </c>
      <c r="C198" s="521"/>
      <c r="D198" s="521"/>
      <c r="E198" s="521"/>
      <c r="F198" s="521"/>
      <c r="G198" s="521"/>
      <c r="H198" s="521"/>
      <c r="I198" s="521"/>
      <c r="J198" s="521"/>
      <c r="K198" s="521"/>
      <c r="L198" s="521"/>
      <c r="M198" s="521"/>
      <c r="N198" s="522"/>
    </row>
    <row r="199" spans="1:14" ht="13">
      <c r="A199" s="334"/>
      <c r="B199" s="403" t="s">
        <v>86</v>
      </c>
      <c r="C199" s="486" t="s">
        <v>334</v>
      </c>
      <c r="D199" s="487"/>
      <c r="E199" s="488"/>
      <c r="F199" s="488"/>
      <c r="G199" s="488"/>
      <c r="H199" s="488"/>
      <c r="I199" s="488"/>
      <c r="J199" s="488"/>
      <c r="K199" s="488"/>
      <c r="L199" s="488"/>
      <c r="M199" s="488"/>
      <c r="N199" s="489"/>
    </row>
    <row r="200" spans="1:14">
      <c r="A200" s="554"/>
      <c r="B200" s="403" t="s">
        <v>354</v>
      </c>
      <c r="C200" s="400" t="s">
        <v>233</v>
      </c>
      <c r="D200" s="400"/>
      <c r="E200" s="400">
        <v>1049</v>
      </c>
      <c r="F200" s="41">
        <v>1200</v>
      </c>
      <c r="G200" s="41">
        <v>962</v>
      </c>
      <c r="H200" s="41">
        <v>1020</v>
      </c>
      <c r="I200" s="41">
        <v>443</v>
      </c>
      <c r="J200" s="438">
        <v>1020</v>
      </c>
      <c r="K200" s="438">
        <v>896</v>
      </c>
      <c r="L200" s="400">
        <v>1010</v>
      </c>
      <c r="M200" s="400">
        <v>1010</v>
      </c>
      <c r="N200" s="391"/>
    </row>
    <row r="201" spans="1:14">
      <c r="A201" s="555"/>
      <c r="B201" s="86" t="s">
        <v>333</v>
      </c>
      <c r="C201" s="529" t="s">
        <v>342</v>
      </c>
      <c r="D201" s="530"/>
      <c r="E201" s="530"/>
      <c r="F201" s="530"/>
      <c r="G201" s="530"/>
      <c r="H201" s="530"/>
      <c r="I201" s="530"/>
      <c r="J201" s="530"/>
      <c r="K201" s="530"/>
      <c r="L201" s="530"/>
      <c r="M201" s="530"/>
      <c r="N201" s="531"/>
    </row>
    <row r="202" spans="1:14" ht="23">
      <c r="A202" s="555"/>
      <c r="B202" s="86" t="s">
        <v>335</v>
      </c>
      <c r="C202" s="424"/>
      <c r="D202" s="424"/>
      <c r="E202" s="424">
        <v>4</v>
      </c>
      <c r="F202" s="424">
        <v>4</v>
      </c>
      <c r="G202" s="424">
        <v>4</v>
      </c>
      <c r="H202" s="361">
        <v>4</v>
      </c>
      <c r="I202" s="361">
        <v>2</v>
      </c>
      <c r="J202" s="360">
        <v>4</v>
      </c>
      <c r="K202" s="360">
        <v>4</v>
      </c>
      <c r="L202" s="424">
        <v>4</v>
      </c>
      <c r="M202" s="424">
        <v>4</v>
      </c>
      <c r="N202" s="391"/>
    </row>
    <row r="203" spans="1:14">
      <c r="A203" s="555"/>
      <c r="B203" s="86" t="s">
        <v>336</v>
      </c>
      <c r="C203" s="529"/>
      <c r="D203" s="530"/>
      <c r="E203" s="530"/>
      <c r="F203" s="530"/>
      <c r="G203" s="530"/>
      <c r="H203" s="530"/>
      <c r="I203" s="530"/>
      <c r="J203" s="530"/>
      <c r="K203" s="530"/>
      <c r="L203" s="530"/>
      <c r="M203" s="530"/>
      <c r="N203" s="531"/>
    </row>
    <row r="204" spans="1:14" ht="23">
      <c r="A204" s="555"/>
      <c r="B204" s="86" t="s">
        <v>635</v>
      </c>
      <c r="C204" s="424" t="s">
        <v>233</v>
      </c>
      <c r="D204" s="424"/>
      <c r="E204" s="424">
        <v>49</v>
      </c>
      <c r="F204" s="424">
        <v>49</v>
      </c>
      <c r="G204" s="424">
        <v>49</v>
      </c>
      <c r="H204" s="361">
        <v>29</v>
      </c>
      <c r="I204" s="361" t="s">
        <v>714</v>
      </c>
      <c r="J204" s="360">
        <v>29</v>
      </c>
      <c r="K204" s="360">
        <v>29</v>
      </c>
      <c r="L204" s="424">
        <v>29</v>
      </c>
      <c r="M204" s="424">
        <v>29</v>
      </c>
      <c r="N204" s="391"/>
    </row>
    <row r="205" spans="1:14">
      <c r="A205" s="555"/>
      <c r="B205" s="86" t="s">
        <v>337</v>
      </c>
      <c r="C205" s="529" t="s">
        <v>322</v>
      </c>
      <c r="D205" s="530"/>
      <c r="E205" s="530"/>
      <c r="F205" s="530"/>
      <c r="G205" s="530"/>
      <c r="H205" s="530"/>
      <c r="I205" s="530"/>
      <c r="J205" s="530"/>
      <c r="K205" s="530"/>
      <c r="L205" s="530"/>
      <c r="M205" s="530"/>
      <c r="N205" s="531"/>
    </row>
    <row r="206" spans="1:14" ht="23">
      <c r="A206" s="555"/>
      <c r="B206" s="86" t="s">
        <v>355</v>
      </c>
      <c r="C206" s="361" t="s">
        <v>233</v>
      </c>
      <c r="D206" s="361"/>
      <c r="E206" s="361">
        <v>1</v>
      </c>
      <c r="F206" s="361">
        <v>1</v>
      </c>
      <c r="G206" s="361">
        <v>1</v>
      </c>
      <c r="H206" s="361">
        <v>6</v>
      </c>
      <c r="I206" s="361" t="s">
        <v>714</v>
      </c>
      <c r="J206" s="360">
        <v>6</v>
      </c>
      <c r="K206" s="360">
        <v>6</v>
      </c>
      <c r="L206" s="361">
        <v>1</v>
      </c>
      <c r="M206" s="361">
        <v>1</v>
      </c>
      <c r="N206" s="41"/>
    </row>
    <row r="207" spans="1:14">
      <c r="A207" s="555"/>
      <c r="B207" s="86" t="s">
        <v>338</v>
      </c>
      <c r="C207" s="535" t="s">
        <v>323</v>
      </c>
      <c r="D207" s="536"/>
      <c r="E207" s="536"/>
      <c r="F207" s="536"/>
      <c r="G207" s="536"/>
      <c r="H207" s="536"/>
      <c r="I207" s="536"/>
      <c r="J207" s="536"/>
      <c r="K207" s="536"/>
      <c r="L207" s="536"/>
      <c r="M207" s="536"/>
      <c r="N207" s="537"/>
    </row>
    <row r="208" spans="1:14" ht="23">
      <c r="A208" s="555"/>
      <c r="B208" s="86" t="s">
        <v>356</v>
      </c>
      <c r="C208" s="361" t="s">
        <v>80</v>
      </c>
      <c r="D208" s="361"/>
      <c r="E208" s="361">
        <v>133</v>
      </c>
      <c r="F208" s="361">
        <v>124</v>
      </c>
      <c r="G208" s="361">
        <v>133</v>
      </c>
      <c r="H208" s="361">
        <v>200</v>
      </c>
      <c r="I208" s="361"/>
      <c r="J208" s="360">
        <v>124</v>
      </c>
      <c r="K208" s="360">
        <v>185</v>
      </c>
      <c r="L208" s="361">
        <v>200</v>
      </c>
      <c r="M208" s="361">
        <v>200</v>
      </c>
      <c r="N208" s="41"/>
    </row>
    <row r="209" spans="1:14" ht="23">
      <c r="A209" s="555"/>
      <c r="B209" s="86" t="s">
        <v>357</v>
      </c>
      <c r="C209" s="361" t="s">
        <v>80</v>
      </c>
      <c r="D209" s="361"/>
      <c r="E209" s="361">
        <v>700</v>
      </c>
      <c r="F209" s="361">
        <v>390</v>
      </c>
      <c r="G209" s="361">
        <v>741</v>
      </c>
      <c r="H209" s="361">
        <v>1300</v>
      </c>
      <c r="I209" s="361" t="s">
        <v>714</v>
      </c>
      <c r="J209" s="360">
        <v>400</v>
      </c>
      <c r="K209" s="360">
        <v>289</v>
      </c>
      <c r="L209" s="361">
        <v>450</v>
      </c>
      <c r="M209" s="361">
        <v>450</v>
      </c>
      <c r="N209" s="41"/>
    </row>
    <row r="210" spans="1:14" ht="23">
      <c r="A210" s="555"/>
      <c r="B210" s="86" t="s">
        <v>358</v>
      </c>
      <c r="C210" s="361" t="s">
        <v>233</v>
      </c>
      <c r="D210" s="361"/>
      <c r="E210" s="361">
        <v>1</v>
      </c>
      <c r="F210" s="361">
        <v>1</v>
      </c>
      <c r="G210" s="361">
        <v>1</v>
      </c>
      <c r="H210" s="361">
        <v>1</v>
      </c>
      <c r="I210" s="361" t="s">
        <v>714</v>
      </c>
      <c r="J210" s="360">
        <v>1</v>
      </c>
      <c r="K210" s="360">
        <v>1</v>
      </c>
      <c r="L210" s="361">
        <v>1</v>
      </c>
      <c r="M210" s="361">
        <v>1</v>
      </c>
      <c r="N210" s="41"/>
    </row>
    <row r="211" spans="1:14">
      <c r="A211" s="555"/>
      <c r="B211" s="86" t="s">
        <v>339</v>
      </c>
      <c r="C211" s="535" t="s">
        <v>340</v>
      </c>
      <c r="D211" s="536"/>
      <c r="E211" s="536"/>
      <c r="F211" s="536"/>
      <c r="G211" s="536"/>
      <c r="H211" s="536"/>
      <c r="I211" s="536"/>
      <c r="J211" s="536"/>
      <c r="K211" s="536"/>
      <c r="L211" s="536"/>
      <c r="M211" s="536"/>
      <c r="N211" s="537"/>
    </row>
    <row r="212" spans="1:14" ht="23">
      <c r="A212" s="555"/>
      <c r="B212" s="86" t="s">
        <v>579</v>
      </c>
      <c r="C212" s="361" t="s">
        <v>72</v>
      </c>
      <c r="D212" s="361"/>
      <c r="E212" s="361" t="s">
        <v>580</v>
      </c>
      <c r="F212" s="361">
        <v>100</v>
      </c>
      <c r="G212" s="361">
        <v>100</v>
      </c>
      <c r="H212" s="361">
        <v>150</v>
      </c>
      <c r="I212" s="361">
        <v>150</v>
      </c>
      <c r="J212" s="360">
        <v>100</v>
      </c>
      <c r="K212" s="360">
        <v>150</v>
      </c>
      <c r="L212" s="361">
        <v>150</v>
      </c>
      <c r="M212" s="361">
        <v>150</v>
      </c>
      <c r="N212" s="41"/>
    </row>
    <row r="213" spans="1:14">
      <c r="A213" s="555"/>
      <c r="B213" s="86" t="s">
        <v>341</v>
      </c>
      <c r="C213" s="535" t="s">
        <v>324</v>
      </c>
      <c r="D213" s="536"/>
      <c r="E213" s="536"/>
      <c r="F213" s="536"/>
      <c r="G213" s="536"/>
      <c r="H213" s="536"/>
      <c r="I213" s="536"/>
      <c r="J213" s="536"/>
      <c r="K213" s="536"/>
      <c r="L213" s="536"/>
      <c r="M213" s="536"/>
      <c r="N213" s="537"/>
    </row>
    <row r="214" spans="1:14" ht="23">
      <c r="A214" s="555"/>
      <c r="B214" s="86" t="s">
        <v>359</v>
      </c>
      <c r="C214" s="361" t="s">
        <v>233</v>
      </c>
      <c r="D214" s="361"/>
      <c r="E214" s="361">
        <v>1</v>
      </c>
      <c r="F214" s="361">
        <v>1</v>
      </c>
      <c r="G214" s="361">
        <v>1</v>
      </c>
      <c r="H214" s="361">
        <v>1</v>
      </c>
      <c r="I214" s="361" t="s">
        <v>714</v>
      </c>
      <c r="J214" s="360">
        <v>1</v>
      </c>
      <c r="K214" s="360">
        <v>1</v>
      </c>
      <c r="L214" s="361">
        <v>1</v>
      </c>
      <c r="M214" s="361">
        <v>1</v>
      </c>
      <c r="N214" s="41"/>
    </row>
    <row r="215" spans="1:14" ht="24" customHeight="1">
      <c r="A215" s="556"/>
      <c r="B215" s="403" t="s">
        <v>701</v>
      </c>
      <c r="C215" s="41" t="s">
        <v>72</v>
      </c>
      <c r="D215" s="41"/>
      <c r="E215" s="41"/>
      <c r="F215" s="41"/>
      <c r="G215" s="41"/>
      <c r="H215" s="41">
        <v>100</v>
      </c>
      <c r="I215" s="41" t="s">
        <v>714</v>
      </c>
      <c r="J215" s="438">
        <v>100</v>
      </c>
      <c r="K215" s="438">
        <v>0</v>
      </c>
      <c r="L215" s="41">
        <v>100</v>
      </c>
      <c r="M215" s="41">
        <v>100</v>
      </c>
      <c r="N215" s="41"/>
    </row>
    <row r="216" spans="1:14" ht="30.5" customHeight="1">
      <c r="A216" s="385"/>
      <c r="B216" s="87"/>
      <c r="C216" s="16"/>
      <c r="D216" s="16"/>
      <c r="E216" s="16"/>
      <c r="F216" s="16"/>
      <c r="G216" s="18"/>
      <c r="H216" s="386"/>
      <c r="I216" s="386"/>
      <c r="J216" s="16"/>
      <c r="K216" s="16"/>
      <c r="L216" s="16"/>
      <c r="M216" s="16"/>
      <c r="N216" s="16"/>
    </row>
    <row r="217" spans="1:14" ht="15.5">
      <c r="A217" s="335"/>
      <c r="B217" s="493" t="s">
        <v>195</v>
      </c>
      <c r="C217" s="494"/>
      <c r="D217" s="494"/>
      <c r="E217" s="494"/>
      <c r="F217" s="494"/>
      <c r="G217" s="494"/>
      <c r="H217" s="494"/>
      <c r="I217" s="18"/>
      <c r="J217" s="16"/>
      <c r="K217" s="16"/>
      <c r="L217" s="16"/>
      <c r="M217" s="16"/>
      <c r="N217" s="16"/>
    </row>
    <row r="218" spans="1:14" ht="16.5" customHeight="1">
      <c r="A218" s="335"/>
      <c r="B218" s="405"/>
      <c r="C218" s="320"/>
      <c r="D218" s="320"/>
      <c r="E218" s="425"/>
      <c r="F218" s="425"/>
      <c r="G218" s="425"/>
      <c r="H218" s="18"/>
      <c r="I218" s="18"/>
      <c r="J218" s="16"/>
      <c r="K218" s="16"/>
      <c r="L218" s="16"/>
      <c r="M218" s="16"/>
      <c r="N218" s="16"/>
    </row>
    <row r="219" spans="1:14" ht="80.25" customHeight="1">
      <c r="B219" s="494" t="s">
        <v>349</v>
      </c>
      <c r="C219" s="494"/>
      <c r="D219" s="494"/>
      <c r="E219" s="528"/>
      <c r="F219" s="321"/>
      <c r="G219" s="399"/>
      <c r="H219" s="538" t="s">
        <v>549</v>
      </c>
      <c r="I219" s="538"/>
      <c r="J219" s="538"/>
      <c r="K219" s="538"/>
      <c r="L219" s="538"/>
      <c r="M219" s="538"/>
    </row>
    <row r="220" spans="1:14" ht="15.5" customHeight="1">
      <c r="B220" s="494" t="s">
        <v>423</v>
      </c>
      <c r="C220" s="494"/>
      <c r="D220" s="321"/>
      <c r="E220" s="321"/>
      <c r="F220" s="321"/>
      <c r="G220" s="321"/>
      <c r="H220" s="538" t="s">
        <v>237</v>
      </c>
      <c r="I220" s="538"/>
      <c r="J220" s="538"/>
      <c r="K220" s="538"/>
      <c r="L220" s="538"/>
      <c r="M220" s="538"/>
    </row>
    <row r="221" spans="1:14" ht="14.25" customHeight="1">
      <c r="B221" s="406"/>
      <c r="C221" s="321"/>
      <c r="D221" s="321"/>
      <c r="E221" s="321"/>
      <c r="F221" s="321"/>
      <c r="G221" s="321"/>
      <c r="H221" s="538"/>
      <c r="I221" s="538"/>
      <c r="J221" s="538"/>
      <c r="K221" s="538"/>
      <c r="L221" s="538"/>
      <c r="M221" s="538"/>
    </row>
    <row r="222" spans="1:14" ht="13">
      <c r="B222" s="528" t="s">
        <v>409</v>
      </c>
      <c r="C222" s="528"/>
      <c r="D222" s="399"/>
      <c r="E222" s="399"/>
      <c r="F222" s="399"/>
      <c r="G222" s="399"/>
    </row>
    <row r="223" spans="1:14" ht="13">
      <c r="B223" s="528" t="s">
        <v>196</v>
      </c>
      <c r="C223" s="528"/>
      <c r="D223" s="399"/>
      <c r="E223" s="399"/>
      <c r="F223" s="399"/>
      <c r="G223" s="399"/>
    </row>
  </sheetData>
  <mergeCells count="131">
    <mergeCell ref="A189:A194"/>
    <mergeCell ref="A196:A197"/>
    <mergeCell ref="C207:N207"/>
    <mergeCell ref="C211:N211"/>
    <mergeCell ref="C177:N177"/>
    <mergeCell ref="C179:N179"/>
    <mergeCell ref="A200:A215"/>
    <mergeCell ref="A145:A151"/>
    <mergeCell ref="A153:A157"/>
    <mergeCell ref="A159:A167"/>
    <mergeCell ref="A169:A172"/>
    <mergeCell ref="C153:N153"/>
    <mergeCell ref="C205:N205"/>
    <mergeCell ref="B182:N182"/>
    <mergeCell ref="C145:N145"/>
    <mergeCell ref="C152:N152"/>
    <mergeCell ref="C183:N183"/>
    <mergeCell ref="C195:N195"/>
    <mergeCell ref="C189:N189"/>
    <mergeCell ref="C203:N203"/>
    <mergeCell ref="C158:N158"/>
    <mergeCell ref="C180:N180"/>
    <mergeCell ref="B168:N168"/>
    <mergeCell ref="C169:N169"/>
    <mergeCell ref="C172:N172"/>
    <mergeCell ref="C159:N159"/>
    <mergeCell ref="C173:N173"/>
    <mergeCell ref="C176:N176"/>
    <mergeCell ref="A174:A176"/>
    <mergeCell ref="A178:A179"/>
    <mergeCell ref="A183:A187"/>
    <mergeCell ref="A82:A83"/>
    <mergeCell ref="A85:A93"/>
    <mergeCell ref="A97:A102"/>
    <mergeCell ref="A104:A109"/>
    <mergeCell ref="A111:A117"/>
    <mergeCell ref="A94:N94"/>
    <mergeCell ref="C128:N128"/>
    <mergeCell ref="C140:N140"/>
    <mergeCell ref="C97:N97"/>
    <mergeCell ref="C110:N110"/>
    <mergeCell ref="N86:N87"/>
    <mergeCell ref="C118:N118"/>
    <mergeCell ref="B84:N84"/>
    <mergeCell ref="C86:M86"/>
    <mergeCell ref="C131:N131"/>
    <mergeCell ref="L1:N1"/>
    <mergeCell ref="H8:K8"/>
    <mergeCell ref="E8:G8"/>
    <mergeCell ref="L8:M8"/>
    <mergeCell ref="N8:N10"/>
    <mergeCell ref="M9:M10"/>
    <mergeCell ref="L9:L10"/>
    <mergeCell ref="J9:K9"/>
    <mergeCell ref="H9:I9"/>
    <mergeCell ref="L2:N2"/>
    <mergeCell ref="B5:N5"/>
    <mergeCell ref="F6:I6"/>
    <mergeCell ref="B3:N3"/>
    <mergeCell ref="B223:C223"/>
    <mergeCell ref="C43:N43"/>
    <mergeCell ref="C103:N103"/>
    <mergeCell ref="C104:N104"/>
    <mergeCell ref="B219:E219"/>
    <mergeCell ref="B198:N198"/>
    <mergeCell ref="C199:N199"/>
    <mergeCell ref="C201:N201"/>
    <mergeCell ref="C85:N85"/>
    <mergeCell ref="B96:N96"/>
    <mergeCell ref="B144:N144"/>
    <mergeCell ref="C102:N102"/>
    <mergeCell ref="C196:N196"/>
    <mergeCell ref="B220:C220"/>
    <mergeCell ref="B222:C222"/>
    <mergeCell ref="C213:N213"/>
    <mergeCell ref="C188:N188"/>
    <mergeCell ref="C125:N125"/>
    <mergeCell ref="H220:M221"/>
    <mergeCell ref="H219:M219"/>
    <mergeCell ref="C46:N46"/>
    <mergeCell ref="B66:N66"/>
    <mergeCell ref="C67:N67"/>
    <mergeCell ref="C57:N57"/>
    <mergeCell ref="A8:A10"/>
    <mergeCell ref="C17:M17"/>
    <mergeCell ref="C8:C10"/>
    <mergeCell ref="B8:B10"/>
    <mergeCell ref="F9:G9"/>
    <mergeCell ref="D8:D10"/>
    <mergeCell ref="C62:N62"/>
    <mergeCell ref="B11:N11"/>
    <mergeCell ref="A12:A16"/>
    <mergeCell ref="A18:A22"/>
    <mergeCell ref="A51:A56"/>
    <mergeCell ref="A58:A61"/>
    <mergeCell ref="A24:A28"/>
    <mergeCell ref="A30:A31"/>
    <mergeCell ref="C37:N37"/>
    <mergeCell ref="B45:N45"/>
    <mergeCell ref="B32:N32"/>
    <mergeCell ref="C56:N56"/>
    <mergeCell ref="C29:N29"/>
    <mergeCell ref="C23:N23"/>
    <mergeCell ref="C36:N36"/>
    <mergeCell ref="B50:N50"/>
    <mergeCell ref="C33:N33"/>
    <mergeCell ref="C42:N42"/>
    <mergeCell ref="A33:A36"/>
    <mergeCell ref="C61:N61"/>
    <mergeCell ref="C69:N69"/>
    <mergeCell ref="C12:N12"/>
    <mergeCell ref="B217:H217"/>
    <mergeCell ref="C81:N81"/>
    <mergeCell ref="C73:N73"/>
    <mergeCell ref="C74:N74"/>
    <mergeCell ref="C80:N80"/>
    <mergeCell ref="C89:N89"/>
    <mergeCell ref="C123:N123"/>
    <mergeCell ref="A67:A69"/>
    <mergeCell ref="A71:A73"/>
    <mergeCell ref="A75:A80"/>
    <mergeCell ref="C51:N51"/>
    <mergeCell ref="A38:A41"/>
    <mergeCell ref="A43:A44"/>
    <mergeCell ref="A48:N48"/>
    <mergeCell ref="C70:N70"/>
    <mergeCell ref="A118:A122"/>
    <mergeCell ref="A125:A127"/>
    <mergeCell ref="A128:A130"/>
    <mergeCell ref="A131:A139"/>
    <mergeCell ref="A141:A143"/>
  </mergeCells>
  <phoneticPr fontId="1" type="noConversion"/>
  <pageMargins left="0.47" right="0.23622047244094491" top="0.39370078740157483" bottom="0.39370078740157483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25"/>
  <sheetViews>
    <sheetView topLeftCell="A184" zoomScale="40" zoomScaleNormal="40" zoomScaleSheetLayoutView="87" workbookViewId="0">
      <selection activeCell="N207" sqref="N207"/>
    </sheetView>
  </sheetViews>
  <sheetFormatPr defaultColWidth="9.1796875" defaultRowHeight="14"/>
  <cols>
    <col min="1" max="1" width="5.26953125" style="129" customWidth="1"/>
    <col min="2" max="2" width="14.81640625" style="277" customWidth="1"/>
    <col min="3" max="3" width="41.1796875" style="277" customWidth="1"/>
    <col min="4" max="4" width="21.1796875" style="188" customWidth="1"/>
    <col min="5" max="5" width="5.7265625" style="130" customWidth="1"/>
    <col min="6" max="6" width="5.54296875" style="131" customWidth="1"/>
    <col min="7" max="7" width="13.54296875" style="131" customWidth="1"/>
    <col min="8" max="8" width="5.26953125" style="131" customWidth="1"/>
    <col min="9" max="9" width="11.81640625" style="130" customWidth="1"/>
    <col min="10" max="10" width="13.453125" style="130" customWidth="1"/>
    <col min="11" max="11" width="16.36328125" style="130" customWidth="1"/>
    <col min="12" max="12" width="16.6328125" style="130" customWidth="1"/>
    <col min="13" max="13" width="18.26953125" style="130" customWidth="1"/>
    <col min="14" max="14" width="15.1796875" style="130" customWidth="1"/>
    <col min="15" max="15" width="16.1796875" style="130" customWidth="1"/>
    <col min="16" max="16" width="18" style="130" customWidth="1"/>
    <col min="17" max="17" width="18.54296875" style="130" customWidth="1"/>
    <col min="18" max="18" width="9.1796875" style="201"/>
    <col min="19" max="19" width="26.26953125" style="201" customWidth="1"/>
    <col min="20" max="16384" width="9.1796875" style="4"/>
  </cols>
  <sheetData>
    <row r="1" spans="1:17" ht="21.75" customHeight="1">
      <c r="O1" s="649" t="s">
        <v>31</v>
      </c>
      <c r="P1" s="649"/>
      <c r="Q1" s="649"/>
    </row>
    <row r="3" spans="1:17" ht="38.25" customHeight="1">
      <c r="B3" s="647" t="s">
        <v>547</v>
      </c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</row>
    <row r="4" spans="1:17">
      <c r="B4" s="189"/>
      <c r="C4" s="189"/>
      <c r="D4" s="189"/>
      <c r="E4" s="647" t="s">
        <v>721</v>
      </c>
      <c r="F4" s="649"/>
      <c r="G4" s="649"/>
      <c r="H4" s="649"/>
      <c r="I4" s="649"/>
      <c r="J4" s="649"/>
      <c r="K4" s="649"/>
      <c r="L4" s="129"/>
      <c r="M4" s="129"/>
      <c r="N4" s="129"/>
      <c r="O4" s="129"/>
      <c r="P4" s="129"/>
      <c r="Q4" s="129"/>
    </row>
    <row r="5" spans="1:17" ht="17.25" customHeight="1">
      <c r="A5" s="646" t="s">
        <v>128</v>
      </c>
      <c r="B5" s="606" t="s">
        <v>65</v>
      </c>
      <c r="C5" s="566" t="s">
        <v>30</v>
      </c>
      <c r="D5" s="648" t="s">
        <v>42</v>
      </c>
      <c r="E5" s="648" t="s">
        <v>17</v>
      </c>
      <c r="F5" s="648"/>
      <c r="G5" s="648"/>
      <c r="H5" s="648"/>
      <c r="I5" s="648" t="s">
        <v>22</v>
      </c>
      <c r="J5" s="648"/>
      <c r="K5" s="648"/>
      <c r="L5" s="648"/>
      <c r="M5" s="648"/>
      <c r="N5" s="648"/>
      <c r="O5" s="648"/>
      <c r="P5" s="648"/>
      <c r="Q5" s="648" t="s">
        <v>26</v>
      </c>
    </row>
    <row r="6" spans="1:17" ht="21" customHeight="1">
      <c r="A6" s="646"/>
      <c r="B6" s="607"/>
      <c r="C6" s="566"/>
      <c r="D6" s="648"/>
      <c r="E6" s="648" t="s">
        <v>18</v>
      </c>
      <c r="F6" s="650" t="s">
        <v>23</v>
      </c>
      <c r="G6" s="650" t="s">
        <v>19</v>
      </c>
      <c r="H6" s="650" t="s">
        <v>20</v>
      </c>
      <c r="I6" s="648" t="s">
        <v>677</v>
      </c>
      <c r="J6" s="648"/>
      <c r="K6" s="648">
        <v>2023</v>
      </c>
      <c r="L6" s="648"/>
      <c r="M6" s="648"/>
      <c r="N6" s="648"/>
      <c r="O6" s="648" t="s">
        <v>55</v>
      </c>
      <c r="P6" s="648"/>
      <c r="Q6" s="648"/>
    </row>
    <row r="7" spans="1:17" ht="15.75" customHeight="1">
      <c r="A7" s="646"/>
      <c r="B7" s="607"/>
      <c r="C7" s="566"/>
      <c r="D7" s="648"/>
      <c r="E7" s="648"/>
      <c r="F7" s="650"/>
      <c r="G7" s="650"/>
      <c r="H7" s="650"/>
      <c r="I7" s="648"/>
      <c r="J7" s="648"/>
      <c r="K7" s="651" t="s">
        <v>8</v>
      </c>
      <c r="L7" s="651"/>
      <c r="M7" s="651" t="s">
        <v>10</v>
      </c>
      <c r="N7" s="651"/>
      <c r="O7" s="648"/>
      <c r="P7" s="648"/>
      <c r="Q7" s="648"/>
    </row>
    <row r="8" spans="1:17" ht="21.75" customHeight="1">
      <c r="A8" s="646"/>
      <c r="B8" s="608"/>
      <c r="C8" s="566"/>
      <c r="D8" s="648"/>
      <c r="E8" s="648"/>
      <c r="F8" s="650"/>
      <c r="G8" s="650"/>
      <c r="H8" s="650"/>
      <c r="I8" s="132" t="s">
        <v>3</v>
      </c>
      <c r="J8" s="132" t="s">
        <v>4</v>
      </c>
      <c r="K8" s="133" t="s">
        <v>3</v>
      </c>
      <c r="L8" s="133" t="s">
        <v>4</v>
      </c>
      <c r="M8" s="133" t="s">
        <v>3</v>
      </c>
      <c r="N8" s="133" t="s">
        <v>4</v>
      </c>
      <c r="O8" s="132" t="s">
        <v>44</v>
      </c>
      <c r="P8" s="132" t="s">
        <v>45</v>
      </c>
      <c r="Q8" s="648"/>
    </row>
    <row r="9" spans="1:17" ht="41.25" customHeight="1">
      <c r="A9" s="587">
        <v>1</v>
      </c>
      <c r="B9" s="613" t="s">
        <v>66</v>
      </c>
      <c r="C9" s="613" t="s">
        <v>301</v>
      </c>
      <c r="D9" s="190" t="s">
        <v>21</v>
      </c>
      <c r="E9" s="134" t="s">
        <v>112</v>
      </c>
      <c r="F9" s="135" t="s">
        <v>197</v>
      </c>
      <c r="G9" s="135" t="s">
        <v>264</v>
      </c>
      <c r="H9" s="134" t="s">
        <v>71</v>
      </c>
      <c r="I9" s="136">
        <f t="shared" ref="I9:P9" si="0">I11+I21+I37</f>
        <v>69193.410380000001</v>
      </c>
      <c r="J9" s="136">
        <f t="shared" si="0"/>
        <v>69191.276729999998</v>
      </c>
      <c r="K9" s="136">
        <f t="shared" si="0"/>
        <v>87809.361000000004</v>
      </c>
      <c r="L9" s="136">
        <f t="shared" si="0"/>
        <v>49405.526319999997</v>
      </c>
      <c r="M9" s="136">
        <f t="shared" si="0"/>
        <v>87241.154999999999</v>
      </c>
      <c r="N9" s="136">
        <f t="shared" si="0"/>
        <v>87237.764780000012</v>
      </c>
      <c r="O9" s="136">
        <f t="shared" si="0"/>
        <v>90772.960999999996</v>
      </c>
      <c r="P9" s="136">
        <f t="shared" si="0"/>
        <v>86609.460999999981</v>
      </c>
      <c r="Q9" s="654">
        <f>N9*100/M9</f>
        <v>99.996113967083559</v>
      </c>
    </row>
    <row r="10" spans="1:17" ht="15" customHeight="1">
      <c r="A10" s="587"/>
      <c r="B10" s="613"/>
      <c r="C10" s="613"/>
      <c r="D10" s="190" t="s">
        <v>43</v>
      </c>
      <c r="E10" s="134"/>
      <c r="F10" s="135"/>
      <c r="G10" s="135"/>
      <c r="H10" s="134"/>
      <c r="I10" s="136"/>
      <c r="J10" s="136"/>
      <c r="K10" s="136"/>
      <c r="L10" s="136"/>
      <c r="M10" s="136"/>
      <c r="N10" s="136"/>
      <c r="O10" s="136"/>
      <c r="P10" s="136"/>
      <c r="Q10" s="654"/>
    </row>
    <row r="11" spans="1:17" ht="39.75" customHeight="1">
      <c r="A11" s="575" t="s">
        <v>98</v>
      </c>
      <c r="B11" s="638" t="s">
        <v>92</v>
      </c>
      <c r="C11" s="638" t="s">
        <v>81</v>
      </c>
      <c r="D11" s="191" t="s">
        <v>21</v>
      </c>
      <c r="E11" s="137" t="s">
        <v>112</v>
      </c>
      <c r="F11" s="138" t="s">
        <v>82</v>
      </c>
      <c r="G11" s="138" t="s">
        <v>263</v>
      </c>
      <c r="H11" s="137" t="s">
        <v>71</v>
      </c>
      <c r="I11" s="139">
        <f t="shared" ref="I11:J11" si="1">I13+I15+I17+I19</f>
        <v>19027.346959999999</v>
      </c>
      <c r="J11" s="139">
        <f t="shared" si="1"/>
        <v>19027.346959999999</v>
      </c>
      <c r="K11" s="139">
        <f t="shared" ref="K11:P11" si="2">K13+K15+K17+K19</f>
        <v>23432.414999999997</v>
      </c>
      <c r="L11" s="139">
        <f t="shared" si="2"/>
        <v>12776.934999999999</v>
      </c>
      <c r="M11" s="139">
        <f t="shared" si="2"/>
        <v>23432.414999999997</v>
      </c>
      <c r="N11" s="139">
        <f t="shared" si="2"/>
        <v>23432.414999999997</v>
      </c>
      <c r="O11" s="139">
        <f t="shared" si="2"/>
        <v>23872.355</v>
      </c>
      <c r="P11" s="139">
        <f t="shared" si="2"/>
        <v>23872.355</v>
      </c>
      <c r="Q11" s="575">
        <f>N11*100/M11</f>
        <v>99.999999999999986</v>
      </c>
    </row>
    <row r="12" spans="1:17" ht="17.25" customHeight="1">
      <c r="A12" s="575"/>
      <c r="B12" s="638"/>
      <c r="C12" s="638"/>
      <c r="D12" s="191" t="s">
        <v>43</v>
      </c>
      <c r="E12" s="137"/>
      <c r="F12" s="138"/>
      <c r="G12" s="138"/>
      <c r="H12" s="137"/>
      <c r="I12" s="139"/>
      <c r="J12" s="139"/>
      <c r="K12" s="139"/>
      <c r="L12" s="139"/>
      <c r="M12" s="139"/>
      <c r="N12" s="139"/>
      <c r="O12" s="139"/>
      <c r="P12" s="139"/>
      <c r="Q12" s="575"/>
    </row>
    <row r="13" spans="1:17" ht="31.5" customHeight="1">
      <c r="A13" s="600"/>
      <c r="B13" s="568" t="s">
        <v>89</v>
      </c>
      <c r="C13" s="586" t="s">
        <v>182</v>
      </c>
      <c r="D13" s="192" t="s">
        <v>21</v>
      </c>
      <c r="E13" s="140" t="s">
        <v>112</v>
      </c>
      <c r="F13" s="141" t="s">
        <v>82</v>
      </c>
      <c r="G13" s="141" t="s">
        <v>413</v>
      </c>
      <c r="H13" s="140" t="s">
        <v>96</v>
      </c>
      <c r="I13" s="142">
        <v>2477</v>
      </c>
      <c r="J13" s="142">
        <v>2477</v>
      </c>
      <c r="K13" s="142">
        <v>3205.404</v>
      </c>
      <c r="L13" s="142">
        <v>1757.8</v>
      </c>
      <c r="M13" s="143">
        <v>3215.404</v>
      </c>
      <c r="N13" s="143">
        <v>3215.404</v>
      </c>
      <c r="O13" s="146">
        <v>3320.5039999999999</v>
      </c>
      <c r="P13" s="146">
        <v>3320.5039999999999</v>
      </c>
      <c r="Q13" s="630"/>
    </row>
    <row r="14" spans="1:17" ht="15" customHeight="1">
      <c r="A14" s="601"/>
      <c r="B14" s="568"/>
      <c r="C14" s="586"/>
      <c r="D14" s="192" t="s">
        <v>43</v>
      </c>
      <c r="E14" s="140"/>
      <c r="F14" s="141"/>
      <c r="G14" s="141"/>
      <c r="H14" s="140"/>
      <c r="I14" s="142"/>
      <c r="J14" s="142"/>
      <c r="K14" s="142"/>
      <c r="L14" s="142"/>
      <c r="M14" s="143"/>
      <c r="N14" s="143"/>
      <c r="O14" s="146"/>
      <c r="P14" s="146"/>
      <c r="Q14" s="630"/>
    </row>
    <row r="15" spans="1:17" ht="28.5" customHeight="1">
      <c r="A15" s="601"/>
      <c r="B15" s="568"/>
      <c r="C15" s="566"/>
      <c r="D15" s="192" t="s">
        <v>21</v>
      </c>
      <c r="E15" s="140" t="s">
        <v>112</v>
      </c>
      <c r="F15" s="141" t="s">
        <v>82</v>
      </c>
      <c r="G15" s="141" t="s">
        <v>413</v>
      </c>
      <c r="H15" s="140">
        <v>612</v>
      </c>
      <c r="I15" s="142">
        <v>4.8559999999999999</v>
      </c>
      <c r="J15" s="142">
        <v>4.8559999999999999</v>
      </c>
      <c r="K15" s="142">
        <v>200</v>
      </c>
      <c r="L15" s="142">
        <v>100</v>
      </c>
      <c r="M15" s="143">
        <v>190</v>
      </c>
      <c r="N15" s="143">
        <v>190</v>
      </c>
      <c r="O15" s="146">
        <v>200</v>
      </c>
      <c r="P15" s="146">
        <v>200</v>
      </c>
      <c r="Q15" s="648"/>
    </row>
    <row r="16" spans="1:17" ht="15" customHeight="1">
      <c r="A16" s="601"/>
      <c r="B16" s="568"/>
      <c r="C16" s="566"/>
      <c r="D16" s="192" t="s">
        <v>43</v>
      </c>
      <c r="E16" s="140"/>
      <c r="F16" s="141"/>
      <c r="G16" s="141"/>
      <c r="H16" s="140"/>
      <c r="I16" s="142"/>
      <c r="J16" s="142"/>
      <c r="K16" s="142"/>
      <c r="L16" s="142"/>
      <c r="M16" s="143"/>
      <c r="N16" s="143"/>
      <c r="O16" s="146"/>
      <c r="P16" s="146"/>
      <c r="Q16" s="648"/>
    </row>
    <row r="17" spans="1:17" ht="30.75" customHeight="1">
      <c r="A17" s="601"/>
      <c r="B17" s="564" t="s">
        <v>73</v>
      </c>
      <c r="C17" s="583" t="s">
        <v>183</v>
      </c>
      <c r="D17" s="192" t="s">
        <v>21</v>
      </c>
      <c r="E17" s="140" t="s">
        <v>112</v>
      </c>
      <c r="F17" s="141" t="s">
        <v>82</v>
      </c>
      <c r="G17" s="141" t="s">
        <v>414</v>
      </c>
      <c r="H17" s="140" t="s">
        <v>96</v>
      </c>
      <c r="I17" s="142">
        <v>16095.490959999999</v>
      </c>
      <c r="J17" s="142">
        <v>16095.490959999999</v>
      </c>
      <c r="K17" s="142">
        <v>19627.010999999999</v>
      </c>
      <c r="L17" s="142">
        <v>10692.6</v>
      </c>
      <c r="M17" s="143">
        <v>19627.010999999999</v>
      </c>
      <c r="N17" s="143">
        <v>19627.010999999999</v>
      </c>
      <c r="O17" s="146">
        <v>19951.850999999999</v>
      </c>
      <c r="P17" s="146">
        <v>19951.850999999999</v>
      </c>
      <c r="Q17" s="603"/>
    </row>
    <row r="18" spans="1:17" ht="14.25" customHeight="1">
      <c r="A18" s="601"/>
      <c r="B18" s="565"/>
      <c r="C18" s="584"/>
      <c r="D18" s="192" t="s">
        <v>43</v>
      </c>
      <c r="E18" s="140"/>
      <c r="F18" s="141"/>
      <c r="G18" s="141"/>
      <c r="H18" s="140"/>
      <c r="I18" s="142"/>
      <c r="J18" s="142"/>
      <c r="K18" s="142"/>
      <c r="L18" s="142"/>
      <c r="M18" s="143"/>
      <c r="N18" s="143"/>
      <c r="O18" s="146"/>
      <c r="P18" s="146"/>
      <c r="Q18" s="604"/>
    </row>
    <row r="19" spans="1:17" ht="28.5" customHeight="1">
      <c r="A19" s="601"/>
      <c r="B19" s="565"/>
      <c r="C19" s="584"/>
      <c r="D19" s="192" t="s">
        <v>21</v>
      </c>
      <c r="E19" s="140" t="s">
        <v>112</v>
      </c>
      <c r="F19" s="141" t="s">
        <v>82</v>
      </c>
      <c r="G19" s="141" t="s">
        <v>414</v>
      </c>
      <c r="H19" s="140">
        <v>612</v>
      </c>
      <c r="I19" s="142">
        <v>450</v>
      </c>
      <c r="J19" s="142">
        <v>450</v>
      </c>
      <c r="K19" s="142">
        <v>400</v>
      </c>
      <c r="L19" s="142">
        <v>226.535</v>
      </c>
      <c r="M19" s="143">
        <v>400</v>
      </c>
      <c r="N19" s="143">
        <v>400</v>
      </c>
      <c r="O19" s="144">
        <v>400</v>
      </c>
      <c r="P19" s="144">
        <v>400</v>
      </c>
      <c r="Q19" s="604"/>
    </row>
    <row r="20" spans="1:17" ht="14.25" customHeight="1">
      <c r="A20" s="602"/>
      <c r="B20" s="627"/>
      <c r="C20" s="597"/>
      <c r="D20" s="192" t="s">
        <v>43</v>
      </c>
      <c r="E20" s="140"/>
      <c r="F20" s="141"/>
      <c r="G20" s="141"/>
      <c r="H20" s="140"/>
      <c r="I20" s="142"/>
      <c r="J20" s="142"/>
      <c r="K20" s="142"/>
      <c r="L20" s="142"/>
      <c r="M20" s="143"/>
      <c r="N20" s="143"/>
      <c r="O20" s="146"/>
      <c r="P20" s="146"/>
      <c r="Q20" s="605"/>
    </row>
    <row r="21" spans="1:17" ht="33" customHeight="1">
      <c r="A21" s="561" t="s">
        <v>99</v>
      </c>
      <c r="B21" s="639" t="s">
        <v>103</v>
      </c>
      <c r="C21" s="639" t="s">
        <v>464</v>
      </c>
      <c r="D21" s="191" t="s">
        <v>21</v>
      </c>
      <c r="E21" s="137" t="s">
        <v>112</v>
      </c>
      <c r="F21" s="138" t="s">
        <v>82</v>
      </c>
      <c r="G21" s="138" t="s">
        <v>262</v>
      </c>
      <c r="H21" s="137" t="s">
        <v>71</v>
      </c>
      <c r="I21" s="147">
        <f t="shared" ref="I21:N21" si="3">I23+I25+I27+I29+I31+I33+I35</f>
        <v>3273.2474699999998</v>
      </c>
      <c r="J21" s="147">
        <f t="shared" si="3"/>
        <v>3273.20156</v>
      </c>
      <c r="K21" s="147">
        <f t="shared" si="3"/>
        <v>8107.7240000000002</v>
      </c>
      <c r="L21" s="147">
        <f t="shared" si="3"/>
        <v>3285.6136000000001</v>
      </c>
      <c r="M21" s="147">
        <f>M23+M25+M27+M31+M35+M33+M29</f>
        <v>7496.6979999999994</v>
      </c>
      <c r="N21" s="147">
        <f t="shared" si="3"/>
        <v>7495.8410999999996</v>
      </c>
      <c r="O21" s="147">
        <f>O23+O25+O27+O29+O31+O33+O35</f>
        <v>6907.7240000000002</v>
      </c>
      <c r="P21" s="147">
        <f t="shared" ref="P21" si="4">P23+P25+P27+P29+P31+P33+P35</f>
        <v>6907.7240000000002</v>
      </c>
      <c r="Q21" s="561">
        <f>N21*100/M21</f>
        <v>99.988569634257644</v>
      </c>
    </row>
    <row r="22" spans="1:17" ht="17.25" customHeight="1">
      <c r="A22" s="562"/>
      <c r="B22" s="640"/>
      <c r="C22" s="640"/>
      <c r="D22" s="191" t="s">
        <v>43</v>
      </c>
      <c r="E22" s="137"/>
      <c r="F22" s="138"/>
      <c r="G22" s="138"/>
      <c r="H22" s="137"/>
      <c r="I22" s="139"/>
      <c r="J22" s="139"/>
      <c r="K22" s="139"/>
      <c r="L22" s="139"/>
      <c r="M22" s="139"/>
      <c r="N22" s="139"/>
      <c r="O22" s="139"/>
      <c r="P22" s="139"/>
      <c r="Q22" s="562"/>
    </row>
    <row r="23" spans="1:17" ht="36" customHeight="1">
      <c r="A23" s="600"/>
      <c r="B23" s="564" t="s">
        <v>84</v>
      </c>
      <c r="C23" s="583" t="s">
        <v>348</v>
      </c>
      <c r="D23" s="192" t="s">
        <v>21</v>
      </c>
      <c r="E23" s="140" t="s">
        <v>112</v>
      </c>
      <c r="F23" s="141" t="s">
        <v>82</v>
      </c>
      <c r="G23" s="141" t="s">
        <v>350</v>
      </c>
      <c r="H23" s="140">
        <v>611</v>
      </c>
      <c r="I23" s="142">
        <v>1568.24747</v>
      </c>
      <c r="J23" s="142">
        <v>1568.24747</v>
      </c>
      <c r="K23" s="142">
        <v>4028.7240000000002</v>
      </c>
      <c r="L23" s="142">
        <v>2542.5</v>
      </c>
      <c r="M23" s="143">
        <v>4284.5</v>
      </c>
      <c r="N23" s="143">
        <v>4284.5</v>
      </c>
      <c r="O23" s="429">
        <v>2828.7240000000002</v>
      </c>
      <c r="P23" s="429">
        <v>2828.7240000000002</v>
      </c>
      <c r="Q23" s="580"/>
    </row>
    <row r="24" spans="1:17" ht="13.5" customHeight="1">
      <c r="A24" s="601"/>
      <c r="B24" s="565"/>
      <c r="C24" s="584"/>
      <c r="D24" s="192" t="s">
        <v>43</v>
      </c>
      <c r="E24" s="140"/>
      <c r="F24" s="141"/>
      <c r="G24" s="141"/>
      <c r="H24" s="140"/>
      <c r="I24" s="142"/>
      <c r="J24" s="142"/>
      <c r="K24" s="142"/>
      <c r="L24" s="142"/>
      <c r="M24" s="143"/>
      <c r="N24" s="143"/>
      <c r="O24" s="418"/>
      <c r="P24" s="418"/>
      <c r="Q24" s="582"/>
    </row>
    <row r="25" spans="1:17" ht="40.5" customHeight="1">
      <c r="A25" s="601"/>
      <c r="B25" s="565"/>
      <c r="C25" s="584"/>
      <c r="D25" s="192" t="s">
        <v>21</v>
      </c>
      <c r="E25" s="140" t="s">
        <v>112</v>
      </c>
      <c r="F25" s="141" t="s">
        <v>82</v>
      </c>
      <c r="G25" s="141" t="s">
        <v>350</v>
      </c>
      <c r="H25" s="140">
        <v>612</v>
      </c>
      <c r="I25" s="142">
        <v>240</v>
      </c>
      <c r="J25" s="142">
        <v>240</v>
      </c>
      <c r="K25" s="142">
        <v>484</v>
      </c>
      <c r="L25" s="142">
        <v>166.94</v>
      </c>
      <c r="M25" s="143">
        <v>166.94</v>
      </c>
      <c r="N25" s="143">
        <v>166.94</v>
      </c>
      <c r="O25" s="429">
        <v>484</v>
      </c>
      <c r="P25" s="429">
        <v>484</v>
      </c>
      <c r="Q25" s="582"/>
    </row>
    <row r="26" spans="1:17" ht="13.5" customHeight="1">
      <c r="A26" s="601"/>
      <c r="B26" s="627"/>
      <c r="C26" s="597"/>
      <c r="D26" s="192" t="s">
        <v>43</v>
      </c>
      <c r="E26" s="140"/>
      <c r="F26" s="141"/>
      <c r="G26" s="141"/>
      <c r="H26" s="140"/>
      <c r="I26" s="142"/>
      <c r="J26" s="142"/>
      <c r="K26" s="142"/>
      <c r="L26" s="142"/>
      <c r="M26" s="430"/>
      <c r="N26" s="143"/>
      <c r="O26" s="144"/>
      <c r="P26" s="144"/>
      <c r="Q26" s="581"/>
    </row>
    <row r="27" spans="1:17" ht="33.75" customHeight="1">
      <c r="A27" s="601"/>
      <c r="B27" s="564" t="s">
        <v>394</v>
      </c>
      <c r="C27" s="583" t="s">
        <v>121</v>
      </c>
      <c r="D27" s="192" t="s">
        <v>21</v>
      </c>
      <c r="E27" s="140" t="s">
        <v>112</v>
      </c>
      <c r="F27" s="141" t="s">
        <v>82</v>
      </c>
      <c r="G27" s="141" t="s">
        <v>259</v>
      </c>
      <c r="H27" s="140">
        <v>244</v>
      </c>
      <c r="I27" s="142">
        <v>1158.0239999999999</v>
      </c>
      <c r="J27" s="142">
        <v>1157.9780900000001</v>
      </c>
      <c r="K27" s="142">
        <v>3335.75</v>
      </c>
      <c r="L27" s="142">
        <v>377.19760000000002</v>
      </c>
      <c r="M27" s="431">
        <v>2615.3159999999998</v>
      </c>
      <c r="N27" s="462">
        <v>2614.4591</v>
      </c>
      <c r="O27" s="146">
        <v>3488.75</v>
      </c>
      <c r="P27" s="146">
        <v>3488.75</v>
      </c>
      <c r="Q27" s="621"/>
    </row>
    <row r="28" spans="1:17" ht="13.5" customHeight="1">
      <c r="A28" s="601"/>
      <c r="B28" s="565"/>
      <c r="C28" s="584"/>
      <c r="D28" s="192" t="s">
        <v>43</v>
      </c>
      <c r="E28" s="140"/>
      <c r="F28" s="141"/>
      <c r="G28" s="141"/>
      <c r="H28" s="140"/>
      <c r="I28" s="142"/>
      <c r="J28" s="142"/>
      <c r="K28" s="142"/>
      <c r="L28" s="142"/>
      <c r="M28" s="432"/>
      <c r="N28" s="432"/>
      <c r="O28" s="146"/>
      <c r="P28" s="146"/>
      <c r="Q28" s="622"/>
    </row>
    <row r="29" spans="1:17" ht="32.25" customHeight="1">
      <c r="A29" s="601"/>
      <c r="B29" s="565"/>
      <c r="C29" s="584"/>
      <c r="D29" s="192" t="s">
        <v>21</v>
      </c>
      <c r="E29" s="214" t="s">
        <v>112</v>
      </c>
      <c r="F29" s="216" t="s">
        <v>82</v>
      </c>
      <c r="G29" s="141" t="s">
        <v>259</v>
      </c>
      <c r="H29" s="140">
        <v>321</v>
      </c>
      <c r="I29" s="142">
        <v>55.975999999999999</v>
      </c>
      <c r="J29" s="142">
        <v>55.975999999999999</v>
      </c>
      <c r="K29" s="142">
        <v>86.25</v>
      </c>
      <c r="L29" s="142">
        <v>45.975999999999999</v>
      </c>
      <c r="M29" s="431">
        <v>45.975999999999999</v>
      </c>
      <c r="N29" s="431">
        <v>45.975999999999999</v>
      </c>
      <c r="O29" s="146">
        <v>86.25</v>
      </c>
      <c r="P29" s="146">
        <v>86.25</v>
      </c>
      <c r="Q29" s="622"/>
    </row>
    <row r="30" spans="1:17" ht="13.5" customHeight="1">
      <c r="A30" s="601"/>
      <c r="B30" s="565"/>
      <c r="C30" s="584"/>
      <c r="D30" s="192" t="s">
        <v>43</v>
      </c>
      <c r="E30" s="140"/>
      <c r="F30" s="141"/>
      <c r="G30" s="141"/>
      <c r="H30" s="140"/>
      <c r="I30" s="142"/>
      <c r="J30" s="142"/>
      <c r="K30" s="142"/>
      <c r="L30" s="142"/>
      <c r="M30" s="432"/>
      <c r="N30" s="432"/>
      <c r="O30" s="146"/>
      <c r="P30" s="146"/>
      <c r="Q30" s="622"/>
    </row>
    <row r="31" spans="1:17" ht="32.25" customHeight="1">
      <c r="A31" s="601"/>
      <c r="B31" s="565"/>
      <c r="C31" s="584"/>
      <c r="D31" s="192" t="s">
        <v>21</v>
      </c>
      <c r="E31" s="214" t="s">
        <v>112</v>
      </c>
      <c r="F31" s="216" t="s">
        <v>82</v>
      </c>
      <c r="G31" s="141" t="s">
        <v>259</v>
      </c>
      <c r="H31" s="140">
        <v>350</v>
      </c>
      <c r="I31" s="142">
        <v>0</v>
      </c>
      <c r="J31" s="142">
        <v>0</v>
      </c>
      <c r="K31" s="142">
        <v>20</v>
      </c>
      <c r="L31" s="142">
        <v>0</v>
      </c>
      <c r="M31" s="431">
        <v>68.965999999999994</v>
      </c>
      <c r="N31" s="431">
        <v>68.965999999999994</v>
      </c>
      <c r="O31" s="146">
        <v>20</v>
      </c>
      <c r="P31" s="146">
        <v>20</v>
      </c>
      <c r="Q31" s="622"/>
    </row>
    <row r="32" spans="1:17" ht="15" customHeight="1">
      <c r="A32" s="601"/>
      <c r="B32" s="565"/>
      <c r="C32" s="584"/>
      <c r="D32" s="192" t="s">
        <v>43</v>
      </c>
      <c r="E32" s="140"/>
      <c r="F32" s="141"/>
      <c r="G32" s="141"/>
      <c r="H32" s="140"/>
      <c r="I32" s="142"/>
      <c r="J32" s="142"/>
      <c r="K32" s="142"/>
      <c r="L32" s="142"/>
      <c r="M32" s="143"/>
      <c r="N32" s="143"/>
      <c r="O32" s="146"/>
      <c r="P32" s="146"/>
      <c r="Q32" s="622"/>
    </row>
    <row r="33" spans="1:17" ht="31.5" customHeight="1">
      <c r="A33" s="601"/>
      <c r="B33" s="565"/>
      <c r="C33" s="584"/>
      <c r="D33" s="215" t="s">
        <v>21</v>
      </c>
      <c r="E33" s="214" t="s">
        <v>112</v>
      </c>
      <c r="F33" s="216" t="s">
        <v>82</v>
      </c>
      <c r="G33" s="216" t="s">
        <v>259</v>
      </c>
      <c r="H33" s="214">
        <v>612</v>
      </c>
      <c r="I33" s="142">
        <v>203</v>
      </c>
      <c r="J33" s="142">
        <v>203</v>
      </c>
      <c r="K33" s="142">
        <v>103</v>
      </c>
      <c r="L33" s="142">
        <v>103</v>
      </c>
      <c r="M33" s="431">
        <v>265</v>
      </c>
      <c r="N33" s="431">
        <v>265</v>
      </c>
      <c r="O33" s="146">
        <v>0</v>
      </c>
      <c r="P33" s="146">
        <v>0</v>
      </c>
      <c r="Q33" s="622"/>
    </row>
    <row r="34" spans="1:17" ht="15" customHeight="1">
      <c r="A34" s="601"/>
      <c r="B34" s="565"/>
      <c r="C34" s="584"/>
      <c r="D34" s="215" t="s">
        <v>43</v>
      </c>
      <c r="E34" s="214"/>
      <c r="F34" s="216"/>
      <c r="G34" s="216"/>
      <c r="H34" s="214"/>
      <c r="I34" s="142"/>
      <c r="J34" s="142"/>
      <c r="K34" s="142"/>
      <c r="L34" s="142"/>
      <c r="M34" s="143"/>
      <c r="N34" s="143"/>
      <c r="O34" s="146"/>
      <c r="P34" s="146"/>
      <c r="Q34" s="622"/>
    </row>
    <row r="35" spans="1:17" ht="34.5" customHeight="1">
      <c r="A35" s="601"/>
      <c r="B35" s="565"/>
      <c r="C35" s="584"/>
      <c r="D35" s="215" t="s">
        <v>21</v>
      </c>
      <c r="E35" s="214" t="s">
        <v>112</v>
      </c>
      <c r="F35" s="216" t="s">
        <v>82</v>
      </c>
      <c r="G35" s="216" t="s">
        <v>259</v>
      </c>
      <c r="H35" s="214">
        <v>613</v>
      </c>
      <c r="I35" s="142">
        <v>48</v>
      </c>
      <c r="J35" s="142">
        <v>48</v>
      </c>
      <c r="K35" s="142">
        <v>50</v>
      </c>
      <c r="L35" s="142">
        <v>50</v>
      </c>
      <c r="M35" s="431">
        <v>50</v>
      </c>
      <c r="N35" s="431">
        <v>50</v>
      </c>
      <c r="O35" s="146">
        <v>0</v>
      </c>
      <c r="P35" s="146">
        <v>0</v>
      </c>
      <c r="Q35" s="622"/>
    </row>
    <row r="36" spans="1:17" ht="15" customHeight="1">
      <c r="A36" s="601"/>
      <c r="B36" s="627"/>
      <c r="C36" s="597"/>
      <c r="D36" s="215" t="s">
        <v>43</v>
      </c>
      <c r="E36" s="214"/>
      <c r="F36" s="216"/>
      <c r="G36" s="216"/>
      <c r="H36" s="214"/>
      <c r="I36" s="142"/>
      <c r="J36" s="142"/>
      <c r="K36" s="142"/>
      <c r="L36" s="142"/>
      <c r="M36" s="430"/>
      <c r="N36" s="143"/>
      <c r="O36" s="146"/>
      <c r="P36" s="146"/>
      <c r="Q36" s="623"/>
    </row>
    <row r="37" spans="1:17" ht="35.25" customHeight="1">
      <c r="A37" s="575" t="s">
        <v>416</v>
      </c>
      <c r="B37" s="638" t="s">
        <v>105</v>
      </c>
      <c r="C37" s="638" t="s">
        <v>466</v>
      </c>
      <c r="D37" s="191" t="s">
        <v>21</v>
      </c>
      <c r="E37" s="137" t="s">
        <v>112</v>
      </c>
      <c r="F37" s="138"/>
      <c r="G37" s="138" t="s">
        <v>261</v>
      </c>
      <c r="H37" s="147" t="s">
        <v>71</v>
      </c>
      <c r="I37" s="147">
        <f t="shared" ref="I37:J37" si="5">I39+I41+I43+I45+I47+I49+I51+I53+I55+I57+I61+I63+I59</f>
        <v>46892.815950000004</v>
      </c>
      <c r="J37" s="147">
        <f t="shared" si="5"/>
        <v>46890.728210000001</v>
      </c>
      <c r="K37" s="147">
        <f>K39+K41+K43+K45+K47++K49+K51+K53+K55+K57+K59+K61+K63</f>
        <v>56269.222000000002</v>
      </c>
      <c r="L37" s="147">
        <f t="shared" ref="L37:N37" si="6">L39+L41+L43+L45+L47+L49+L51+L53+L55+L57+L61+L63+L59</f>
        <v>33342.977719999995</v>
      </c>
      <c r="M37" s="147">
        <f t="shared" si="6"/>
        <v>56312.042000000009</v>
      </c>
      <c r="N37" s="147">
        <f t="shared" si="6"/>
        <v>56309.508680000014</v>
      </c>
      <c r="O37" s="147">
        <f>O39+O41+O43+O45+O47+O49+O51+O53+O55+O57+O61+O63+O59+O65+O67</f>
        <v>59992.881999999998</v>
      </c>
      <c r="P37" s="147">
        <f>P39+P41+P43+P45+P47+P49+P51+P53+P55+P57+P61+P63+P59+P65+P67</f>
        <v>55829.381999999991</v>
      </c>
      <c r="Q37" s="653">
        <f>N37*100/M37</f>
        <v>99.995501281946062</v>
      </c>
    </row>
    <row r="38" spans="1:17" ht="21.75" customHeight="1">
      <c r="A38" s="575"/>
      <c r="B38" s="638"/>
      <c r="C38" s="638"/>
      <c r="D38" s="191" t="s">
        <v>43</v>
      </c>
      <c r="E38" s="137"/>
      <c r="F38" s="138"/>
      <c r="G38" s="138"/>
      <c r="H38" s="137"/>
      <c r="I38" s="139"/>
      <c r="J38" s="139"/>
      <c r="K38" s="139"/>
      <c r="L38" s="139"/>
      <c r="M38" s="139"/>
      <c r="N38" s="139"/>
      <c r="O38" s="139"/>
      <c r="P38" s="139"/>
      <c r="Q38" s="653"/>
    </row>
    <row r="39" spans="1:17" ht="30" customHeight="1">
      <c r="A39" s="642"/>
      <c r="B39" s="564" t="s">
        <v>84</v>
      </c>
      <c r="C39" s="583" t="s">
        <v>347</v>
      </c>
      <c r="D39" s="192" t="s">
        <v>21</v>
      </c>
      <c r="E39" s="140" t="s">
        <v>112</v>
      </c>
      <c r="F39" s="141" t="s">
        <v>331</v>
      </c>
      <c r="G39" s="141" t="s">
        <v>346</v>
      </c>
      <c r="H39" s="140" t="s">
        <v>96</v>
      </c>
      <c r="I39" s="142">
        <v>42727.74366</v>
      </c>
      <c r="J39" s="142">
        <v>42727.74366</v>
      </c>
      <c r="K39" s="142">
        <v>51105.798999999999</v>
      </c>
      <c r="L39" s="165">
        <v>30690.799999999999</v>
      </c>
      <c r="M39" s="143">
        <v>51105.798999999999</v>
      </c>
      <c r="N39" s="143">
        <v>51105.798999999999</v>
      </c>
      <c r="O39" s="144">
        <v>51105.798999999999</v>
      </c>
      <c r="P39" s="144">
        <v>51105.798999999999</v>
      </c>
      <c r="Q39" s="606"/>
    </row>
    <row r="40" spans="1:17" ht="17.25" customHeight="1">
      <c r="A40" s="643"/>
      <c r="B40" s="565"/>
      <c r="C40" s="584"/>
      <c r="D40" s="192" t="s">
        <v>43</v>
      </c>
      <c r="E40" s="140"/>
      <c r="F40" s="141"/>
      <c r="G40" s="141"/>
      <c r="H40" s="140"/>
      <c r="I40" s="142"/>
      <c r="J40" s="142"/>
      <c r="K40" s="142"/>
      <c r="L40" s="165"/>
      <c r="M40" s="143"/>
      <c r="N40" s="143"/>
      <c r="O40" s="146"/>
      <c r="P40" s="146"/>
      <c r="Q40" s="607"/>
    </row>
    <row r="41" spans="1:17" ht="27.75" customHeight="1">
      <c r="A41" s="643"/>
      <c r="B41" s="565"/>
      <c r="C41" s="584"/>
      <c r="D41" s="192" t="s">
        <v>21</v>
      </c>
      <c r="E41" s="140" t="s">
        <v>112</v>
      </c>
      <c r="F41" s="141" t="s">
        <v>331</v>
      </c>
      <c r="G41" s="141" t="s">
        <v>346</v>
      </c>
      <c r="H41" s="140">
        <v>612</v>
      </c>
      <c r="I41" s="142">
        <v>284.98252000000002</v>
      </c>
      <c r="J41" s="142">
        <v>284.98252000000002</v>
      </c>
      <c r="K41" s="142">
        <v>500</v>
      </c>
      <c r="L41" s="165">
        <v>141.38999999999999</v>
      </c>
      <c r="M41" s="143">
        <v>500</v>
      </c>
      <c r="N41" s="143">
        <v>500</v>
      </c>
      <c r="O41" s="146">
        <v>500</v>
      </c>
      <c r="P41" s="146">
        <v>500</v>
      </c>
      <c r="Q41" s="607"/>
    </row>
    <row r="42" spans="1:17" ht="15" customHeight="1">
      <c r="A42" s="643"/>
      <c r="B42" s="565"/>
      <c r="C42" s="584"/>
      <c r="D42" s="192" t="s">
        <v>43</v>
      </c>
      <c r="E42" s="140"/>
      <c r="F42" s="141"/>
      <c r="G42" s="141"/>
      <c r="H42" s="140"/>
      <c r="I42" s="142"/>
      <c r="J42" s="142"/>
      <c r="K42" s="142"/>
      <c r="L42" s="165"/>
      <c r="M42" s="143"/>
      <c r="N42" s="143"/>
      <c r="O42" s="146"/>
      <c r="P42" s="146"/>
      <c r="Q42" s="607"/>
    </row>
    <row r="43" spans="1:17" ht="27.75" customHeight="1">
      <c r="A43" s="643"/>
      <c r="B43" s="590" t="s">
        <v>394</v>
      </c>
      <c r="C43" s="583" t="s">
        <v>115</v>
      </c>
      <c r="D43" s="192" t="s">
        <v>21</v>
      </c>
      <c r="E43" s="140" t="s">
        <v>112</v>
      </c>
      <c r="F43" s="141" t="s">
        <v>83</v>
      </c>
      <c r="G43" s="141" t="s">
        <v>260</v>
      </c>
      <c r="H43" s="140">
        <v>121</v>
      </c>
      <c r="I43" s="142">
        <v>2518.41795</v>
      </c>
      <c r="J43" s="142">
        <v>2516.4192800000001</v>
      </c>
      <c r="K43" s="142">
        <v>2735.1680000000001</v>
      </c>
      <c r="L43" s="165">
        <v>1592.4801500000001</v>
      </c>
      <c r="M43" s="143">
        <v>2735.1680000000001</v>
      </c>
      <c r="N43" s="143">
        <v>2733.6918300000002</v>
      </c>
      <c r="O43" s="145">
        <v>2735.1680000000001</v>
      </c>
      <c r="P43" s="144">
        <v>2735.1680000000001</v>
      </c>
      <c r="Q43" s="603"/>
    </row>
    <row r="44" spans="1:17" ht="12.75" customHeight="1">
      <c r="A44" s="643"/>
      <c r="B44" s="591"/>
      <c r="C44" s="584"/>
      <c r="D44" s="192" t="s">
        <v>43</v>
      </c>
      <c r="E44" s="140"/>
      <c r="F44" s="141"/>
      <c r="G44" s="141"/>
      <c r="H44" s="140"/>
      <c r="I44" s="142"/>
      <c r="J44" s="142"/>
      <c r="K44" s="142"/>
      <c r="L44" s="165"/>
      <c r="M44" s="143"/>
      <c r="N44" s="143"/>
      <c r="O44" s="146"/>
      <c r="P44" s="146"/>
      <c r="Q44" s="604"/>
    </row>
    <row r="45" spans="1:17" ht="28.5" customHeight="1">
      <c r="A45" s="643"/>
      <c r="B45" s="591"/>
      <c r="C45" s="584"/>
      <c r="D45" s="192" t="s">
        <v>21</v>
      </c>
      <c r="E45" s="140" t="s">
        <v>112</v>
      </c>
      <c r="F45" s="141" t="s">
        <v>83</v>
      </c>
      <c r="G45" s="141" t="s">
        <v>260</v>
      </c>
      <c r="H45" s="140" t="s">
        <v>245</v>
      </c>
      <c r="I45" s="142">
        <v>760.04682000000003</v>
      </c>
      <c r="J45" s="142">
        <v>759.95775000000003</v>
      </c>
      <c r="K45" s="142">
        <v>825.11500000000001</v>
      </c>
      <c r="L45" s="165">
        <v>470.26134999999999</v>
      </c>
      <c r="M45" s="143">
        <v>825.11500000000001</v>
      </c>
      <c r="N45" s="143">
        <v>824.06285000000003</v>
      </c>
      <c r="O45" s="144">
        <v>825.11500000000001</v>
      </c>
      <c r="P45" s="144">
        <v>825.11500000000001</v>
      </c>
      <c r="Q45" s="604"/>
    </row>
    <row r="46" spans="1:17" ht="21" customHeight="1">
      <c r="A46" s="643"/>
      <c r="B46" s="591"/>
      <c r="C46" s="584"/>
      <c r="D46" s="192" t="s">
        <v>43</v>
      </c>
      <c r="E46" s="140"/>
      <c r="F46" s="141"/>
      <c r="G46" s="141"/>
      <c r="H46" s="140"/>
      <c r="I46" s="142"/>
      <c r="J46" s="142"/>
      <c r="K46" s="142"/>
      <c r="L46" s="165"/>
      <c r="M46" s="143"/>
      <c r="N46" s="143"/>
      <c r="O46" s="146"/>
      <c r="P46" s="146"/>
      <c r="Q46" s="604"/>
    </row>
    <row r="47" spans="1:17" ht="30.75" customHeight="1">
      <c r="A47" s="643"/>
      <c r="B47" s="591"/>
      <c r="C47" s="584"/>
      <c r="D47" s="192" t="s">
        <v>21</v>
      </c>
      <c r="E47" s="140" t="s">
        <v>112</v>
      </c>
      <c r="F47" s="141" t="s">
        <v>83</v>
      </c>
      <c r="G47" s="141" t="s">
        <v>260</v>
      </c>
      <c r="H47" s="140">
        <v>244</v>
      </c>
      <c r="I47" s="142">
        <v>373.5</v>
      </c>
      <c r="J47" s="142">
        <v>373.5</v>
      </c>
      <c r="K47" s="142">
        <v>708.7</v>
      </c>
      <c r="L47" s="165">
        <v>448.04622000000001</v>
      </c>
      <c r="M47" s="143">
        <v>584.79999999999995</v>
      </c>
      <c r="N47" s="143">
        <v>584.79499999999996</v>
      </c>
      <c r="O47" s="146">
        <v>316.10000000000002</v>
      </c>
      <c r="P47" s="146">
        <v>316.10000000000002</v>
      </c>
      <c r="Q47" s="604"/>
    </row>
    <row r="48" spans="1:17" ht="12.75" customHeight="1">
      <c r="A48" s="643"/>
      <c r="B48" s="591"/>
      <c r="C48" s="584"/>
      <c r="D48" s="192" t="s">
        <v>43</v>
      </c>
      <c r="E48" s="140"/>
      <c r="F48" s="141"/>
      <c r="G48" s="141"/>
      <c r="H48" s="140"/>
      <c r="I48" s="142"/>
      <c r="J48" s="142"/>
      <c r="K48" s="142"/>
      <c r="L48" s="165"/>
      <c r="M48" s="143"/>
      <c r="N48" s="143"/>
      <c r="O48" s="146"/>
      <c r="P48" s="146"/>
      <c r="Q48" s="604"/>
    </row>
    <row r="49" spans="1:17" ht="28.5" customHeight="1">
      <c r="A49" s="643"/>
      <c r="B49" s="591"/>
      <c r="C49" s="584"/>
      <c r="D49" s="192" t="s">
        <v>21</v>
      </c>
      <c r="E49" s="140" t="s">
        <v>112</v>
      </c>
      <c r="F49" s="141" t="s">
        <v>83</v>
      </c>
      <c r="G49" s="141" t="s">
        <v>260</v>
      </c>
      <c r="H49" s="140" t="s">
        <v>232</v>
      </c>
      <c r="I49" s="142">
        <v>0</v>
      </c>
      <c r="J49" s="142">
        <v>0</v>
      </c>
      <c r="K49" s="142">
        <v>5</v>
      </c>
      <c r="L49" s="165">
        <v>0</v>
      </c>
      <c r="M49" s="143"/>
      <c r="N49" s="143"/>
      <c r="O49" s="146">
        <v>5</v>
      </c>
      <c r="P49" s="146">
        <v>5</v>
      </c>
      <c r="Q49" s="604"/>
    </row>
    <row r="50" spans="1:17" ht="12.75" customHeight="1">
      <c r="A50" s="643"/>
      <c r="B50" s="641"/>
      <c r="C50" s="597"/>
      <c r="D50" s="192" t="s">
        <v>43</v>
      </c>
      <c r="E50" s="140"/>
      <c r="F50" s="141"/>
      <c r="G50" s="141"/>
      <c r="H50" s="140"/>
      <c r="I50" s="142"/>
      <c r="J50" s="142"/>
      <c r="K50" s="142"/>
      <c r="L50" s="165"/>
      <c r="M50" s="143"/>
      <c r="N50" s="143"/>
      <c r="O50" s="146"/>
      <c r="P50" s="146"/>
      <c r="Q50" s="605"/>
    </row>
    <row r="51" spans="1:17" ht="31.5" customHeight="1">
      <c r="A51" s="643"/>
      <c r="B51" s="590" t="s">
        <v>403</v>
      </c>
      <c r="C51" s="583" t="s">
        <v>680</v>
      </c>
      <c r="D51" s="192" t="s">
        <v>21</v>
      </c>
      <c r="E51" s="388" t="s">
        <v>112</v>
      </c>
      <c r="F51" s="141">
        <v>801</v>
      </c>
      <c r="G51" s="363" t="s">
        <v>679</v>
      </c>
      <c r="H51" s="140">
        <v>611</v>
      </c>
      <c r="I51" s="142"/>
      <c r="J51" s="142"/>
      <c r="K51" s="142">
        <v>46.172440000000002</v>
      </c>
      <c r="L51" s="142">
        <v>0</v>
      </c>
      <c r="M51" s="143">
        <v>46.172440000000002</v>
      </c>
      <c r="N51" s="143">
        <v>46.172440000000002</v>
      </c>
      <c r="O51" s="146">
        <v>46.172440000000002</v>
      </c>
      <c r="P51" s="146">
        <v>49.383569999999999</v>
      </c>
      <c r="Q51" s="603"/>
    </row>
    <row r="52" spans="1:17" ht="21.75" customHeight="1">
      <c r="A52" s="643"/>
      <c r="B52" s="591"/>
      <c r="C52" s="584"/>
      <c r="D52" s="192" t="s">
        <v>43</v>
      </c>
      <c r="E52" s="140"/>
      <c r="F52" s="141"/>
      <c r="G52" s="141"/>
      <c r="H52" s="140"/>
      <c r="I52" s="142"/>
      <c r="J52" s="142"/>
      <c r="K52" s="142"/>
      <c r="L52" s="142"/>
      <c r="M52" s="143"/>
      <c r="N52" s="143"/>
      <c r="O52" s="146"/>
      <c r="P52" s="146"/>
      <c r="Q52" s="604"/>
    </row>
    <row r="53" spans="1:17" ht="31.5" customHeight="1">
      <c r="A53" s="643"/>
      <c r="B53" s="591"/>
      <c r="C53" s="584"/>
      <c r="D53" s="192" t="s">
        <v>21</v>
      </c>
      <c r="E53" s="388" t="s">
        <v>112</v>
      </c>
      <c r="F53" s="141">
        <v>801</v>
      </c>
      <c r="G53" s="363" t="s">
        <v>679</v>
      </c>
      <c r="H53" s="140">
        <v>611</v>
      </c>
      <c r="I53" s="142"/>
      <c r="J53" s="142"/>
      <c r="K53" s="142">
        <v>113.02755999999999</v>
      </c>
      <c r="L53" s="142">
        <v>0</v>
      </c>
      <c r="M53" s="143">
        <v>113.02755999999999</v>
      </c>
      <c r="N53" s="143">
        <v>113.02755999999999</v>
      </c>
      <c r="O53" s="146">
        <v>113.02755999999999</v>
      </c>
      <c r="P53" s="146">
        <v>109.91643000000001</v>
      </c>
      <c r="Q53" s="604"/>
    </row>
    <row r="54" spans="1:17" ht="20.25" customHeight="1">
      <c r="A54" s="643"/>
      <c r="B54" s="591"/>
      <c r="C54" s="584"/>
      <c r="D54" s="192" t="s">
        <v>43</v>
      </c>
      <c r="E54" s="140"/>
      <c r="F54" s="141"/>
      <c r="G54" s="141"/>
      <c r="H54" s="140"/>
      <c r="I54" s="142"/>
      <c r="J54" s="142"/>
      <c r="K54" s="142"/>
      <c r="L54" s="142"/>
      <c r="M54" s="143"/>
      <c r="N54" s="143"/>
      <c r="O54" s="146"/>
      <c r="P54" s="146"/>
      <c r="Q54" s="604"/>
    </row>
    <row r="55" spans="1:17" ht="30" customHeight="1">
      <c r="A55" s="643"/>
      <c r="B55" s="591"/>
      <c r="C55" s="584"/>
      <c r="D55" s="192" t="s">
        <v>21</v>
      </c>
      <c r="E55" s="140" t="s">
        <v>112</v>
      </c>
      <c r="F55" s="141" t="s">
        <v>82</v>
      </c>
      <c r="G55" s="363" t="s">
        <v>679</v>
      </c>
      <c r="H55" s="140">
        <v>611</v>
      </c>
      <c r="I55" s="142"/>
      <c r="J55" s="142"/>
      <c r="K55" s="142">
        <v>1.61</v>
      </c>
      <c r="L55" s="142">
        <v>0</v>
      </c>
      <c r="M55" s="143">
        <v>1.61</v>
      </c>
      <c r="N55" s="143">
        <v>1.61</v>
      </c>
      <c r="O55" s="146">
        <v>0</v>
      </c>
      <c r="P55" s="146">
        <v>0</v>
      </c>
      <c r="Q55" s="604"/>
    </row>
    <row r="56" spans="1:17" ht="19.5" customHeight="1">
      <c r="A56" s="643"/>
      <c r="B56" s="641"/>
      <c r="C56" s="597"/>
      <c r="D56" s="192" t="s">
        <v>43</v>
      </c>
      <c r="E56" s="140"/>
      <c r="F56" s="141"/>
      <c r="G56" s="141"/>
      <c r="H56" s="140"/>
      <c r="I56" s="142"/>
      <c r="J56" s="142"/>
      <c r="K56" s="142"/>
      <c r="L56" s="142"/>
      <c r="M56" s="143"/>
      <c r="N56" s="143"/>
      <c r="O56" s="146"/>
      <c r="P56" s="146"/>
      <c r="Q56" s="605"/>
    </row>
    <row r="57" spans="1:17" ht="34.5" customHeight="1">
      <c r="A57" s="643"/>
      <c r="B57" s="590" t="s">
        <v>405</v>
      </c>
      <c r="C57" s="583" t="s">
        <v>467</v>
      </c>
      <c r="D57" s="192" t="s">
        <v>21</v>
      </c>
      <c r="E57" s="388" t="s">
        <v>112</v>
      </c>
      <c r="F57" s="141" t="s">
        <v>82</v>
      </c>
      <c r="G57" s="141" t="s">
        <v>425</v>
      </c>
      <c r="H57" s="140">
        <v>611</v>
      </c>
      <c r="I57" s="142">
        <v>182.5</v>
      </c>
      <c r="J57" s="142">
        <v>182.5</v>
      </c>
      <c r="K57" s="142">
        <v>182.9</v>
      </c>
      <c r="L57" s="165">
        <v>0</v>
      </c>
      <c r="M57" s="143">
        <v>182.9</v>
      </c>
      <c r="N57" s="143">
        <v>182.9</v>
      </c>
      <c r="O57" s="146">
        <v>182.9</v>
      </c>
      <c r="P57" s="146">
        <v>182.9</v>
      </c>
      <c r="Q57" s="603"/>
    </row>
    <row r="58" spans="1:17" ht="27.75" customHeight="1">
      <c r="A58" s="643"/>
      <c r="B58" s="591"/>
      <c r="C58" s="584"/>
      <c r="D58" s="192" t="s">
        <v>43</v>
      </c>
      <c r="E58" s="140"/>
      <c r="F58" s="141"/>
      <c r="G58" s="141"/>
      <c r="H58" s="140"/>
      <c r="I58" s="142"/>
      <c r="J58" s="142"/>
      <c r="K58" s="142"/>
      <c r="L58" s="165"/>
      <c r="M58" s="143"/>
      <c r="N58" s="143"/>
      <c r="O58" s="146"/>
      <c r="P58" s="146"/>
      <c r="Q58" s="604"/>
    </row>
    <row r="59" spans="1:17" ht="27.75" customHeight="1">
      <c r="A59" s="643"/>
      <c r="B59" s="591"/>
      <c r="C59" s="584"/>
      <c r="D59" s="215" t="s">
        <v>21</v>
      </c>
      <c r="E59" s="388" t="s">
        <v>112</v>
      </c>
      <c r="F59" s="216" t="s">
        <v>82</v>
      </c>
      <c r="G59" s="216" t="s">
        <v>425</v>
      </c>
      <c r="H59" s="214">
        <v>611</v>
      </c>
      <c r="I59" s="142">
        <v>45.625</v>
      </c>
      <c r="J59" s="142">
        <v>45.625</v>
      </c>
      <c r="K59" s="142">
        <v>45.73</v>
      </c>
      <c r="L59" s="165">
        <v>0</v>
      </c>
      <c r="M59" s="143">
        <v>45.73</v>
      </c>
      <c r="N59" s="143">
        <v>45.73</v>
      </c>
      <c r="O59" s="146">
        <v>0</v>
      </c>
      <c r="P59" s="146">
        <v>0</v>
      </c>
      <c r="Q59" s="604"/>
    </row>
    <row r="60" spans="1:17" ht="27.75" customHeight="1">
      <c r="A60" s="643"/>
      <c r="B60" s="641"/>
      <c r="C60" s="597"/>
      <c r="D60" s="215" t="s">
        <v>43</v>
      </c>
      <c r="E60" s="214"/>
      <c r="F60" s="216"/>
      <c r="G60" s="216"/>
      <c r="H60" s="214"/>
      <c r="I60" s="142"/>
      <c r="J60" s="142"/>
      <c r="K60" s="142"/>
      <c r="L60" s="165"/>
      <c r="M60" s="143"/>
      <c r="N60" s="143"/>
      <c r="O60" s="146"/>
      <c r="P60" s="146"/>
      <c r="Q60" s="605"/>
    </row>
    <row r="61" spans="1:17" ht="36.75" customHeight="1">
      <c r="A61" s="643"/>
      <c r="B61" s="606" t="s">
        <v>481</v>
      </c>
      <c r="C61" s="583" t="s">
        <v>723</v>
      </c>
      <c r="D61" s="192" t="s">
        <v>21</v>
      </c>
      <c r="E61" s="388" t="s">
        <v>112</v>
      </c>
      <c r="F61" s="419" t="s">
        <v>82</v>
      </c>
      <c r="G61" s="419" t="s">
        <v>722</v>
      </c>
      <c r="H61" s="140">
        <v>612</v>
      </c>
      <c r="I61" s="142"/>
      <c r="J61" s="142"/>
      <c r="K61" s="142">
        <v>0</v>
      </c>
      <c r="L61" s="142">
        <v>0</v>
      </c>
      <c r="M61" s="143">
        <v>170</v>
      </c>
      <c r="N61" s="143">
        <v>170</v>
      </c>
      <c r="O61" s="146">
        <v>0</v>
      </c>
      <c r="P61" s="146">
        <v>0</v>
      </c>
      <c r="Q61" s="603"/>
    </row>
    <row r="62" spans="1:17" ht="20.25" customHeight="1">
      <c r="A62" s="643"/>
      <c r="B62" s="607"/>
      <c r="C62" s="584"/>
      <c r="D62" s="192" t="s">
        <v>43</v>
      </c>
      <c r="E62" s="140"/>
      <c r="F62" s="141"/>
      <c r="G62" s="141"/>
      <c r="H62" s="140"/>
      <c r="I62" s="142"/>
      <c r="J62" s="142"/>
      <c r="K62" s="142"/>
      <c r="L62" s="142"/>
      <c r="M62" s="143"/>
      <c r="N62" s="143"/>
      <c r="O62" s="146"/>
      <c r="P62" s="146"/>
      <c r="Q62" s="604"/>
    </row>
    <row r="63" spans="1:17" ht="36.75" customHeight="1">
      <c r="A63" s="643"/>
      <c r="B63" s="607"/>
      <c r="C63" s="584"/>
      <c r="D63" s="192" t="s">
        <v>21</v>
      </c>
      <c r="E63" s="140" t="s">
        <v>112</v>
      </c>
      <c r="F63" s="419" t="s">
        <v>82</v>
      </c>
      <c r="G63" s="419" t="s">
        <v>722</v>
      </c>
      <c r="H63" s="140">
        <v>612</v>
      </c>
      <c r="I63" s="142"/>
      <c r="J63" s="142"/>
      <c r="K63" s="142">
        <v>0</v>
      </c>
      <c r="L63" s="142">
        <v>0</v>
      </c>
      <c r="M63" s="143">
        <v>1.72</v>
      </c>
      <c r="N63" s="143">
        <v>1.72</v>
      </c>
      <c r="O63" s="146">
        <v>0</v>
      </c>
      <c r="P63" s="146">
        <v>0</v>
      </c>
      <c r="Q63" s="604"/>
    </row>
    <row r="64" spans="1:17" ht="24.75" customHeight="1">
      <c r="A64" s="643"/>
      <c r="B64" s="607"/>
      <c r="C64" s="584"/>
      <c r="D64" s="193" t="s">
        <v>43</v>
      </c>
      <c r="E64" s="149"/>
      <c r="F64" s="150"/>
      <c r="G64" s="150"/>
      <c r="H64" s="149"/>
      <c r="I64" s="219"/>
      <c r="J64" s="219"/>
      <c r="K64" s="219"/>
      <c r="L64" s="219"/>
      <c r="M64" s="151"/>
      <c r="N64" s="151"/>
      <c r="O64" s="152"/>
      <c r="P64" s="152"/>
      <c r="Q64" s="604"/>
    </row>
    <row r="65" spans="1:17" ht="36.75" customHeight="1">
      <c r="A65" s="433"/>
      <c r="B65" s="606" t="s">
        <v>483</v>
      </c>
      <c r="C65" s="583" t="s">
        <v>723</v>
      </c>
      <c r="D65" s="411" t="s">
        <v>21</v>
      </c>
      <c r="E65" s="412" t="s">
        <v>112</v>
      </c>
      <c r="F65" s="419" t="s">
        <v>331</v>
      </c>
      <c r="G65" s="419" t="s">
        <v>724</v>
      </c>
      <c r="H65" s="412">
        <v>612</v>
      </c>
      <c r="I65" s="142"/>
      <c r="J65" s="142"/>
      <c r="K65" s="142">
        <v>0</v>
      </c>
      <c r="L65" s="142">
        <v>0</v>
      </c>
      <c r="M65" s="143">
        <v>0</v>
      </c>
      <c r="N65" s="143">
        <v>0</v>
      </c>
      <c r="O65" s="146">
        <v>208.46571</v>
      </c>
      <c r="P65" s="146">
        <v>0</v>
      </c>
      <c r="Q65" s="603"/>
    </row>
    <row r="66" spans="1:17" ht="20.25" customHeight="1">
      <c r="A66" s="433"/>
      <c r="B66" s="607"/>
      <c r="C66" s="584"/>
      <c r="D66" s="411" t="s">
        <v>43</v>
      </c>
      <c r="E66" s="412"/>
      <c r="F66" s="419"/>
      <c r="G66" s="419"/>
      <c r="H66" s="412"/>
      <c r="I66" s="142"/>
      <c r="J66" s="142"/>
      <c r="K66" s="142"/>
      <c r="L66" s="142"/>
      <c r="M66" s="143"/>
      <c r="N66" s="143"/>
      <c r="O66" s="146"/>
      <c r="P66" s="146"/>
      <c r="Q66" s="604"/>
    </row>
    <row r="67" spans="1:17" ht="36.75" customHeight="1">
      <c r="A67" s="433"/>
      <c r="B67" s="607"/>
      <c r="C67" s="584"/>
      <c r="D67" s="411" t="s">
        <v>21</v>
      </c>
      <c r="E67" s="412" t="s">
        <v>112</v>
      </c>
      <c r="F67" s="419" t="s">
        <v>331</v>
      </c>
      <c r="G67" s="419" t="s">
        <v>724</v>
      </c>
      <c r="H67" s="412">
        <v>612</v>
      </c>
      <c r="I67" s="142"/>
      <c r="J67" s="142"/>
      <c r="K67" s="142">
        <v>0</v>
      </c>
      <c r="L67" s="142">
        <v>0</v>
      </c>
      <c r="M67" s="143">
        <v>0</v>
      </c>
      <c r="N67" s="143">
        <v>0</v>
      </c>
      <c r="O67" s="146">
        <v>3955.13429</v>
      </c>
      <c r="P67" s="146">
        <v>0</v>
      </c>
      <c r="Q67" s="604"/>
    </row>
    <row r="68" spans="1:17" ht="24.75" customHeight="1" thickBot="1">
      <c r="A68" s="433"/>
      <c r="B68" s="607"/>
      <c r="C68" s="584"/>
      <c r="D68" s="410" t="s">
        <v>43</v>
      </c>
      <c r="E68" s="413"/>
      <c r="F68" s="150"/>
      <c r="G68" s="150"/>
      <c r="H68" s="413"/>
      <c r="I68" s="219"/>
      <c r="J68" s="219"/>
      <c r="K68" s="219"/>
      <c r="L68" s="219"/>
      <c r="M68" s="151"/>
      <c r="N68" s="151"/>
      <c r="O68" s="152"/>
      <c r="P68" s="152"/>
      <c r="Q68" s="604"/>
    </row>
    <row r="69" spans="1:17" ht="37.5" customHeight="1">
      <c r="A69" s="631">
        <v>2</v>
      </c>
      <c r="B69" s="633" t="s">
        <v>66</v>
      </c>
      <c r="C69" s="633" t="s">
        <v>220</v>
      </c>
      <c r="D69" s="414" t="s">
        <v>21</v>
      </c>
      <c r="E69" s="153" t="s">
        <v>112</v>
      </c>
      <c r="F69" s="154"/>
      <c r="G69" s="154" t="s">
        <v>267</v>
      </c>
      <c r="H69" s="153" t="s">
        <v>71</v>
      </c>
      <c r="I69" s="155">
        <f t="shared" ref="I69:P69" si="7">I71+I79</f>
        <v>8273.9442100000015</v>
      </c>
      <c r="J69" s="155">
        <f t="shared" si="7"/>
        <v>8273.9442100000015</v>
      </c>
      <c r="K69" s="155">
        <f t="shared" si="7"/>
        <v>8893.2579999999998</v>
      </c>
      <c r="L69" s="155">
        <f>L71+L79</f>
        <v>6252.69</v>
      </c>
      <c r="M69" s="155">
        <f t="shared" si="7"/>
        <v>8143.2579999999998</v>
      </c>
      <c r="N69" s="155">
        <f t="shared" si="7"/>
        <v>8143.2579999999998</v>
      </c>
      <c r="O69" s="155">
        <f t="shared" si="7"/>
        <v>8204.0126300000011</v>
      </c>
      <c r="P69" s="155">
        <f t="shared" si="7"/>
        <v>8437.9612699999998</v>
      </c>
      <c r="Q69" s="628" t="s">
        <v>745</v>
      </c>
    </row>
    <row r="70" spans="1:17" ht="18.75" customHeight="1" thickBot="1">
      <c r="A70" s="632"/>
      <c r="B70" s="634"/>
      <c r="C70" s="634"/>
      <c r="D70" s="415" t="s">
        <v>43</v>
      </c>
      <c r="E70" s="156"/>
      <c r="F70" s="157"/>
      <c r="G70" s="157"/>
      <c r="H70" s="156"/>
      <c r="I70" s="158"/>
      <c r="J70" s="158"/>
      <c r="K70" s="158"/>
      <c r="L70" s="158"/>
      <c r="M70" s="158"/>
      <c r="N70" s="158"/>
      <c r="O70" s="158"/>
      <c r="P70" s="158"/>
      <c r="Q70" s="629"/>
    </row>
    <row r="71" spans="1:17" ht="37.5" customHeight="1">
      <c r="A71" s="562" t="s">
        <v>100</v>
      </c>
      <c r="B71" s="625" t="s">
        <v>92</v>
      </c>
      <c r="C71" s="625" t="s">
        <v>314</v>
      </c>
      <c r="D71" s="416" t="s">
        <v>21</v>
      </c>
      <c r="E71" s="417" t="s">
        <v>112</v>
      </c>
      <c r="F71" s="159" t="s">
        <v>118</v>
      </c>
      <c r="G71" s="159" t="s">
        <v>268</v>
      </c>
      <c r="H71" s="417" t="s">
        <v>71</v>
      </c>
      <c r="I71" s="160">
        <f t="shared" ref="I71:L71" si="8">I73+I75+I77</f>
        <v>6125.9442100000006</v>
      </c>
      <c r="J71" s="160">
        <f t="shared" si="8"/>
        <v>6125.9442100000006</v>
      </c>
      <c r="K71" s="160">
        <f t="shared" si="8"/>
        <v>6831.1779999999999</v>
      </c>
      <c r="L71" s="160">
        <f t="shared" si="8"/>
        <v>4190.6099999999997</v>
      </c>
      <c r="M71" s="160">
        <f>M73+M75+M77</f>
        <v>6081.1779999999999</v>
      </c>
      <c r="N71" s="160">
        <f t="shared" ref="N71:P71" si="9">N73+N75+N77</f>
        <v>6081.1779999999999</v>
      </c>
      <c r="O71" s="160">
        <f t="shared" si="9"/>
        <v>6391.8780000000006</v>
      </c>
      <c r="P71" s="160">
        <f t="shared" si="9"/>
        <v>6391.8780000000006</v>
      </c>
      <c r="Q71" s="562" t="s">
        <v>739</v>
      </c>
    </row>
    <row r="72" spans="1:17" ht="12.5" customHeight="1">
      <c r="A72" s="575"/>
      <c r="B72" s="569"/>
      <c r="C72" s="569"/>
      <c r="D72" s="194" t="s">
        <v>43</v>
      </c>
      <c r="E72" s="161"/>
      <c r="F72" s="162"/>
      <c r="G72" s="162"/>
      <c r="H72" s="161"/>
      <c r="I72" s="143"/>
      <c r="J72" s="143"/>
      <c r="K72" s="143"/>
      <c r="L72" s="143"/>
      <c r="M72" s="143"/>
      <c r="N72" s="143"/>
      <c r="O72" s="143"/>
      <c r="P72" s="143"/>
      <c r="Q72" s="575"/>
    </row>
    <row r="73" spans="1:17" ht="28">
      <c r="A73" s="600"/>
      <c r="B73" s="568" t="s">
        <v>446</v>
      </c>
      <c r="C73" s="586" t="s">
        <v>117</v>
      </c>
      <c r="D73" s="192" t="s">
        <v>21</v>
      </c>
      <c r="E73" s="140" t="s">
        <v>112</v>
      </c>
      <c r="F73" s="141" t="s">
        <v>118</v>
      </c>
      <c r="G73" s="141">
        <v>1010080610</v>
      </c>
      <c r="H73" s="140" t="s">
        <v>96</v>
      </c>
      <c r="I73" s="142">
        <v>4268.32521</v>
      </c>
      <c r="J73" s="142">
        <v>4268.32521</v>
      </c>
      <c r="K73" s="142">
        <v>5002.3680000000004</v>
      </c>
      <c r="L73" s="165">
        <v>2361.8000000000002</v>
      </c>
      <c r="M73" s="143">
        <v>4252.3680000000004</v>
      </c>
      <c r="N73" s="143">
        <v>4252.3680000000004</v>
      </c>
      <c r="O73" s="146">
        <v>5294.9780000000001</v>
      </c>
      <c r="P73" s="146">
        <v>5294.9780000000001</v>
      </c>
      <c r="Q73" s="630" t="s">
        <v>582</v>
      </c>
    </row>
    <row r="74" spans="1:17" ht="18" customHeight="1">
      <c r="A74" s="601"/>
      <c r="B74" s="568"/>
      <c r="C74" s="586"/>
      <c r="D74" s="192" t="s">
        <v>43</v>
      </c>
      <c r="E74" s="140"/>
      <c r="F74" s="141"/>
      <c r="G74" s="141"/>
      <c r="H74" s="140"/>
      <c r="I74" s="142"/>
      <c r="J74" s="142"/>
      <c r="K74" s="142"/>
      <c r="L74" s="165"/>
      <c r="M74" s="143"/>
      <c r="N74" s="143"/>
      <c r="O74" s="146"/>
      <c r="P74" s="146"/>
      <c r="Q74" s="630"/>
    </row>
    <row r="75" spans="1:17" ht="31.5" customHeight="1">
      <c r="A75" s="601"/>
      <c r="B75" s="564" t="s">
        <v>447</v>
      </c>
      <c r="C75" s="583" t="s">
        <v>445</v>
      </c>
      <c r="D75" s="192" t="s">
        <v>21</v>
      </c>
      <c r="E75" s="140" t="s">
        <v>112</v>
      </c>
      <c r="F75" s="141" t="s">
        <v>118</v>
      </c>
      <c r="G75" s="141" t="s">
        <v>412</v>
      </c>
      <c r="H75" s="140" t="s">
        <v>96</v>
      </c>
      <c r="I75" s="142">
        <v>1560.4</v>
      </c>
      <c r="J75" s="142">
        <v>1560.4</v>
      </c>
      <c r="K75" s="142">
        <v>1536.2</v>
      </c>
      <c r="L75" s="142">
        <v>1536.2</v>
      </c>
      <c r="M75" s="143">
        <v>1536.2</v>
      </c>
      <c r="N75" s="143">
        <v>1536.2</v>
      </c>
      <c r="O75" s="144">
        <v>1096.9000000000001</v>
      </c>
      <c r="P75" s="144">
        <v>1096.9000000000001</v>
      </c>
      <c r="Q75" s="580" t="s">
        <v>583</v>
      </c>
    </row>
    <row r="76" spans="1:17" ht="20.25" customHeight="1">
      <c r="A76" s="601"/>
      <c r="B76" s="565"/>
      <c r="C76" s="584"/>
      <c r="D76" s="192" t="s">
        <v>43</v>
      </c>
      <c r="E76" s="140"/>
      <c r="F76" s="141"/>
      <c r="G76" s="141"/>
      <c r="H76" s="140"/>
      <c r="I76" s="142"/>
      <c r="J76" s="142"/>
      <c r="K76" s="142"/>
      <c r="L76" s="142"/>
      <c r="M76" s="143"/>
      <c r="N76" s="143"/>
      <c r="O76" s="146"/>
      <c r="P76" s="146"/>
      <c r="Q76" s="582"/>
    </row>
    <row r="77" spans="1:17" ht="28.5" customHeight="1">
      <c r="A77" s="601"/>
      <c r="B77" s="565"/>
      <c r="C77" s="584"/>
      <c r="D77" s="192" t="s">
        <v>21</v>
      </c>
      <c r="E77" s="140" t="s">
        <v>112</v>
      </c>
      <c r="F77" s="141" t="s">
        <v>118</v>
      </c>
      <c r="G77" s="141" t="s">
        <v>412</v>
      </c>
      <c r="H77" s="140">
        <v>611</v>
      </c>
      <c r="I77" s="142">
        <v>297.21899999999999</v>
      </c>
      <c r="J77" s="142">
        <v>297.21899999999999</v>
      </c>
      <c r="K77" s="142">
        <v>292.61</v>
      </c>
      <c r="L77" s="165">
        <v>292.61</v>
      </c>
      <c r="M77" s="143">
        <v>292.61</v>
      </c>
      <c r="N77" s="143">
        <v>292.61</v>
      </c>
      <c r="O77" s="146">
        <v>0</v>
      </c>
      <c r="P77" s="146">
        <v>0</v>
      </c>
      <c r="Q77" s="582"/>
    </row>
    <row r="78" spans="1:17" ht="18" customHeight="1">
      <c r="A78" s="602"/>
      <c r="B78" s="627"/>
      <c r="C78" s="597"/>
      <c r="D78" s="192" t="s">
        <v>43</v>
      </c>
      <c r="E78" s="140"/>
      <c r="F78" s="141"/>
      <c r="G78" s="141"/>
      <c r="H78" s="140"/>
      <c r="I78" s="142"/>
      <c r="J78" s="142"/>
      <c r="K78" s="142"/>
      <c r="L78" s="165"/>
      <c r="M78" s="143"/>
      <c r="N78" s="143"/>
      <c r="O78" s="146"/>
      <c r="P78" s="146"/>
      <c r="Q78" s="581"/>
    </row>
    <row r="79" spans="1:17" ht="38.25" customHeight="1">
      <c r="A79" s="575" t="s">
        <v>101</v>
      </c>
      <c r="B79" s="569" t="s">
        <v>85</v>
      </c>
      <c r="C79" s="569" t="s">
        <v>176</v>
      </c>
      <c r="D79" s="194" t="s">
        <v>21</v>
      </c>
      <c r="E79" s="161" t="s">
        <v>178</v>
      </c>
      <c r="F79" s="162" t="s">
        <v>108</v>
      </c>
      <c r="G79" s="162" t="s">
        <v>269</v>
      </c>
      <c r="H79" s="161" t="s">
        <v>71</v>
      </c>
      <c r="I79" s="139">
        <f t="shared" ref="I79:J79" si="10">I81+I83+I85</f>
        <v>2148</v>
      </c>
      <c r="J79" s="139">
        <f t="shared" si="10"/>
        <v>2148</v>
      </c>
      <c r="K79" s="139">
        <f t="shared" ref="K79:P79" si="11">K81+K83+K85</f>
        <v>2062.08</v>
      </c>
      <c r="L79" s="139">
        <f t="shared" si="11"/>
        <v>2062.08</v>
      </c>
      <c r="M79" s="139">
        <f t="shared" si="11"/>
        <v>2062.08</v>
      </c>
      <c r="N79" s="139">
        <f t="shared" si="11"/>
        <v>2062.08</v>
      </c>
      <c r="O79" s="139">
        <f t="shared" si="11"/>
        <v>1812.13463</v>
      </c>
      <c r="P79" s="139">
        <f t="shared" si="11"/>
        <v>2046.0832700000001</v>
      </c>
      <c r="Q79" s="575" t="s">
        <v>552</v>
      </c>
    </row>
    <row r="80" spans="1:17" ht="15" customHeight="1">
      <c r="A80" s="575"/>
      <c r="B80" s="569"/>
      <c r="C80" s="569"/>
      <c r="D80" s="194" t="s">
        <v>43</v>
      </c>
      <c r="E80" s="161"/>
      <c r="F80" s="162"/>
      <c r="G80" s="162"/>
      <c r="H80" s="161"/>
      <c r="I80" s="143"/>
      <c r="J80" s="143"/>
      <c r="K80" s="143"/>
      <c r="L80" s="143"/>
      <c r="M80" s="143"/>
      <c r="N80" s="143"/>
      <c r="O80" s="143"/>
      <c r="P80" s="143"/>
      <c r="Q80" s="575"/>
    </row>
    <row r="81" spans="1:17" ht="30.75" customHeight="1">
      <c r="A81" s="600"/>
      <c r="B81" s="568" t="s">
        <v>290</v>
      </c>
      <c r="C81" s="568" t="s">
        <v>129</v>
      </c>
      <c r="D81" s="192" t="s">
        <v>21</v>
      </c>
      <c r="E81" s="140" t="s">
        <v>178</v>
      </c>
      <c r="F81" s="141" t="s">
        <v>108</v>
      </c>
      <c r="G81" s="141" t="s">
        <v>411</v>
      </c>
      <c r="H81" s="140" t="s">
        <v>180</v>
      </c>
      <c r="I81" s="142">
        <v>409.65242000000001</v>
      </c>
      <c r="J81" s="142">
        <v>409.65242000000001</v>
      </c>
      <c r="K81" s="142">
        <v>766.83600000000001</v>
      </c>
      <c r="L81" s="142">
        <v>766.83600000000001</v>
      </c>
      <c r="M81" s="143">
        <v>766.83600000000001</v>
      </c>
      <c r="N81" s="143">
        <v>766.83600000000001</v>
      </c>
      <c r="O81" s="429">
        <v>779.72400000000005</v>
      </c>
      <c r="P81" s="429">
        <v>773.28</v>
      </c>
      <c r="Q81" s="603" t="s">
        <v>658</v>
      </c>
    </row>
    <row r="82" spans="1:17" ht="12.75" customHeight="1">
      <c r="A82" s="601"/>
      <c r="B82" s="568"/>
      <c r="C82" s="568"/>
      <c r="D82" s="192" t="s">
        <v>43</v>
      </c>
      <c r="E82" s="140"/>
      <c r="F82" s="141"/>
      <c r="G82" s="141"/>
      <c r="H82" s="140"/>
      <c r="I82" s="142"/>
      <c r="J82" s="142"/>
      <c r="K82" s="142"/>
      <c r="L82" s="142"/>
      <c r="M82" s="143"/>
      <c r="N82" s="143"/>
      <c r="O82" s="144"/>
      <c r="P82" s="144"/>
      <c r="Q82" s="604"/>
    </row>
    <row r="83" spans="1:17" ht="30.75" customHeight="1">
      <c r="A83" s="601"/>
      <c r="B83" s="568"/>
      <c r="C83" s="568"/>
      <c r="D83" s="192" t="s">
        <v>21</v>
      </c>
      <c r="E83" s="140" t="s">
        <v>178</v>
      </c>
      <c r="F83" s="141" t="s">
        <v>108</v>
      </c>
      <c r="G83" s="407" t="s">
        <v>411</v>
      </c>
      <c r="H83" s="140" t="s">
        <v>180</v>
      </c>
      <c r="I83" s="142">
        <v>1136.9075800000001</v>
      </c>
      <c r="J83" s="142">
        <v>1136.9075800000001</v>
      </c>
      <c r="K83" s="142">
        <v>924.35747000000003</v>
      </c>
      <c r="L83" s="142">
        <v>924.35747000000003</v>
      </c>
      <c r="M83" s="143">
        <v>924.35747000000003</v>
      </c>
      <c r="N83" s="143">
        <v>924.35747000000003</v>
      </c>
      <c r="O83" s="429">
        <v>729.46947999999998</v>
      </c>
      <c r="P83" s="429">
        <v>911.49306000000001</v>
      </c>
      <c r="Q83" s="604"/>
    </row>
    <row r="84" spans="1:17" ht="12.75" customHeight="1">
      <c r="A84" s="601"/>
      <c r="B84" s="568"/>
      <c r="C84" s="568"/>
      <c r="D84" s="192" t="s">
        <v>43</v>
      </c>
      <c r="E84" s="140"/>
      <c r="F84" s="141"/>
      <c r="G84" s="141"/>
      <c r="H84" s="140"/>
      <c r="I84" s="142"/>
      <c r="J84" s="142"/>
      <c r="K84" s="142"/>
      <c r="L84" s="142"/>
      <c r="M84" s="143"/>
      <c r="N84" s="143"/>
      <c r="O84" s="144"/>
      <c r="P84" s="144"/>
      <c r="Q84" s="604"/>
    </row>
    <row r="85" spans="1:17" ht="30.75" customHeight="1">
      <c r="A85" s="601"/>
      <c r="B85" s="568"/>
      <c r="C85" s="568"/>
      <c r="D85" s="192" t="s">
        <v>21</v>
      </c>
      <c r="E85" s="140" t="s">
        <v>178</v>
      </c>
      <c r="F85" s="141" t="s">
        <v>108</v>
      </c>
      <c r="G85" s="407" t="s">
        <v>411</v>
      </c>
      <c r="H85" s="140" t="s">
        <v>180</v>
      </c>
      <c r="I85" s="142">
        <v>601.44000000000005</v>
      </c>
      <c r="J85" s="142">
        <v>601.44000000000005</v>
      </c>
      <c r="K85" s="142">
        <v>370.88652999999999</v>
      </c>
      <c r="L85" s="142">
        <v>370.88652999999999</v>
      </c>
      <c r="M85" s="143">
        <v>370.88652999999999</v>
      </c>
      <c r="N85" s="143">
        <v>370.88652999999999</v>
      </c>
      <c r="O85" s="429">
        <v>302.94114999999999</v>
      </c>
      <c r="P85" s="429">
        <v>361.31020999999998</v>
      </c>
      <c r="Q85" s="604"/>
    </row>
    <row r="86" spans="1:17" ht="12.75" customHeight="1">
      <c r="A86" s="602"/>
      <c r="B86" s="568"/>
      <c r="C86" s="568"/>
      <c r="D86" s="192" t="s">
        <v>43</v>
      </c>
      <c r="E86" s="140"/>
      <c r="F86" s="141"/>
      <c r="G86" s="141"/>
      <c r="H86" s="140"/>
      <c r="I86" s="142"/>
      <c r="J86" s="142"/>
      <c r="K86" s="142"/>
      <c r="L86" s="142"/>
      <c r="M86" s="143"/>
      <c r="N86" s="143"/>
      <c r="O86" s="146"/>
      <c r="P86" s="146"/>
      <c r="Q86" s="605"/>
    </row>
    <row r="87" spans="1:17" ht="40.5" customHeight="1">
      <c r="A87" s="587">
        <v>3</v>
      </c>
      <c r="B87" s="613" t="s">
        <v>66</v>
      </c>
      <c r="C87" s="613" t="s">
        <v>221</v>
      </c>
      <c r="D87" s="190" t="s">
        <v>21</v>
      </c>
      <c r="E87" s="134" t="s">
        <v>178</v>
      </c>
      <c r="F87" s="135"/>
      <c r="G87" s="135" t="s">
        <v>272</v>
      </c>
      <c r="H87" s="134" t="s">
        <v>71</v>
      </c>
      <c r="I87" s="136">
        <f t="shared" ref="I87:J87" si="12">I89</f>
        <v>4331.8739999999998</v>
      </c>
      <c r="J87" s="136">
        <f t="shared" si="12"/>
        <v>4331.8739999999998</v>
      </c>
      <c r="K87" s="136">
        <f t="shared" ref="K87:P87" si="13">K89</f>
        <v>4644.9690000000001</v>
      </c>
      <c r="L87" s="136">
        <f t="shared" si="13"/>
        <v>2060.46315</v>
      </c>
      <c r="M87" s="136">
        <f t="shared" si="13"/>
        <v>4644.9690000000001</v>
      </c>
      <c r="N87" s="136">
        <f t="shared" si="13"/>
        <v>4644.9690000000001</v>
      </c>
      <c r="O87" s="136">
        <f t="shared" si="13"/>
        <v>4515</v>
      </c>
      <c r="P87" s="136">
        <f t="shared" si="13"/>
        <v>4515</v>
      </c>
      <c r="Q87" s="587" t="s">
        <v>744</v>
      </c>
    </row>
    <row r="88" spans="1:17" ht="20" customHeight="1">
      <c r="A88" s="587"/>
      <c r="B88" s="613"/>
      <c r="C88" s="613"/>
      <c r="D88" s="190" t="s">
        <v>43</v>
      </c>
      <c r="E88" s="134"/>
      <c r="F88" s="135"/>
      <c r="G88" s="135"/>
      <c r="H88" s="134"/>
      <c r="I88" s="136"/>
      <c r="J88" s="136"/>
      <c r="K88" s="136"/>
      <c r="L88" s="136"/>
      <c r="M88" s="136"/>
      <c r="N88" s="136"/>
      <c r="O88" s="136"/>
      <c r="P88" s="136"/>
      <c r="Q88" s="587"/>
    </row>
    <row r="89" spans="1:17" ht="38.25" customHeight="1">
      <c r="A89" s="575" t="s">
        <v>102</v>
      </c>
      <c r="B89" s="569" t="s">
        <v>450</v>
      </c>
      <c r="C89" s="569" t="s">
        <v>130</v>
      </c>
      <c r="D89" s="194" t="s">
        <v>21</v>
      </c>
      <c r="E89" s="161" t="s">
        <v>178</v>
      </c>
      <c r="F89" s="162" t="s">
        <v>179</v>
      </c>
      <c r="G89" s="162" t="s">
        <v>449</v>
      </c>
      <c r="H89" s="161" t="s">
        <v>71</v>
      </c>
      <c r="I89" s="139">
        <f t="shared" ref="I89:J89" si="14">I91+I93+I95</f>
        <v>4331.8739999999998</v>
      </c>
      <c r="J89" s="139">
        <f t="shared" si="14"/>
        <v>4331.8739999999998</v>
      </c>
      <c r="K89" s="139">
        <f t="shared" ref="K89:P89" si="15">K91+K93+K95</f>
        <v>4644.9690000000001</v>
      </c>
      <c r="L89" s="139">
        <f t="shared" si="15"/>
        <v>2060.46315</v>
      </c>
      <c r="M89" s="139">
        <f t="shared" si="15"/>
        <v>4644.9690000000001</v>
      </c>
      <c r="N89" s="139">
        <f t="shared" si="15"/>
        <v>4644.9690000000001</v>
      </c>
      <c r="O89" s="139">
        <f t="shared" si="15"/>
        <v>4515</v>
      </c>
      <c r="P89" s="139">
        <f t="shared" si="15"/>
        <v>4515</v>
      </c>
      <c r="Q89" s="575" t="s">
        <v>585</v>
      </c>
    </row>
    <row r="90" spans="1:17" ht="21.75" customHeight="1">
      <c r="A90" s="575"/>
      <c r="B90" s="569"/>
      <c r="C90" s="569"/>
      <c r="D90" s="194" t="s">
        <v>43</v>
      </c>
      <c r="E90" s="161"/>
      <c r="F90" s="162"/>
      <c r="G90" s="162"/>
      <c r="H90" s="161"/>
      <c r="I90" s="143"/>
      <c r="J90" s="143"/>
      <c r="K90" s="143"/>
      <c r="L90" s="143"/>
      <c r="M90" s="143"/>
      <c r="N90" s="143"/>
      <c r="O90" s="143"/>
      <c r="P90" s="143"/>
      <c r="Q90" s="575"/>
    </row>
    <row r="91" spans="1:17" ht="30" customHeight="1">
      <c r="A91" s="618"/>
      <c r="B91" s="568" t="s">
        <v>450</v>
      </c>
      <c r="C91" s="586" t="s">
        <v>448</v>
      </c>
      <c r="D91" s="192" t="s">
        <v>21</v>
      </c>
      <c r="E91" s="140" t="s">
        <v>178</v>
      </c>
      <c r="F91" s="389" t="s">
        <v>179</v>
      </c>
      <c r="G91" s="359" t="s">
        <v>449</v>
      </c>
      <c r="H91" s="140">
        <v>121</v>
      </c>
      <c r="I91" s="165">
        <v>3046.4571700000001</v>
      </c>
      <c r="J91" s="165">
        <v>3046.4571700000001</v>
      </c>
      <c r="K91" s="142">
        <v>3268.7939999999999</v>
      </c>
      <c r="L91" s="142">
        <v>1481.2607399999999</v>
      </c>
      <c r="M91" s="143">
        <v>3268.7939999999999</v>
      </c>
      <c r="N91" s="143">
        <v>3268.7939999999999</v>
      </c>
      <c r="O91" s="429">
        <v>3168.971</v>
      </c>
      <c r="P91" s="429">
        <v>3168.971</v>
      </c>
      <c r="Q91" s="630" t="s">
        <v>584</v>
      </c>
    </row>
    <row r="92" spans="1:17" ht="12" customHeight="1">
      <c r="A92" s="618"/>
      <c r="B92" s="568"/>
      <c r="C92" s="586"/>
      <c r="D92" s="192" t="s">
        <v>43</v>
      </c>
      <c r="E92" s="140"/>
      <c r="F92" s="141"/>
      <c r="G92" s="141"/>
      <c r="H92" s="140"/>
      <c r="I92" s="165"/>
      <c r="J92" s="165"/>
      <c r="K92" s="142"/>
      <c r="L92" s="142"/>
      <c r="M92" s="143"/>
      <c r="N92" s="143"/>
      <c r="O92" s="144"/>
      <c r="P92" s="144"/>
      <c r="Q92" s="630"/>
    </row>
    <row r="93" spans="1:17" ht="30" customHeight="1">
      <c r="A93" s="576"/>
      <c r="B93" s="566"/>
      <c r="C93" s="586"/>
      <c r="D93" s="192" t="s">
        <v>21</v>
      </c>
      <c r="E93" s="140" t="s">
        <v>178</v>
      </c>
      <c r="F93" s="389" t="s">
        <v>179</v>
      </c>
      <c r="G93" s="141" t="s">
        <v>449</v>
      </c>
      <c r="H93" s="140">
        <v>129</v>
      </c>
      <c r="I93" s="165">
        <v>916.33582999999999</v>
      </c>
      <c r="J93" s="165">
        <v>916.33582999999999</v>
      </c>
      <c r="K93" s="142">
        <v>987.17499999999995</v>
      </c>
      <c r="L93" s="142">
        <v>397.78847000000002</v>
      </c>
      <c r="M93" s="143">
        <v>987.17499999999995</v>
      </c>
      <c r="N93" s="143">
        <v>987.17499999999995</v>
      </c>
      <c r="O93" s="456">
        <v>957.029</v>
      </c>
      <c r="P93" s="456">
        <v>957.029</v>
      </c>
      <c r="Q93" s="630"/>
    </row>
    <row r="94" spans="1:17">
      <c r="A94" s="576"/>
      <c r="B94" s="566"/>
      <c r="C94" s="586"/>
      <c r="D94" s="192" t="s">
        <v>43</v>
      </c>
      <c r="E94" s="140"/>
      <c r="F94" s="141"/>
      <c r="G94" s="141"/>
      <c r="H94" s="140"/>
      <c r="I94" s="165"/>
      <c r="J94" s="165"/>
      <c r="K94" s="142"/>
      <c r="L94" s="142"/>
      <c r="M94" s="143"/>
      <c r="N94" s="143"/>
      <c r="O94" s="144"/>
      <c r="P94" s="144"/>
      <c r="Q94" s="630"/>
    </row>
    <row r="95" spans="1:17" ht="30" customHeight="1">
      <c r="A95" s="576"/>
      <c r="B95" s="566"/>
      <c r="C95" s="586"/>
      <c r="D95" s="192" t="s">
        <v>21</v>
      </c>
      <c r="E95" s="140" t="s">
        <v>178</v>
      </c>
      <c r="F95" s="389" t="s">
        <v>179</v>
      </c>
      <c r="G95" s="141" t="s">
        <v>449</v>
      </c>
      <c r="H95" s="140">
        <v>244</v>
      </c>
      <c r="I95" s="165">
        <v>369.08100000000002</v>
      </c>
      <c r="J95" s="165">
        <v>369.08100000000002</v>
      </c>
      <c r="K95" s="142">
        <v>389</v>
      </c>
      <c r="L95" s="142">
        <v>181.41394</v>
      </c>
      <c r="M95" s="143">
        <v>389</v>
      </c>
      <c r="N95" s="143">
        <v>389</v>
      </c>
      <c r="O95" s="142">
        <v>389</v>
      </c>
      <c r="P95" s="142">
        <v>389</v>
      </c>
      <c r="Q95" s="630"/>
    </row>
    <row r="96" spans="1:17" ht="12.75" customHeight="1">
      <c r="A96" s="576"/>
      <c r="B96" s="566"/>
      <c r="C96" s="586"/>
      <c r="D96" s="192" t="s">
        <v>43</v>
      </c>
      <c r="E96" s="140"/>
      <c r="F96" s="141"/>
      <c r="G96" s="141"/>
      <c r="H96" s="140"/>
      <c r="I96" s="165"/>
      <c r="J96" s="165"/>
      <c r="K96" s="142"/>
      <c r="L96" s="142"/>
      <c r="M96" s="143"/>
      <c r="N96" s="143"/>
      <c r="O96" s="144"/>
      <c r="P96" s="144"/>
      <c r="Q96" s="630"/>
    </row>
    <row r="97" spans="1:17" ht="43.5" customHeight="1">
      <c r="A97" s="587">
        <v>4</v>
      </c>
      <c r="B97" s="613" t="s">
        <v>66</v>
      </c>
      <c r="C97" s="613" t="s">
        <v>219</v>
      </c>
      <c r="D97" s="190" t="s">
        <v>21</v>
      </c>
      <c r="E97" s="134" t="s">
        <v>178</v>
      </c>
      <c r="F97" s="135" t="s">
        <v>90</v>
      </c>
      <c r="G97" s="135" t="s">
        <v>265</v>
      </c>
      <c r="H97" s="134" t="s">
        <v>71</v>
      </c>
      <c r="I97" s="136">
        <f t="shared" ref="I97:P97" si="16">I99+I115</f>
        <v>956.77660000000014</v>
      </c>
      <c r="J97" s="136">
        <f t="shared" si="16"/>
        <v>955.55845000000011</v>
      </c>
      <c r="K97" s="136">
        <f t="shared" si="16"/>
        <v>9304.4893599999996</v>
      </c>
      <c r="L97" s="136">
        <f t="shared" si="16"/>
        <v>832.91230000000007</v>
      </c>
      <c r="M97" s="136">
        <f t="shared" si="16"/>
        <v>9471.0516599999992</v>
      </c>
      <c r="N97" s="136">
        <f t="shared" si="16"/>
        <v>9470.0039500000003</v>
      </c>
      <c r="O97" s="136">
        <f t="shared" si="16"/>
        <v>1243</v>
      </c>
      <c r="P97" s="136">
        <f t="shared" si="16"/>
        <v>1243</v>
      </c>
      <c r="Q97" s="587" t="s">
        <v>743</v>
      </c>
    </row>
    <row r="98" spans="1:17" ht="15" customHeight="1">
      <c r="A98" s="587"/>
      <c r="B98" s="613"/>
      <c r="C98" s="613"/>
      <c r="D98" s="190" t="s">
        <v>43</v>
      </c>
      <c r="E98" s="134"/>
      <c r="F98" s="135"/>
      <c r="G98" s="135"/>
      <c r="H98" s="134"/>
      <c r="I98" s="136"/>
      <c r="J98" s="136"/>
      <c r="K98" s="136"/>
      <c r="L98" s="136"/>
      <c r="M98" s="136"/>
      <c r="N98" s="136"/>
      <c r="O98" s="136"/>
      <c r="P98" s="136"/>
      <c r="Q98" s="587"/>
    </row>
    <row r="99" spans="1:17" ht="41.25" customHeight="1">
      <c r="A99" s="575" t="s">
        <v>135</v>
      </c>
      <c r="B99" s="569" t="s">
        <v>92</v>
      </c>
      <c r="C99" s="569" t="s">
        <v>131</v>
      </c>
      <c r="D99" s="194" t="s">
        <v>21</v>
      </c>
      <c r="E99" s="161" t="s">
        <v>178</v>
      </c>
      <c r="F99" s="162" t="s">
        <v>90</v>
      </c>
      <c r="G99" s="162" t="s">
        <v>266</v>
      </c>
      <c r="H99" s="161" t="s">
        <v>71</v>
      </c>
      <c r="I99" s="139">
        <f>I101+I103+I107+I109+I105</f>
        <v>956.77660000000014</v>
      </c>
      <c r="J99" s="139">
        <f>J101+J103+J107+J109+J105</f>
        <v>955.55845000000011</v>
      </c>
      <c r="K99" s="139">
        <f>K101+K103+K107+K109+K111+K113+K105</f>
        <v>9264.4893599999996</v>
      </c>
      <c r="L99" s="139">
        <f t="shared" ref="L99:P99" si="17">L101+L103+L107+L109+L111+L113+L105</f>
        <v>832.91230000000007</v>
      </c>
      <c r="M99" s="139">
        <f t="shared" si="17"/>
        <v>9471.0516599999992</v>
      </c>
      <c r="N99" s="139">
        <f t="shared" si="17"/>
        <v>9470.0039500000003</v>
      </c>
      <c r="O99" s="139">
        <f t="shared" si="17"/>
        <v>1203</v>
      </c>
      <c r="P99" s="139">
        <f t="shared" si="17"/>
        <v>1203</v>
      </c>
      <c r="Q99" s="575" t="s">
        <v>736</v>
      </c>
    </row>
    <row r="100" spans="1:17" ht="17.25" customHeight="1">
      <c r="A100" s="575"/>
      <c r="B100" s="569"/>
      <c r="C100" s="569"/>
      <c r="D100" s="194" t="s">
        <v>43</v>
      </c>
      <c r="E100" s="161"/>
      <c r="F100" s="162"/>
      <c r="G100" s="162"/>
      <c r="H100" s="161"/>
      <c r="I100" s="143"/>
      <c r="J100" s="139"/>
      <c r="K100" s="143"/>
      <c r="L100" s="143"/>
      <c r="M100" s="143"/>
      <c r="N100" s="139"/>
      <c r="O100" s="143"/>
      <c r="P100" s="143"/>
      <c r="Q100" s="655"/>
    </row>
    <row r="101" spans="1:17" ht="33" customHeight="1">
      <c r="A101" s="600"/>
      <c r="B101" s="564" t="s">
        <v>89</v>
      </c>
      <c r="C101" s="583" t="s">
        <v>351</v>
      </c>
      <c r="D101" s="192" t="s">
        <v>21</v>
      </c>
      <c r="E101" s="140" t="s">
        <v>178</v>
      </c>
      <c r="F101" s="141" t="s">
        <v>90</v>
      </c>
      <c r="G101" s="141" t="s">
        <v>415</v>
      </c>
      <c r="H101" s="140">
        <v>113</v>
      </c>
      <c r="I101" s="142">
        <v>92.25</v>
      </c>
      <c r="J101" s="142">
        <v>92.25</v>
      </c>
      <c r="K101" s="142">
        <v>185</v>
      </c>
      <c r="L101" s="142">
        <v>0</v>
      </c>
      <c r="M101" s="143">
        <v>0</v>
      </c>
      <c r="N101" s="143">
        <v>0</v>
      </c>
      <c r="O101" s="429">
        <v>185</v>
      </c>
      <c r="P101" s="429">
        <v>185</v>
      </c>
      <c r="Q101" s="580" t="s">
        <v>728</v>
      </c>
    </row>
    <row r="102" spans="1:17" ht="21" customHeight="1">
      <c r="A102" s="601"/>
      <c r="B102" s="565"/>
      <c r="C102" s="584"/>
      <c r="D102" s="192" t="s">
        <v>43</v>
      </c>
      <c r="E102" s="140"/>
      <c r="F102" s="141"/>
      <c r="G102" s="141"/>
      <c r="H102" s="140"/>
      <c r="I102" s="142"/>
      <c r="J102" s="142"/>
      <c r="K102" s="142"/>
      <c r="L102" s="142"/>
      <c r="M102" s="143"/>
      <c r="N102" s="143"/>
      <c r="O102" s="429"/>
      <c r="P102" s="429"/>
      <c r="Q102" s="582"/>
    </row>
    <row r="103" spans="1:17" ht="27.75" customHeight="1">
      <c r="A103" s="601"/>
      <c r="B103" s="565"/>
      <c r="C103" s="584"/>
      <c r="D103" s="192" t="s">
        <v>21</v>
      </c>
      <c r="E103" s="140" t="s">
        <v>178</v>
      </c>
      <c r="F103" s="141" t="s">
        <v>90</v>
      </c>
      <c r="G103" s="141" t="s">
        <v>415</v>
      </c>
      <c r="H103" s="140">
        <v>244</v>
      </c>
      <c r="I103" s="142">
        <v>302.05</v>
      </c>
      <c r="J103" s="142">
        <v>302.05</v>
      </c>
      <c r="K103" s="142">
        <v>928.3</v>
      </c>
      <c r="L103" s="142">
        <v>743.21230000000003</v>
      </c>
      <c r="M103" s="143">
        <v>1226.7122999999999</v>
      </c>
      <c r="N103" s="143">
        <v>1226.7122999999999</v>
      </c>
      <c r="O103" s="429">
        <v>930</v>
      </c>
      <c r="P103" s="429">
        <v>930</v>
      </c>
      <c r="Q103" s="582"/>
    </row>
    <row r="104" spans="1:17" ht="17.25" customHeight="1">
      <c r="A104" s="601"/>
      <c r="B104" s="565"/>
      <c r="C104" s="584"/>
      <c r="D104" s="192" t="s">
        <v>43</v>
      </c>
      <c r="E104" s="140"/>
      <c r="F104" s="141"/>
      <c r="G104" s="141"/>
      <c r="H104" s="140"/>
      <c r="I104" s="142"/>
      <c r="J104" s="142"/>
      <c r="K104" s="142"/>
      <c r="L104" s="142"/>
      <c r="M104" s="143"/>
      <c r="N104" s="143"/>
      <c r="O104" s="146"/>
      <c r="P104" s="146"/>
      <c r="Q104" s="582"/>
    </row>
    <row r="105" spans="1:17" ht="27.75" customHeight="1">
      <c r="A105" s="601"/>
      <c r="B105" s="565"/>
      <c r="C105" s="584"/>
      <c r="D105" s="244" t="s">
        <v>21</v>
      </c>
      <c r="E105" s="245" t="s">
        <v>178</v>
      </c>
      <c r="F105" s="246" t="s">
        <v>90</v>
      </c>
      <c r="G105" s="246" t="s">
        <v>415</v>
      </c>
      <c r="H105" s="245">
        <v>350</v>
      </c>
      <c r="I105" s="142">
        <v>101.2</v>
      </c>
      <c r="J105" s="142">
        <v>101.2</v>
      </c>
      <c r="K105" s="142">
        <v>89.7</v>
      </c>
      <c r="L105" s="142">
        <v>89.7</v>
      </c>
      <c r="M105" s="143">
        <v>182.85</v>
      </c>
      <c r="N105" s="143">
        <v>182.85</v>
      </c>
      <c r="O105" s="429">
        <v>88</v>
      </c>
      <c r="P105" s="429">
        <v>88</v>
      </c>
      <c r="Q105" s="582"/>
    </row>
    <row r="106" spans="1:17" ht="17.25" customHeight="1">
      <c r="A106" s="601"/>
      <c r="B106" s="627"/>
      <c r="C106" s="597"/>
      <c r="D106" s="244" t="s">
        <v>43</v>
      </c>
      <c r="E106" s="245"/>
      <c r="F106" s="246"/>
      <c r="G106" s="246"/>
      <c r="H106" s="245"/>
      <c r="I106" s="142"/>
      <c r="J106" s="142"/>
      <c r="K106" s="142"/>
      <c r="L106" s="142"/>
      <c r="M106" s="143"/>
      <c r="N106" s="143"/>
      <c r="O106" s="146"/>
      <c r="P106" s="146"/>
      <c r="Q106" s="582"/>
    </row>
    <row r="107" spans="1:17" ht="27.75" customHeight="1">
      <c r="A107" s="601"/>
      <c r="B107" s="564" t="s">
        <v>73</v>
      </c>
      <c r="C107" s="583" t="s">
        <v>633</v>
      </c>
      <c r="D107" s="222" t="s">
        <v>21</v>
      </c>
      <c r="E107" s="220" t="s">
        <v>178</v>
      </c>
      <c r="F107" s="225" t="s">
        <v>90</v>
      </c>
      <c r="G107" s="389" t="s">
        <v>715</v>
      </c>
      <c r="H107" s="220">
        <v>612</v>
      </c>
      <c r="I107" s="142">
        <v>433.6</v>
      </c>
      <c r="J107" s="142">
        <v>432.45494000000002</v>
      </c>
      <c r="K107" s="142">
        <v>170.6</v>
      </c>
      <c r="L107" s="142">
        <v>0</v>
      </c>
      <c r="M107" s="143">
        <v>170.6</v>
      </c>
      <c r="N107" s="143">
        <v>169.61516</v>
      </c>
      <c r="O107" s="146">
        <v>0</v>
      </c>
      <c r="P107" s="146">
        <v>0</v>
      </c>
      <c r="Q107" s="652" t="s">
        <v>727</v>
      </c>
    </row>
    <row r="108" spans="1:17" ht="40.5" customHeight="1">
      <c r="A108" s="601"/>
      <c r="B108" s="565"/>
      <c r="C108" s="584"/>
      <c r="D108" s="222" t="s">
        <v>43</v>
      </c>
      <c r="E108" s="220"/>
      <c r="F108" s="225"/>
      <c r="G108" s="225"/>
      <c r="H108" s="220"/>
      <c r="I108" s="142"/>
      <c r="J108" s="142"/>
      <c r="K108" s="142"/>
      <c r="L108" s="142"/>
      <c r="M108" s="143"/>
      <c r="N108" s="143"/>
      <c r="O108" s="146"/>
      <c r="P108" s="146"/>
      <c r="Q108" s="652"/>
    </row>
    <row r="109" spans="1:17" ht="27.75" customHeight="1">
      <c r="A109" s="601"/>
      <c r="B109" s="565"/>
      <c r="C109" s="584"/>
      <c r="D109" s="222" t="s">
        <v>21</v>
      </c>
      <c r="E109" s="220" t="s">
        <v>178</v>
      </c>
      <c r="F109" s="225" t="s">
        <v>90</v>
      </c>
      <c r="G109" s="389" t="s">
        <v>715</v>
      </c>
      <c r="H109" s="220">
        <v>612</v>
      </c>
      <c r="I109" s="142">
        <v>27.676600000000001</v>
      </c>
      <c r="J109" s="142">
        <v>27.60351</v>
      </c>
      <c r="K109" s="142">
        <v>10.88936</v>
      </c>
      <c r="L109" s="142">
        <v>0</v>
      </c>
      <c r="M109" s="143">
        <v>10.88936</v>
      </c>
      <c r="N109" s="143">
        <v>10.82649</v>
      </c>
      <c r="O109" s="146">
        <v>0</v>
      </c>
      <c r="P109" s="146">
        <v>0</v>
      </c>
      <c r="Q109" s="652"/>
    </row>
    <row r="110" spans="1:17" ht="17.25" customHeight="1">
      <c r="A110" s="601"/>
      <c r="B110" s="627"/>
      <c r="C110" s="597"/>
      <c r="D110" s="222" t="s">
        <v>43</v>
      </c>
      <c r="E110" s="220"/>
      <c r="F110" s="225"/>
      <c r="G110" s="225"/>
      <c r="H110" s="220"/>
      <c r="I110" s="142"/>
      <c r="J110" s="142"/>
      <c r="K110" s="142"/>
      <c r="L110" s="142"/>
      <c r="M110" s="143"/>
      <c r="N110" s="143"/>
      <c r="O110" s="146"/>
      <c r="P110" s="146"/>
      <c r="Q110" s="652"/>
    </row>
    <row r="111" spans="1:17" ht="123.5" customHeight="1">
      <c r="A111" s="601"/>
      <c r="B111" s="564" t="s">
        <v>75</v>
      </c>
      <c r="C111" s="583" t="s">
        <v>631</v>
      </c>
      <c r="D111" s="292" t="s">
        <v>21</v>
      </c>
      <c r="E111" s="293" t="s">
        <v>178</v>
      </c>
      <c r="F111" s="294" t="s">
        <v>90</v>
      </c>
      <c r="G111" s="294" t="s">
        <v>632</v>
      </c>
      <c r="H111" s="293">
        <v>612</v>
      </c>
      <c r="I111" s="142">
        <v>4000</v>
      </c>
      <c r="J111" s="142">
        <v>4000</v>
      </c>
      <c r="K111" s="142">
        <v>7800</v>
      </c>
      <c r="L111" s="142">
        <v>0</v>
      </c>
      <c r="M111" s="143">
        <v>7800</v>
      </c>
      <c r="N111" s="143">
        <v>7800</v>
      </c>
      <c r="O111" s="146">
        <v>0</v>
      </c>
      <c r="P111" s="146">
        <v>0</v>
      </c>
      <c r="Q111" s="580" t="s">
        <v>726</v>
      </c>
    </row>
    <row r="112" spans="1:17" ht="25.5" customHeight="1">
      <c r="A112" s="601"/>
      <c r="B112" s="565"/>
      <c r="C112" s="584"/>
      <c r="D112" s="292" t="s">
        <v>43</v>
      </c>
      <c r="E112" s="293"/>
      <c r="F112" s="294"/>
      <c r="G112" s="294"/>
      <c r="H112" s="293"/>
      <c r="I112" s="142"/>
      <c r="J112" s="142"/>
      <c r="K112" s="142"/>
      <c r="L112" s="142"/>
      <c r="M112" s="143"/>
      <c r="N112" s="143"/>
      <c r="O112" s="146"/>
      <c r="P112" s="146"/>
      <c r="Q112" s="582"/>
    </row>
    <row r="113" spans="1:17" ht="102.5" customHeight="1">
      <c r="A113" s="601"/>
      <c r="B113" s="565"/>
      <c r="C113" s="584"/>
      <c r="D113" s="292" t="s">
        <v>21</v>
      </c>
      <c r="E113" s="293" t="s">
        <v>178</v>
      </c>
      <c r="F113" s="294" t="s">
        <v>90</v>
      </c>
      <c r="G113" s="294" t="s">
        <v>632</v>
      </c>
      <c r="H113" s="293">
        <v>612</v>
      </c>
      <c r="I113" s="142">
        <v>40.405000000000001</v>
      </c>
      <c r="J113" s="142">
        <v>40.405000000000001</v>
      </c>
      <c r="K113" s="142">
        <v>80</v>
      </c>
      <c r="L113" s="142">
        <v>0</v>
      </c>
      <c r="M113" s="143">
        <v>80</v>
      </c>
      <c r="N113" s="143">
        <v>80</v>
      </c>
      <c r="O113" s="146">
        <v>0</v>
      </c>
      <c r="P113" s="146">
        <v>0</v>
      </c>
      <c r="Q113" s="582"/>
    </row>
    <row r="114" spans="1:17" ht="37" customHeight="1">
      <c r="A114" s="602"/>
      <c r="B114" s="627"/>
      <c r="C114" s="597"/>
      <c r="D114" s="292" t="s">
        <v>43</v>
      </c>
      <c r="E114" s="293"/>
      <c r="F114" s="294"/>
      <c r="G114" s="294"/>
      <c r="H114" s="293"/>
      <c r="I114" s="142"/>
      <c r="J114" s="142"/>
      <c r="K114" s="142"/>
      <c r="L114" s="142"/>
      <c r="M114" s="143"/>
      <c r="N114" s="143"/>
      <c r="O114" s="146"/>
      <c r="P114" s="146"/>
      <c r="Q114" s="581"/>
    </row>
    <row r="115" spans="1:17" ht="39.75" customHeight="1">
      <c r="A115" s="635" t="s">
        <v>136</v>
      </c>
      <c r="B115" s="626" t="s">
        <v>85</v>
      </c>
      <c r="C115" s="626" t="s">
        <v>205</v>
      </c>
      <c r="D115" s="221" t="s">
        <v>21</v>
      </c>
      <c r="E115" s="224" t="s">
        <v>178</v>
      </c>
      <c r="F115" s="162" t="s">
        <v>90</v>
      </c>
      <c r="G115" s="162" t="s">
        <v>720</v>
      </c>
      <c r="H115" s="223" t="s">
        <v>71</v>
      </c>
      <c r="I115" s="139">
        <f t="shared" ref="I115:N115" si="18">I117</f>
        <v>0</v>
      </c>
      <c r="J115" s="139">
        <f t="shared" si="18"/>
        <v>0</v>
      </c>
      <c r="K115" s="139">
        <f t="shared" si="18"/>
        <v>40</v>
      </c>
      <c r="L115" s="139">
        <f t="shared" si="18"/>
        <v>0</v>
      </c>
      <c r="M115" s="139">
        <f t="shared" si="18"/>
        <v>0</v>
      </c>
      <c r="N115" s="139">
        <f t="shared" si="18"/>
        <v>0</v>
      </c>
      <c r="O115" s="139">
        <f t="shared" ref="O115:P115" si="19">O117</f>
        <v>40</v>
      </c>
      <c r="P115" s="139">
        <f t="shared" si="19"/>
        <v>40</v>
      </c>
      <c r="Q115" s="561" t="s">
        <v>708</v>
      </c>
    </row>
    <row r="116" spans="1:17" ht="18.75" customHeight="1">
      <c r="A116" s="636"/>
      <c r="B116" s="625"/>
      <c r="C116" s="625"/>
      <c r="D116" s="221" t="s">
        <v>43</v>
      </c>
      <c r="E116" s="224"/>
      <c r="F116" s="162"/>
      <c r="G116" s="162"/>
      <c r="H116" s="224"/>
      <c r="I116" s="143"/>
      <c r="J116" s="143"/>
      <c r="K116" s="143"/>
      <c r="L116" s="143"/>
      <c r="M116" s="143"/>
      <c r="N116" s="143"/>
      <c r="O116" s="143"/>
      <c r="P116" s="143"/>
      <c r="Q116" s="562"/>
    </row>
    <row r="117" spans="1:17" ht="38.25" customHeight="1">
      <c r="A117" s="637"/>
      <c r="B117" s="568" t="s">
        <v>89</v>
      </c>
      <c r="C117" s="568" t="s">
        <v>352</v>
      </c>
      <c r="D117" s="192" t="s">
        <v>21</v>
      </c>
      <c r="E117" s="163" t="s">
        <v>178</v>
      </c>
      <c r="F117" s="163" t="s">
        <v>90</v>
      </c>
      <c r="G117" s="163" t="s">
        <v>353</v>
      </c>
      <c r="H117" s="163" t="s">
        <v>110</v>
      </c>
      <c r="I117" s="142">
        <v>0</v>
      </c>
      <c r="J117" s="142">
        <v>0</v>
      </c>
      <c r="K117" s="142">
        <v>40</v>
      </c>
      <c r="L117" s="142">
        <v>0</v>
      </c>
      <c r="M117" s="143">
        <v>0</v>
      </c>
      <c r="N117" s="143">
        <v>0</v>
      </c>
      <c r="O117" s="144">
        <v>40</v>
      </c>
      <c r="P117" s="144">
        <v>40</v>
      </c>
      <c r="Q117" s="652"/>
    </row>
    <row r="118" spans="1:17" ht="15" customHeight="1">
      <c r="A118" s="637"/>
      <c r="B118" s="568"/>
      <c r="C118" s="568"/>
      <c r="D118" s="192" t="s">
        <v>43</v>
      </c>
      <c r="E118" s="164"/>
      <c r="F118" s="163"/>
      <c r="G118" s="163"/>
      <c r="H118" s="164"/>
      <c r="I118" s="142"/>
      <c r="J118" s="142"/>
      <c r="K118" s="142"/>
      <c r="L118" s="142"/>
      <c r="M118" s="143"/>
      <c r="N118" s="143"/>
      <c r="O118" s="144"/>
      <c r="P118" s="144"/>
      <c r="Q118" s="652"/>
    </row>
    <row r="119" spans="1:17" ht="44.25" customHeight="1">
      <c r="A119" s="587">
        <v>5</v>
      </c>
      <c r="B119" s="613" t="s">
        <v>66</v>
      </c>
      <c r="C119" s="613" t="s">
        <v>218</v>
      </c>
      <c r="D119" s="190" t="s">
        <v>21</v>
      </c>
      <c r="E119" s="134" t="s">
        <v>137</v>
      </c>
      <c r="F119" s="135"/>
      <c r="G119" s="135" t="s">
        <v>273</v>
      </c>
      <c r="H119" s="134" t="s">
        <v>71</v>
      </c>
      <c r="I119" s="136">
        <f t="shared" ref="I119:P119" si="20">I121+I133+I149</f>
        <v>21001.072319999999</v>
      </c>
      <c r="J119" s="136">
        <f t="shared" si="20"/>
        <v>20468.407710000003</v>
      </c>
      <c r="K119" s="136">
        <f t="shared" si="20"/>
        <v>25991.998919999998</v>
      </c>
      <c r="L119" s="136">
        <f t="shared" si="20"/>
        <v>13239.864340000002</v>
      </c>
      <c r="M119" s="136">
        <f t="shared" si="20"/>
        <v>25136.020520000002</v>
      </c>
      <c r="N119" s="136">
        <f t="shared" si="20"/>
        <v>25097.020520000002</v>
      </c>
      <c r="O119" s="136">
        <f t="shared" si="20"/>
        <v>25539.737000000001</v>
      </c>
      <c r="P119" s="136">
        <f t="shared" si="20"/>
        <v>25539.737000000001</v>
      </c>
      <c r="Q119" s="587" t="s">
        <v>742</v>
      </c>
    </row>
    <row r="120" spans="1:17" ht="12.5" customHeight="1">
      <c r="A120" s="587"/>
      <c r="B120" s="613"/>
      <c r="C120" s="613"/>
      <c r="D120" s="190" t="s">
        <v>43</v>
      </c>
      <c r="E120" s="134"/>
      <c r="F120" s="135"/>
      <c r="G120" s="135"/>
      <c r="H120" s="134"/>
      <c r="I120" s="136"/>
      <c r="J120" s="136"/>
      <c r="K120" s="136"/>
      <c r="L120" s="136"/>
      <c r="M120" s="136"/>
      <c r="N120" s="136"/>
      <c r="O120" s="136"/>
      <c r="P120" s="136"/>
      <c r="Q120" s="587"/>
    </row>
    <row r="121" spans="1:17" ht="39" customHeight="1">
      <c r="A121" s="575" t="s">
        <v>133</v>
      </c>
      <c r="B121" s="569" t="s">
        <v>92</v>
      </c>
      <c r="C121" s="569" t="s">
        <v>230</v>
      </c>
      <c r="D121" s="194" t="s">
        <v>21</v>
      </c>
      <c r="E121" s="161" t="s">
        <v>137</v>
      </c>
      <c r="F121" s="162"/>
      <c r="G121" s="162">
        <v>1510000000</v>
      </c>
      <c r="H121" s="161" t="s">
        <v>71</v>
      </c>
      <c r="I121" s="139">
        <f t="shared" ref="I121:J121" si="21">I123+I125+I129+I127</f>
        <v>5120.16363</v>
      </c>
      <c r="J121" s="139">
        <f t="shared" si="21"/>
        <v>4590.4168999999993</v>
      </c>
      <c r="K121" s="139">
        <f>K123+K125+K129+K127+K131</f>
        <v>6690.3090000000002</v>
      </c>
      <c r="L121" s="139">
        <f t="shared" ref="L121:P121" si="22">L123+L125+L129+L127+L131</f>
        <v>2975.60349</v>
      </c>
      <c r="M121" s="139">
        <f t="shared" si="22"/>
        <v>6507.2965299999996</v>
      </c>
      <c r="N121" s="139">
        <f t="shared" si="22"/>
        <v>6507.2965299999996</v>
      </c>
      <c r="O121" s="139">
        <f t="shared" si="22"/>
        <v>6790.3090000000002</v>
      </c>
      <c r="P121" s="139">
        <f t="shared" si="22"/>
        <v>6790.3090000000002</v>
      </c>
      <c r="Q121" s="575" t="s">
        <v>741</v>
      </c>
    </row>
    <row r="122" spans="1:17" ht="20.25" customHeight="1">
      <c r="A122" s="575"/>
      <c r="B122" s="569"/>
      <c r="C122" s="569"/>
      <c r="D122" s="194" t="s">
        <v>43</v>
      </c>
      <c r="E122" s="161"/>
      <c r="F122" s="162"/>
      <c r="G122" s="162"/>
      <c r="H122" s="161"/>
      <c r="I122" s="143"/>
      <c r="J122" s="143"/>
      <c r="K122" s="143"/>
      <c r="L122" s="143"/>
      <c r="M122" s="143"/>
      <c r="N122" s="143"/>
      <c r="O122" s="143"/>
      <c r="P122" s="143"/>
      <c r="Q122" s="575"/>
    </row>
    <row r="123" spans="1:17" ht="35.25" customHeight="1">
      <c r="A123" s="600"/>
      <c r="B123" s="585" t="s">
        <v>89</v>
      </c>
      <c r="C123" s="586" t="s">
        <v>141</v>
      </c>
      <c r="D123" s="192" t="s">
        <v>21</v>
      </c>
      <c r="E123" s="140" t="s">
        <v>137</v>
      </c>
      <c r="F123" s="141" t="s">
        <v>140</v>
      </c>
      <c r="G123" s="141">
        <v>1510081020</v>
      </c>
      <c r="H123" s="140" t="s">
        <v>110</v>
      </c>
      <c r="I123" s="142">
        <v>94.011359999999996</v>
      </c>
      <c r="J123" s="142">
        <v>94.011359999999996</v>
      </c>
      <c r="K123" s="142">
        <v>50</v>
      </c>
      <c r="L123" s="142">
        <v>0</v>
      </c>
      <c r="M123" s="143">
        <v>0</v>
      </c>
      <c r="N123" s="143">
        <v>0</v>
      </c>
      <c r="O123" s="142">
        <v>150</v>
      </c>
      <c r="P123" s="142">
        <v>150</v>
      </c>
      <c r="Q123" s="637"/>
    </row>
    <row r="124" spans="1:17" ht="21.75" customHeight="1">
      <c r="A124" s="601"/>
      <c r="B124" s="585"/>
      <c r="C124" s="586"/>
      <c r="D124" s="192" t="s">
        <v>43</v>
      </c>
      <c r="E124" s="140"/>
      <c r="F124" s="141"/>
      <c r="G124" s="141"/>
      <c r="H124" s="140"/>
      <c r="I124" s="142"/>
      <c r="J124" s="142"/>
      <c r="K124" s="142"/>
      <c r="L124" s="142"/>
      <c r="M124" s="143"/>
      <c r="N124" s="143"/>
      <c r="O124" s="142"/>
      <c r="P124" s="142"/>
      <c r="Q124" s="637"/>
    </row>
    <row r="125" spans="1:17" ht="35.25" customHeight="1">
      <c r="A125" s="601"/>
      <c r="B125" s="624" t="s">
        <v>73</v>
      </c>
      <c r="C125" s="583" t="s">
        <v>657</v>
      </c>
      <c r="D125" s="192" t="s">
        <v>21</v>
      </c>
      <c r="E125" s="140" t="s">
        <v>137</v>
      </c>
      <c r="F125" s="141" t="s">
        <v>95</v>
      </c>
      <c r="G125" s="141">
        <v>1510081010</v>
      </c>
      <c r="H125" s="140">
        <v>247</v>
      </c>
      <c r="I125" s="142">
        <v>3919.0132100000001</v>
      </c>
      <c r="J125" s="142">
        <v>3389.2664799999998</v>
      </c>
      <c r="K125" s="142">
        <v>3964.1547</v>
      </c>
      <c r="L125" s="142">
        <v>1261.2811999999999</v>
      </c>
      <c r="M125" s="143">
        <v>3181.96785</v>
      </c>
      <c r="N125" s="143">
        <v>3181.96785</v>
      </c>
      <c r="O125" s="142">
        <v>4009.1547</v>
      </c>
      <c r="P125" s="142">
        <v>4009.1547</v>
      </c>
      <c r="Q125" s="567"/>
    </row>
    <row r="126" spans="1:17" ht="19.5" customHeight="1">
      <c r="A126" s="601"/>
      <c r="B126" s="624"/>
      <c r="C126" s="584"/>
      <c r="D126" s="192" t="s">
        <v>43</v>
      </c>
      <c r="E126" s="140"/>
      <c r="F126" s="141"/>
      <c r="G126" s="141"/>
      <c r="H126" s="140"/>
      <c r="I126" s="142"/>
      <c r="J126" s="142"/>
      <c r="K126" s="142"/>
      <c r="L126" s="142"/>
      <c r="M126" s="143"/>
      <c r="N126" s="143"/>
      <c r="O126" s="142"/>
      <c r="P126" s="142"/>
      <c r="Q126" s="567"/>
    </row>
    <row r="127" spans="1:17" ht="35.25" customHeight="1">
      <c r="A127" s="601"/>
      <c r="B127" s="624"/>
      <c r="C127" s="584"/>
      <c r="D127" s="250" t="s">
        <v>21</v>
      </c>
      <c r="E127" s="252" t="s">
        <v>137</v>
      </c>
      <c r="F127" s="253" t="s">
        <v>95</v>
      </c>
      <c r="G127" s="253">
        <v>1510081010</v>
      </c>
      <c r="H127" s="252">
        <v>244</v>
      </c>
      <c r="I127" s="142">
        <v>232.46455</v>
      </c>
      <c r="J127" s="142">
        <v>232.46455</v>
      </c>
      <c r="K127" s="142">
        <v>2163.6723000000002</v>
      </c>
      <c r="L127" s="142">
        <v>1421.2700199999999</v>
      </c>
      <c r="M127" s="143">
        <v>2709.4672599999999</v>
      </c>
      <c r="N127" s="143">
        <v>2709.4672599999999</v>
      </c>
      <c r="O127" s="142">
        <v>2118.6723000000002</v>
      </c>
      <c r="P127" s="142">
        <v>2118.6723000000002</v>
      </c>
      <c r="Q127" s="567"/>
    </row>
    <row r="128" spans="1:17" ht="19.5" customHeight="1">
      <c r="A128" s="601"/>
      <c r="B128" s="615"/>
      <c r="C128" s="597"/>
      <c r="D128" s="250" t="s">
        <v>43</v>
      </c>
      <c r="E128" s="252"/>
      <c r="F128" s="253"/>
      <c r="G128" s="253"/>
      <c r="H128" s="252"/>
      <c r="I128" s="142"/>
      <c r="J128" s="142"/>
      <c r="K128" s="142"/>
      <c r="L128" s="142"/>
      <c r="M128" s="143"/>
      <c r="N128" s="143"/>
      <c r="O128" s="142"/>
      <c r="P128" s="142"/>
      <c r="Q128" s="560"/>
    </row>
    <row r="129" spans="1:17" ht="32.25" customHeight="1">
      <c r="A129" s="601"/>
      <c r="B129" s="621" t="s">
        <v>74</v>
      </c>
      <c r="C129" s="583" t="s">
        <v>202</v>
      </c>
      <c r="D129" s="192" t="s">
        <v>21</v>
      </c>
      <c r="E129" s="140" t="s">
        <v>137</v>
      </c>
      <c r="F129" s="141" t="s">
        <v>77</v>
      </c>
      <c r="G129" s="141">
        <v>1510081080</v>
      </c>
      <c r="H129" s="140" t="s">
        <v>110</v>
      </c>
      <c r="I129" s="142">
        <v>874.67451000000005</v>
      </c>
      <c r="J129" s="142">
        <v>874.67451000000005</v>
      </c>
      <c r="K129" s="142">
        <v>507.48200000000003</v>
      </c>
      <c r="L129" s="142">
        <v>293.05227000000002</v>
      </c>
      <c r="M129" s="143">
        <v>615.86141999999995</v>
      </c>
      <c r="N129" s="143">
        <v>615.86141999999995</v>
      </c>
      <c r="O129" s="142">
        <v>507.48200000000003</v>
      </c>
      <c r="P129" s="142">
        <v>507.48200000000003</v>
      </c>
      <c r="Q129" s="559"/>
    </row>
    <row r="130" spans="1:17" ht="22.5" customHeight="1">
      <c r="A130" s="601"/>
      <c r="B130" s="622"/>
      <c r="C130" s="584"/>
      <c r="D130" s="192" t="s">
        <v>43</v>
      </c>
      <c r="E130" s="140"/>
      <c r="F130" s="141"/>
      <c r="G130" s="141"/>
      <c r="H130" s="140"/>
      <c r="I130" s="142"/>
      <c r="J130" s="142"/>
      <c r="K130" s="142"/>
      <c r="L130" s="142"/>
      <c r="M130" s="143"/>
      <c r="N130" s="143"/>
      <c r="O130" s="142"/>
      <c r="P130" s="142"/>
      <c r="Q130" s="567"/>
    </row>
    <row r="131" spans="1:17" ht="32.25" customHeight="1">
      <c r="A131" s="344"/>
      <c r="B131" s="622"/>
      <c r="C131" s="584"/>
      <c r="D131" s="343" t="s">
        <v>21</v>
      </c>
      <c r="E131" s="345" t="s">
        <v>137</v>
      </c>
      <c r="F131" s="346" t="s">
        <v>77</v>
      </c>
      <c r="G131" s="346">
        <v>1510081080</v>
      </c>
      <c r="H131" s="345">
        <v>853</v>
      </c>
      <c r="I131" s="142">
        <v>874.67451000000005</v>
      </c>
      <c r="J131" s="142">
        <v>874.67451000000005</v>
      </c>
      <c r="K131" s="142">
        <v>5</v>
      </c>
      <c r="L131" s="142">
        <v>0</v>
      </c>
      <c r="M131" s="143">
        <v>0</v>
      </c>
      <c r="N131" s="143">
        <v>0</v>
      </c>
      <c r="O131" s="142">
        <v>5</v>
      </c>
      <c r="P131" s="142">
        <v>5</v>
      </c>
      <c r="Q131" s="567"/>
    </row>
    <row r="132" spans="1:17" ht="22.5" customHeight="1">
      <c r="A132" s="344"/>
      <c r="B132" s="623"/>
      <c r="C132" s="597"/>
      <c r="D132" s="343" t="s">
        <v>43</v>
      </c>
      <c r="E132" s="345"/>
      <c r="F132" s="346"/>
      <c r="G132" s="346"/>
      <c r="H132" s="345"/>
      <c r="I132" s="142"/>
      <c r="J132" s="142"/>
      <c r="K132" s="142"/>
      <c r="L132" s="142"/>
      <c r="M132" s="143"/>
      <c r="N132" s="143"/>
      <c r="O132" s="142"/>
      <c r="P132" s="142"/>
      <c r="Q132" s="560"/>
    </row>
    <row r="133" spans="1:17" ht="33" customHeight="1">
      <c r="A133" s="561" t="s">
        <v>134</v>
      </c>
      <c r="B133" s="619" t="s">
        <v>85</v>
      </c>
      <c r="C133" s="626" t="s">
        <v>210</v>
      </c>
      <c r="D133" s="194" t="s">
        <v>21</v>
      </c>
      <c r="E133" s="161" t="s">
        <v>137</v>
      </c>
      <c r="F133" s="162" t="s">
        <v>71</v>
      </c>
      <c r="G133" s="162">
        <v>1520000000</v>
      </c>
      <c r="H133" s="161" t="s">
        <v>71</v>
      </c>
      <c r="I133" s="139">
        <f>I137+I139+I141+I143+I135+I145</f>
        <v>946</v>
      </c>
      <c r="J133" s="139">
        <f t="shared" ref="J133" si="23">J137+J139+J141+J143+J135+J145</f>
        <v>946</v>
      </c>
      <c r="K133" s="139">
        <f>K137+K139+K141+K143+K135+K145+K147</f>
        <v>1587.03</v>
      </c>
      <c r="L133" s="139">
        <f t="shared" ref="L133:P133" si="24">L137+L139+L141+L143+L135+L145+L147</f>
        <v>569.61</v>
      </c>
      <c r="M133" s="139">
        <f t="shared" si="24"/>
        <v>1134.6099999999999</v>
      </c>
      <c r="N133" s="139">
        <f t="shared" si="24"/>
        <v>1095.6099999999999</v>
      </c>
      <c r="O133" s="139">
        <f t="shared" si="24"/>
        <v>1350</v>
      </c>
      <c r="P133" s="139">
        <f t="shared" si="24"/>
        <v>1350</v>
      </c>
      <c r="Q133" s="561" t="s">
        <v>740</v>
      </c>
    </row>
    <row r="134" spans="1:17" ht="22.5" customHeight="1">
      <c r="A134" s="562"/>
      <c r="B134" s="620"/>
      <c r="C134" s="625"/>
      <c r="D134" s="194" t="s">
        <v>43</v>
      </c>
      <c r="E134" s="161"/>
      <c r="F134" s="162"/>
      <c r="G134" s="162"/>
      <c r="H134" s="161"/>
      <c r="I134" s="143"/>
      <c r="J134" s="143"/>
      <c r="K134" s="143"/>
      <c r="L134" s="148"/>
      <c r="M134" s="143"/>
      <c r="N134" s="143"/>
      <c r="O134" s="143"/>
      <c r="P134" s="143"/>
      <c r="Q134" s="562"/>
    </row>
    <row r="135" spans="1:17" ht="47.25" customHeight="1">
      <c r="A135" s="600"/>
      <c r="B135" s="614" t="s">
        <v>89</v>
      </c>
      <c r="C135" s="583" t="s">
        <v>142</v>
      </c>
      <c r="D135" s="192" t="s">
        <v>21</v>
      </c>
      <c r="E135" s="140" t="s">
        <v>137</v>
      </c>
      <c r="F135" s="141" t="s">
        <v>140</v>
      </c>
      <c r="G135" s="141" t="s">
        <v>435</v>
      </c>
      <c r="H135" s="140" t="s">
        <v>110</v>
      </c>
      <c r="I135" s="142">
        <v>185</v>
      </c>
      <c r="J135" s="142">
        <v>185</v>
      </c>
      <c r="K135" s="142">
        <v>150</v>
      </c>
      <c r="L135" s="165">
        <v>50</v>
      </c>
      <c r="M135" s="143">
        <v>123</v>
      </c>
      <c r="N135" s="143">
        <v>123</v>
      </c>
      <c r="O135" s="146">
        <v>150</v>
      </c>
      <c r="P135" s="146">
        <v>150</v>
      </c>
      <c r="Q135" s="559"/>
    </row>
    <row r="136" spans="1:17" ht="23.25" customHeight="1">
      <c r="A136" s="601"/>
      <c r="B136" s="615"/>
      <c r="C136" s="597"/>
      <c r="D136" s="192" t="s">
        <v>43</v>
      </c>
      <c r="E136" s="140"/>
      <c r="F136" s="141"/>
      <c r="G136" s="141"/>
      <c r="H136" s="140"/>
      <c r="I136" s="142"/>
      <c r="J136" s="142"/>
      <c r="K136" s="142"/>
      <c r="L136" s="165"/>
      <c r="M136" s="143"/>
      <c r="N136" s="143"/>
      <c r="O136" s="146"/>
      <c r="P136" s="146"/>
      <c r="Q136" s="560"/>
    </row>
    <row r="137" spans="1:17" ht="30" customHeight="1">
      <c r="A137" s="601"/>
      <c r="B137" s="614" t="s">
        <v>73</v>
      </c>
      <c r="C137" s="583" t="s">
        <v>463</v>
      </c>
      <c r="D137" s="192" t="s">
        <v>21</v>
      </c>
      <c r="E137" s="140" t="s">
        <v>137</v>
      </c>
      <c r="F137" s="141" t="s">
        <v>140</v>
      </c>
      <c r="G137" s="141" t="s">
        <v>434</v>
      </c>
      <c r="H137" s="140" t="s">
        <v>110</v>
      </c>
      <c r="I137" s="142">
        <v>281</v>
      </c>
      <c r="J137" s="142">
        <v>281</v>
      </c>
      <c r="K137" s="142">
        <v>430</v>
      </c>
      <c r="L137" s="165">
        <v>361</v>
      </c>
      <c r="M137" s="143">
        <v>414</v>
      </c>
      <c r="N137" s="143">
        <v>414</v>
      </c>
      <c r="O137" s="146">
        <v>200</v>
      </c>
      <c r="P137" s="146">
        <v>200</v>
      </c>
      <c r="Q137" s="559"/>
    </row>
    <row r="138" spans="1:17" ht="22.5" customHeight="1">
      <c r="A138" s="601"/>
      <c r="B138" s="615"/>
      <c r="C138" s="597"/>
      <c r="D138" s="192" t="s">
        <v>43</v>
      </c>
      <c r="E138" s="140"/>
      <c r="F138" s="141"/>
      <c r="G138" s="141"/>
      <c r="H138" s="140"/>
      <c r="I138" s="142"/>
      <c r="J138" s="142"/>
      <c r="K138" s="142"/>
      <c r="L138" s="165"/>
      <c r="M138" s="143"/>
      <c r="N138" s="143"/>
      <c r="O138" s="146"/>
      <c r="P138" s="146"/>
      <c r="Q138" s="560"/>
    </row>
    <row r="139" spans="1:17" ht="34.5" customHeight="1">
      <c r="A139" s="601"/>
      <c r="B139" s="585" t="s">
        <v>74</v>
      </c>
      <c r="C139" s="586" t="s">
        <v>367</v>
      </c>
      <c r="D139" s="192" t="s">
        <v>21</v>
      </c>
      <c r="E139" s="140">
        <v>115</v>
      </c>
      <c r="F139" s="141" t="s">
        <v>140</v>
      </c>
      <c r="G139" s="141" t="s">
        <v>368</v>
      </c>
      <c r="H139" s="140">
        <v>244</v>
      </c>
      <c r="I139" s="142">
        <v>120</v>
      </c>
      <c r="J139" s="142">
        <v>120</v>
      </c>
      <c r="K139" s="142">
        <v>150</v>
      </c>
      <c r="L139" s="165">
        <v>0</v>
      </c>
      <c r="M139" s="143">
        <v>0</v>
      </c>
      <c r="N139" s="143">
        <v>0</v>
      </c>
      <c r="O139" s="146">
        <v>150</v>
      </c>
      <c r="P139" s="146">
        <v>150</v>
      </c>
      <c r="Q139" s="559"/>
    </row>
    <row r="140" spans="1:17" ht="16.5" customHeight="1">
      <c r="A140" s="601"/>
      <c r="B140" s="585"/>
      <c r="C140" s="586"/>
      <c r="D140" s="192" t="s">
        <v>43</v>
      </c>
      <c r="E140" s="140"/>
      <c r="F140" s="141"/>
      <c r="G140" s="141"/>
      <c r="H140" s="140"/>
      <c r="I140" s="142"/>
      <c r="J140" s="142"/>
      <c r="K140" s="142"/>
      <c r="L140" s="165"/>
      <c r="M140" s="143"/>
      <c r="N140" s="143"/>
      <c r="O140" s="146"/>
      <c r="P140" s="146"/>
      <c r="Q140" s="560"/>
    </row>
    <row r="141" spans="1:17" ht="30.75" customHeight="1">
      <c r="A141" s="601"/>
      <c r="B141" s="585" t="s">
        <v>75</v>
      </c>
      <c r="C141" s="586" t="s">
        <v>369</v>
      </c>
      <c r="D141" s="192" t="s">
        <v>21</v>
      </c>
      <c r="E141" s="141" t="s">
        <v>137</v>
      </c>
      <c r="F141" s="141" t="s">
        <v>140</v>
      </c>
      <c r="G141" s="141" t="s">
        <v>370</v>
      </c>
      <c r="H141" s="141" t="s">
        <v>110</v>
      </c>
      <c r="I141" s="142">
        <v>60</v>
      </c>
      <c r="J141" s="142">
        <v>60</v>
      </c>
      <c r="K141" s="142">
        <v>0</v>
      </c>
      <c r="L141" s="165">
        <v>0</v>
      </c>
      <c r="M141" s="143">
        <v>0</v>
      </c>
      <c r="N141" s="143">
        <v>0</v>
      </c>
      <c r="O141" s="146">
        <v>150</v>
      </c>
      <c r="P141" s="146">
        <v>150</v>
      </c>
      <c r="Q141" s="559"/>
    </row>
    <row r="142" spans="1:17" ht="18.75" customHeight="1">
      <c r="A142" s="601"/>
      <c r="B142" s="585"/>
      <c r="C142" s="586"/>
      <c r="D142" s="192" t="s">
        <v>43</v>
      </c>
      <c r="E142" s="140"/>
      <c r="F142" s="141"/>
      <c r="G142" s="141"/>
      <c r="H142" s="140"/>
      <c r="I142" s="142"/>
      <c r="J142" s="142"/>
      <c r="K142" s="142"/>
      <c r="L142" s="165"/>
      <c r="M142" s="143"/>
      <c r="N142" s="143"/>
      <c r="O142" s="146"/>
      <c r="P142" s="146"/>
      <c r="Q142" s="560"/>
    </row>
    <row r="143" spans="1:17" ht="26.5" customHeight="1">
      <c r="A143" s="601"/>
      <c r="B143" s="614" t="s">
        <v>76</v>
      </c>
      <c r="C143" s="583" t="s">
        <v>647</v>
      </c>
      <c r="D143" s="364" t="s">
        <v>21</v>
      </c>
      <c r="E143" s="368" t="s">
        <v>137</v>
      </c>
      <c r="F143" s="372" t="s">
        <v>140</v>
      </c>
      <c r="G143" s="372" t="s">
        <v>650</v>
      </c>
      <c r="H143" s="368" t="s">
        <v>110</v>
      </c>
      <c r="I143" s="142">
        <v>300</v>
      </c>
      <c r="J143" s="142">
        <v>300</v>
      </c>
      <c r="K143" s="142">
        <v>698.42</v>
      </c>
      <c r="L143" s="165">
        <v>0</v>
      </c>
      <c r="M143" s="143">
        <v>439</v>
      </c>
      <c r="N143" s="143">
        <v>400</v>
      </c>
      <c r="O143" s="146">
        <v>700</v>
      </c>
      <c r="P143" s="146">
        <v>700</v>
      </c>
      <c r="Q143" s="559"/>
    </row>
    <row r="144" spans="1:17" ht="21.75" customHeight="1">
      <c r="A144" s="601"/>
      <c r="B144" s="615"/>
      <c r="C144" s="584"/>
      <c r="D144" s="364" t="s">
        <v>43</v>
      </c>
      <c r="E144" s="368"/>
      <c r="F144" s="372"/>
      <c r="G144" s="372"/>
      <c r="H144" s="368"/>
      <c r="I144" s="142"/>
      <c r="J144" s="142"/>
      <c r="K144" s="142"/>
      <c r="L144" s="165"/>
      <c r="M144" s="143"/>
      <c r="N144" s="143"/>
      <c r="O144" s="146"/>
      <c r="P144" s="146"/>
      <c r="Q144" s="567"/>
    </row>
    <row r="145" spans="1:17" ht="33" customHeight="1">
      <c r="A145" s="601"/>
      <c r="B145" s="621" t="s">
        <v>649</v>
      </c>
      <c r="C145" s="583" t="s">
        <v>683</v>
      </c>
      <c r="D145" s="226" t="s">
        <v>21</v>
      </c>
      <c r="E145" s="229" t="s">
        <v>137</v>
      </c>
      <c r="F145" s="230" t="s">
        <v>140</v>
      </c>
      <c r="G145" s="407" t="s">
        <v>684</v>
      </c>
      <c r="H145" s="229" t="s">
        <v>110</v>
      </c>
      <c r="I145" s="142">
        <v>0</v>
      </c>
      <c r="J145" s="142">
        <v>0</v>
      </c>
      <c r="K145" s="142">
        <v>157.03</v>
      </c>
      <c r="L145" s="165">
        <v>157.03</v>
      </c>
      <c r="M145" s="143">
        <v>157.03</v>
      </c>
      <c r="N145" s="143">
        <v>157.03</v>
      </c>
      <c r="O145" s="146">
        <v>0</v>
      </c>
      <c r="P145" s="146">
        <v>0</v>
      </c>
      <c r="Q145" s="559"/>
    </row>
    <row r="146" spans="1:17" ht="21.75" customHeight="1">
      <c r="A146" s="602"/>
      <c r="B146" s="622"/>
      <c r="C146" s="584"/>
      <c r="D146" s="226" t="s">
        <v>43</v>
      </c>
      <c r="E146" s="229"/>
      <c r="F146" s="230"/>
      <c r="G146" s="230"/>
      <c r="H146" s="229"/>
      <c r="I146" s="142"/>
      <c r="J146" s="142"/>
      <c r="K146" s="142"/>
      <c r="L146" s="165"/>
      <c r="M146" s="143"/>
      <c r="N146" s="143"/>
      <c r="O146" s="146"/>
      <c r="P146" s="146"/>
      <c r="Q146" s="567"/>
    </row>
    <row r="147" spans="1:17" ht="48" customHeight="1">
      <c r="A147" s="344"/>
      <c r="B147" s="622"/>
      <c r="C147" s="584"/>
      <c r="D147" s="343" t="s">
        <v>21</v>
      </c>
      <c r="E147" s="345" t="s">
        <v>137</v>
      </c>
      <c r="F147" s="346" t="s">
        <v>140</v>
      </c>
      <c r="G147" s="372" t="s">
        <v>684</v>
      </c>
      <c r="H147" s="345" t="s">
        <v>110</v>
      </c>
      <c r="I147" s="142">
        <v>0</v>
      </c>
      <c r="J147" s="142">
        <v>0</v>
      </c>
      <c r="K147" s="142">
        <v>1.58</v>
      </c>
      <c r="L147" s="165">
        <v>1.58</v>
      </c>
      <c r="M147" s="143">
        <v>1.58</v>
      </c>
      <c r="N147" s="148">
        <v>1.58</v>
      </c>
      <c r="O147" s="146">
        <v>0</v>
      </c>
      <c r="P147" s="146">
        <v>0</v>
      </c>
      <c r="Q147" s="559"/>
    </row>
    <row r="148" spans="1:17" ht="21.75" customHeight="1">
      <c r="A148" s="344"/>
      <c r="B148" s="623"/>
      <c r="C148" s="597"/>
      <c r="D148" s="343" t="s">
        <v>43</v>
      </c>
      <c r="E148" s="345"/>
      <c r="F148" s="346"/>
      <c r="G148" s="346"/>
      <c r="H148" s="345"/>
      <c r="I148" s="142"/>
      <c r="J148" s="142"/>
      <c r="K148" s="142"/>
      <c r="L148" s="142"/>
      <c r="M148" s="143"/>
      <c r="N148" s="143"/>
      <c r="O148" s="142"/>
      <c r="P148" s="142"/>
      <c r="Q148" s="567"/>
    </row>
    <row r="149" spans="1:17" ht="34.5" customHeight="1">
      <c r="A149" s="561" t="s">
        <v>421</v>
      </c>
      <c r="B149" s="619" t="s">
        <v>103</v>
      </c>
      <c r="C149" s="626" t="s">
        <v>675</v>
      </c>
      <c r="D149" s="228" t="s">
        <v>21</v>
      </c>
      <c r="E149" s="224" t="s">
        <v>137</v>
      </c>
      <c r="F149" s="162" t="s">
        <v>95</v>
      </c>
      <c r="G149" s="162">
        <v>1530000000</v>
      </c>
      <c r="H149" s="224" t="s">
        <v>71</v>
      </c>
      <c r="I149" s="139">
        <f>I151+I153+I155+I159+I161+I165+I167+I169+I171+I173+I157</f>
        <v>14934.90869</v>
      </c>
      <c r="J149" s="139">
        <f>J151+J153+J155+J159+J161+J165+J167+J169+J171+J173+J157</f>
        <v>14931.990810000003</v>
      </c>
      <c r="K149" s="139">
        <f>K151+K153+K155+K159+K161+K165+K167+K169+K171+K173+K157</f>
        <v>17714.659919999998</v>
      </c>
      <c r="L149" s="139">
        <f>L151+L153+L155+L159+L161+L165+L167+L169+L171+L173+L157</f>
        <v>9694.6508500000018</v>
      </c>
      <c r="M149" s="139">
        <f>M151+M153+M155+M159+M161+M165+M167+M169+M171+M173+M157+M163</f>
        <v>17494.113990000002</v>
      </c>
      <c r="N149" s="139">
        <f t="shared" ref="N149:P149" si="25">N151+N153+N155+N159+N161+N165+N167+N169+N171+N173+N157+N163</f>
        <v>17494.113990000002</v>
      </c>
      <c r="O149" s="139">
        <f t="shared" si="25"/>
        <v>17399.428</v>
      </c>
      <c r="P149" s="139">
        <f t="shared" si="25"/>
        <v>17399.428</v>
      </c>
      <c r="Q149" s="561" t="s">
        <v>552</v>
      </c>
    </row>
    <row r="150" spans="1:17" ht="18.75" customHeight="1">
      <c r="A150" s="562"/>
      <c r="B150" s="620"/>
      <c r="C150" s="625"/>
      <c r="D150" s="228" t="s">
        <v>43</v>
      </c>
      <c r="E150" s="224"/>
      <c r="F150" s="162"/>
      <c r="G150" s="162"/>
      <c r="H150" s="224"/>
      <c r="I150" s="143"/>
      <c r="J150" s="143"/>
      <c r="K150" s="143"/>
      <c r="L150" s="148"/>
      <c r="M150" s="143"/>
      <c r="N150" s="143"/>
      <c r="O150" s="143"/>
      <c r="P150" s="143"/>
      <c r="Q150" s="562"/>
    </row>
    <row r="151" spans="1:17" ht="27.75" customHeight="1">
      <c r="A151" s="600"/>
      <c r="B151" s="614" t="s">
        <v>89</v>
      </c>
      <c r="C151" s="583" t="s">
        <v>138</v>
      </c>
      <c r="D151" s="192" t="s">
        <v>21</v>
      </c>
      <c r="E151" s="140" t="s">
        <v>137</v>
      </c>
      <c r="F151" s="141" t="s">
        <v>95</v>
      </c>
      <c r="G151" s="141">
        <v>1530080230</v>
      </c>
      <c r="H151" s="140" t="s">
        <v>184</v>
      </c>
      <c r="I151" s="142">
        <v>3433.5454599999998</v>
      </c>
      <c r="J151" s="142">
        <v>3433.5454599999998</v>
      </c>
      <c r="K151" s="165">
        <v>4349.7110000000002</v>
      </c>
      <c r="L151" s="165">
        <v>2618.5857099999998</v>
      </c>
      <c r="M151" s="148">
        <v>4279.5959400000002</v>
      </c>
      <c r="N151" s="148">
        <v>4279.5959400000002</v>
      </c>
      <c r="O151" s="144">
        <v>4600.16</v>
      </c>
      <c r="P151" s="144">
        <v>4600.16</v>
      </c>
      <c r="Q151" s="580" t="s">
        <v>660</v>
      </c>
    </row>
    <row r="152" spans="1:17" ht="12.75" customHeight="1">
      <c r="A152" s="601"/>
      <c r="B152" s="624"/>
      <c r="C152" s="584"/>
      <c r="D152" s="192" t="s">
        <v>43</v>
      </c>
      <c r="E152" s="140"/>
      <c r="F152" s="141"/>
      <c r="G152" s="141"/>
      <c r="H152" s="140"/>
      <c r="I152" s="142"/>
      <c r="J152" s="142"/>
      <c r="K152" s="165"/>
      <c r="L152" s="165"/>
      <c r="M152" s="148"/>
      <c r="N152" s="148"/>
      <c r="O152" s="142"/>
      <c r="P152" s="142"/>
      <c r="Q152" s="582"/>
    </row>
    <row r="153" spans="1:17" ht="27.75" customHeight="1">
      <c r="A153" s="601"/>
      <c r="B153" s="624"/>
      <c r="C153" s="584"/>
      <c r="D153" s="192" t="s">
        <v>21</v>
      </c>
      <c r="E153" s="140" t="s">
        <v>137</v>
      </c>
      <c r="F153" s="141" t="s">
        <v>95</v>
      </c>
      <c r="G153" s="141">
        <v>1530080230</v>
      </c>
      <c r="H153" s="140" t="s">
        <v>247</v>
      </c>
      <c r="I153" s="142">
        <v>974.9</v>
      </c>
      <c r="J153" s="142">
        <v>974.9</v>
      </c>
      <c r="K153" s="165">
        <v>1313.6134500000001</v>
      </c>
      <c r="L153" s="165">
        <v>631.62392999999997</v>
      </c>
      <c r="M153" s="148">
        <v>1243.9630999999999</v>
      </c>
      <c r="N153" s="148">
        <v>1243.9630999999999</v>
      </c>
      <c r="O153" s="144">
        <v>1389.24845</v>
      </c>
      <c r="P153" s="144">
        <v>1389.24845</v>
      </c>
      <c r="Q153" s="582"/>
    </row>
    <row r="154" spans="1:17" ht="12.75" customHeight="1">
      <c r="A154" s="601"/>
      <c r="B154" s="624"/>
      <c r="C154" s="584"/>
      <c r="D154" s="192" t="s">
        <v>43</v>
      </c>
      <c r="E154" s="140"/>
      <c r="F154" s="141"/>
      <c r="G154" s="141"/>
      <c r="H154" s="140"/>
      <c r="I154" s="142"/>
      <c r="J154" s="142"/>
      <c r="K154" s="165"/>
      <c r="L154" s="165"/>
      <c r="M154" s="148"/>
      <c r="N154" s="148"/>
      <c r="O154" s="142"/>
      <c r="P154" s="142"/>
      <c r="Q154" s="582"/>
    </row>
    <row r="155" spans="1:17" ht="33" customHeight="1">
      <c r="A155" s="601"/>
      <c r="B155" s="624"/>
      <c r="C155" s="584"/>
      <c r="D155" s="192" t="s">
        <v>21</v>
      </c>
      <c r="E155" s="140" t="s">
        <v>137</v>
      </c>
      <c r="F155" s="141" t="s">
        <v>95</v>
      </c>
      <c r="G155" s="141">
        <v>1530080230</v>
      </c>
      <c r="H155" s="140" t="s">
        <v>111</v>
      </c>
      <c r="I155" s="142">
        <v>6791.2243699999999</v>
      </c>
      <c r="J155" s="142">
        <v>6788.3518400000003</v>
      </c>
      <c r="K155" s="165">
        <v>8196.5049999999992</v>
      </c>
      <c r="L155" s="165">
        <v>4400.38652</v>
      </c>
      <c r="M155" s="148">
        <v>7680.3117099999999</v>
      </c>
      <c r="N155" s="148">
        <v>7680.3117099999999</v>
      </c>
      <c r="O155" s="144">
        <v>8196.5049999999992</v>
      </c>
      <c r="P155" s="144">
        <v>8196.5049999999992</v>
      </c>
      <c r="Q155" s="582"/>
    </row>
    <row r="156" spans="1:17" ht="12.75" customHeight="1">
      <c r="A156" s="601"/>
      <c r="B156" s="624"/>
      <c r="C156" s="584"/>
      <c r="D156" s="192" t="s">
        <v>43</v>
      </c>
      <c r="E156" s="140"/>
      <c r="F156" s="141"/>
      <c r="G156" s="141"/>
      <c r="H156" s="140"/>
      <c r="I156" s="142"/>
      <c r="J156" s="142"/>
      <c r="K156" s="165"/>
      <c r="L156" s="165"/>
      <c r="M156" s="148"/>
      <c r="N156" s="148"/>
      <c r="O156" s="142"/>
      <c r="P156" s="142"/>
      <c r="Q156" s="582"/>
    </row>
    <row r="157" spans="1:17" ht="33" customHeight="1">
      <c r="A157" s="601"/>
      <c r="B157" s="624"/>
      <c r="C157" s="584"/>
      <c r="D157" s="292" t="s">
        <v>21</v>
      </c>
      <c r="E157" s="293" t="s">
        <v>137</v>
      </c>
      <c r="F157" s="294" t="s">
        <v>95</v>
      </c>
      <c r="G157" s="294">
        <v>1530080230</v>
      </c>
      <c r="H157" s="293">
        <v>129</v>
      </c>
      <c r="I157" s="142">
        <v>1982.721</v>
      </c>
      <c r="J157" s="142">
        <v>1982.72066</v>
      </c>
      <c r="K157" s="165">
        <v>2475.3445499999998</v>
      </c>
      <c r="L157" s="165">
        <v>1152.7673299999999</v>
      </c>
      <c r="M157" s="148">
        <v>2260.3465099999999</v>
      </c>
      <c r="N157" s="148">
        <v>2260.3465099999999</v>
      </c>
      <c r="O157" s="144">
        <v>2475.3445499999998</v>
      </c>
      <c r="P157" s="144">
        <v>2475.3445499999998</v>
      </c>
      <c r="Q157" s="582"/>
    </row>
    <row r="158" spans="1:17" ht="12.75" customHeight="1">
      <c r="A158" s="601"/>
      <c r="B158" s="624"/>
      <c r="C158" s="584"/>
      <c r="D158" s="292" t="s">
        <v>43</v>
      </c>
      <c r="E158" s="293"/>
      <c r="F158" s="294"/>
      <c r="G158" s="294"/>
      <c r="H158" s="293"/>
      <c r="I158" s="142"/>
      <c r="J158" s="142"/>
      <c r="K158" s="165"/>
      <c r="L158" s="165"/>
      <c r="M158" s="148"/>
      <c r="N158" s="148"/>
      <c r="O158" s="142"/>
      <c r="P158" s="142"/>
      <c r="Q158" s="582"/>
    </row>
    <row r="159" spans="1:17" ht="32.25" customHeight="1">
      <c r="A159" s="601"/>
      <c r="B159" s="624"/>
      <c r="C159" s="584"/>
      <c r="D159" s="192" t="s">
        <v>21</v>
      </c>
      <c r="E159" s="140" t="s">
        <v>137</v>
      </c>
      <c r="F159" s="141" t="s">
        <v>95</v>
      </c>
      <c r="G159" s="141">
        <v>1530080230</v>
      </c>
      <c r="H159" s="140" t="s">
        <v>110</v>
      </c>
      <c r="I159" s="142">
        <v>1358.4408100000001</v>
      </c>
      <c r="J159" s="142">
        <v>1358.3958</v>
      </c>
      <c r="K159" s="165">
        <v>951.29</v>
      </c>
      <c r="L159" s="165">
        <v>735.24054999999998</v>
      </c>
      <c r="M159" s="148">
        <v>1521.20073</v>
      </c>
      <c r="N159" s="148">
        <v>1521.20073</v>
      </c>
      <c r="O159" s="142">
        <v>718.17</v>
      </c>
      <c r="P159" s="142">
        <v>718.17</v>
      </c>
      <c r="Q159" s="582"/>
    </row>
    <row r="160" spans="1:17" ht="12.75" customHeight="1">
      <c r="A160" s="601"/>
      <c r="B160" s="624"/>
      <c r="C160" s="584"/>
      <c r="D160" s="192" t="s">
        <v>43</v>
      </c>
      <c r="E160" s="140"/>
      <c r="F160" s="141"/>
      <c r="G160" s="141"/>
      <c r="H160" s="140"/>
      <c r="I160" s="142"/>
      <c r="J160" s="142"/>
      <c r="K160" s="165"/>
      <c r="L160" s="165"/>
      <c r="M160" s="148"/>
      <c r="N160" s="148"/>
      <c r="O160" s="142"/>
      <c r="P160" s="142"/>
      <c r="Q160" s="582"/>
    </row>
    <row r="161" spans="1:17" ht="27.75" customHeight="1">
      <c r="A161" s="601"/>
      <c r="B161" s="624"/>
      <c r="C161" s="584"/>
      <c r="D161" s="192" t="s">
        <v>21</v>
      </c>
      <c r="E161" s="140" t="s">
        <v>137</v>
      </c>
      <c r="F161" s="141" t="s">
        <v>95</v>
      </c>
      <c r="G161" s="141">
        <v>1530080230</v>
      </c>
      <c r="H161" s="140" t="s">
        <v>232</v>
      </c>
      <c r="I161" s="142">
        <v>2.7096200000000001</v>
      </c>
      <c r="J161" s="142">
        <v>2.7096200000000001</v>
      </c>
      <c r="K161" s="165">
        <v>20</v>
      </c>
      <c r="L161" s="165">
        <v>0.5</v>
      </c>
      <c r="M161" s="148">
        <v>50.5</v>
      </c>
      <c r="N161" s="148">
        <v>50.5</v>
      </c>
      <c r="O161" s="142">
        <v>0</v>
      </c>
      <c r="P161" s="142">
        <v>0</v>
      </c>
      <c r="Q161" s="582"/>
    </row>
    <row r="162" spans="1:17" ht="12.75" customHeight="1">
      <c r="A162" s="601"/>
      <c r="B162" s="624"/>
      <c r="C162" s="584"/>
      <c r="D162" s="192" t="s">
        <v>43</v>
      </c>
      <c r="E162" s="140"/>
      <c r="F162" s="141"/>
      <c r="G162" s="141"/>
      <c r="H162" s="140"/>
      <c r="I162" s="142"/>
      <c r="J162" s="142"/>
      <c r="K162" s="165"/>
      <c r="L162" s="165"/>
      <c r="M162" s="148"/>
      <c r="N162" s="148"/>
      <c r="O162" s="142"/>
      <c r="P162" s="142"/>
      <c r="Q162" s="582"/>
    </row>
    <row r="163" spans="1:17" ht="27.75" customHeight="1">
      <c r="A163" s="601"/>
      <c r="B163" s="624"/>
      <c r="C163" s="584"/>
      <c r="D163" s="442" t="s">
        <v>21</v>
      </c>
      <c r="E163" s="447" t="s">
        <v>137</v>
      </c>
      <c r="F163" s="448" t="s">
        <v>95</v>
      </c>
      <c r="G163" s="448">
        <v>1530080230</v>
      </c>
      <c r="H163" s="447">
        <v>831</v>
      </c>
      <c r="I163" s="142">
        <v>0</v>
      </c>
      <c r="J163" s="142">
        <v>0</v>
      </c>
      <c r="K163" s="165">
        <v>0</v>
      </c>
      <c r="L163" s="165">
        <v>0</v>
      </c>
      <c r="M163" s="148">
        <v>50</v>
      </c>
      <c r="N163" s="148">
        <v>50</v>
      </c>
      <c r="O163" s="142">
        <v>20</v>
      </c>
      <c r="P163" s="142">
        <v>20</v>
      </c>
      <c r="Q163" s="440"/>
    </row>
    <row r="164" spans="1:17" ht="12.75" customHeight="1">
      <c r="A164" s="601"/>
      <c r="B164" s="615"/>
      <c r="C164" s="597"/>
      <c r="D164" s="442" t="s">
        <v>43</v>
      </c>
      <c r="E164" s="447"/>
      <c r="F164" s="448"/>
      <c r="G164" s="448"/>
      <c r="H164" s="447"/>
      <c r="I164" s="142"/>
      <c r="J164" s="142"/>
      <c r="K164" s="165"/>
      <c r="L164" s="165"/>
      <c r="M164" s="148"/>
      <c r="N164" s="148"/>
      <c r="O164" s="142"/>
      <c r="P164" s="142"/>
      <c r="Q164" s="440"/>
    </row>
    <row r="165" spans="1:17" ht="28.5" customHeight="1">
      <c r="A165" s="601"/>
      <c r="B165" s="585" t="s">
        <v>73</v>
      </c>
      <c r="C165" s="586" t="s">
        <v>291</v>
      </c>
      <c r="D165" s="192" t="s">
        <v>21</v>
      </c>
      <c r="E165" s="140" t="s">
        <v>137</v>
      </c>
      <c r="F165" s="141" t="s">
        <v>95</v>
      </c>
      <c r="G165" s="141">
        <v>1530080250</v>
      </c>
      <c r="H165" s="140">
        <v>111</v>
      </c>
      <c r="I165" s="142">
        <v>49.808320000000002</v>
      </c>
      <c r="J165" s="142">
        <v>49.808320000000002</v>
      </c>
      <c r="K165" s="165">
        <v>51.95</v>
      </c>
      <c r="L165" s="165">
        <v>0</v>
      </c>
      <c r="M165" s="148">
        <v>51.95008</v>
      </c>
      <c r="N165" s="148">
        <v>51.95008</v>
      </c>
      <c r="O165" s="142">
        <v>0</v>
      </c>
      <c r="P165" s="142">
        <v>0</v>
      </c>
      <c r="Q165" s="582" t="s">
        <v>659</v>
      </c>
    </row>
    <row r="166" spans="1:17" ht="21.75" customHeight="1">
      <c r="A166" s="601"/>
      <c r="B166" s="585"/>
      <c r="C166" s="586"/>
      <c r="D166" s="192" t="s">
        <v>43</v>
      </c>
      <c r="E166" s="140"/>
      <c r="F166" s="141"/>
      <c r="G166" s="141"/>
      <c r="H166" s="140"/>
      <c r="I166" s="142"/>
      <c r="J166" s="142"/>
      <c r="K166" s="165"/>
      <c r="L166" s="165"/>
      <c r="M166" s="148"/>
      <c r="N166" s="148"/>
      <c r="O166" s="142"/>
      <c r="P166" s="142"/>
      <c r="Q166" s="582"/>
    </row>
    <row r="167" spans="1:17" ht="35.25" customHeight="1">
      <c r="A167" s="601"/>
      <c r="B167" s="566"/>
      <c r="C167" s="586"/>
      <c r="D167" s="192" t="s">
        <v>21</v>
      </c>
      <c r="E167" s="140" t="s">
        <v>137</v>
      </c>
      <c r="F167" s="141" t="s">
        <v>95</v>
      </c>
      <c r="G167" s="141">
        <v>1530080250</v>
      </c>
      <c r="H167" s="140">
        <v>119</v>
      </c>
      <c r="I167" s="142">
        <v>15.042109999999999</v>
      </c>
      <c r="J167" s="142">
        <v>15.042109999999999</v>
      </c>
      <c r="K167" s="165">
        <v>15.68892</v>
      </c>
      <c r="L167" s="165">
        <v>0</v>
      </c>
      <c r="M167" s="148">
        <v>15.68892</v>
      </c>
      <c r="N167" s="148">
        <v>15.68892</v>
      </c>
      <c r="O167" s="142">
        <v>0</v>
      </c>
      <c r="P167" s="142">
        <v>0</v>
      </c>
      <c r="Q167" s="582"/>
    </row>
    <row r="168" spans="1:17" ht="19.5" customHeight="1">
      <c r="A168" s="601"/>
      <c r="B168" s="566"/>
      <c r="C168" s="586"/>
      <c r="D168" s="192" t="s">
        <v>43</v>
      </c>
      <c r="E168" s="140"/>
      <c r="F168" s="141"/>
      <c r="G168" s="141"/>
      <c r="H168" s="140"/>
      <c r="I168" s="142"/>
      <c r="J168" s="142"/>
      <c r="K168" s="165"/>
      <c r="L168" s="165"/>
      <c r="M168" s="148"/>
      <c r="N168" s="148"/>
      <c r="O168" s="142"/>
      <c r="P168" s="142"/>
      <c r="Q168" s="581"/>
    </row>
    <row r="169" spans="1:17" ht="28.5" customHeight="1">
      <c r="A169" s="601"/>
      <c r="B169" s="614" t="s">
        <v>74</v>
      </c>
      <c r="C169" s="583" t="s">
        <v>139</v>
      </c>
      <c r="D169" s="192" t="s">
        <v>21</v>
      </c>
      <c r="E169" s="140" t="s">
        <v>238</v>
      </c>
      <c r="F169" s="141" t="s">
        <v>95</v>
      </c>
      <c r="G169" s="141">
        <v>1530080280</v>
      </c>
      <c r="H169" s="140">
        <v>111</v>
      </c>
      <c r="I169" s="142">
        <v>250.78100000000001</v>
      </c>
      <c r="J169" s="142">
        <v>250.78100000000001</v>
      </c>
      <c r="K169" s="165">
        <v>198.499</v>
      </c>
      <c r="L169" s="165">
        <v>46.389400000000002</v>
      </c>
      <c r="M169" s="148">
        <v>198.499</v>
      </c>
      <c r="N169" s="148">
        <v>198.499</v>
      </c>
      <c r="O169" s="142">
        <v>0</v>
      </c>
      <c r="P169" s="142">
        <v>0</v>
      </c>
      <c r="Q169" s="580"/>
    </row>
    <row r="170" spans="1:17" ht="18" customHeight="1">
      <c r="A170" s="601"/>
      <c r="B170" s="624"/>
      <c r="C170" s="584"/>
      <c r="D170" s="192" t="s">
        <v>43</v>
      </c>
      <c r="E170" s="140"/>
      <c r="F170" s="141"/>
      <c r="G170" s="141"/>
      <c r="H170" s="140"/>
      <c r="I170" s="142"/>
      <c r="J170" s="142"/>
      <c r="K170" s="165"/>
      <c r="L170" s="165"/>
      <c r="M170" s="148"/>
      <c r="N170" s="148"/>
      <c r="O170" s="142"/>
      <c r="P170" s="142"/>
      <c r="Q170" s="582"/>
    </row>
    <row r="171" spans="1:17" ht="29.5" customHeight="1">
      <c r="A171" s="601"/>
      <c r="B171" s="624"/>
      <c r="C171" s="584"/>
      <c r="D171" s="192" t="s">
        <v>21</v>
      </c>
      <c r="E171" s="140" t="s">
        <v>238</v>
      </c>
      <c r="F171" s="141" t="s">
        <v>95</v>
      </c>
      <c r="G171" s="141">
        <v>1530080280</v>
      </c>
      <c r="H171" s="140">
        <v>119</v>
      </c>
      <c r="I171" s="142">
        <v>75.736000000000004</v>
      </c>
      <c r="J171" s="142">
        <v>75.736000000000004</v>
      </c>
      <c r="K171" s="165">
        <v>59.947000000000003</v>
      </c>
      <c r="L171" s="165">
        <v>27.046410000000002</v>
      </c>
      <c r="M171" s="148">
        <v>59.947000000000003</v>
      </c>
      <c r="N171" s="148">
        <v>59.947000000000003</v>
      </c>
      <c r="O171" s="142">
        <v>0</v>
      </c>
      <c r="P171" s="142">
        <v>0</v>
      </c>
      <c r="Q171" s="582"/>
    </row>
    <row r="172" spans="1:17" ht="19.5" customHeight="1">
      <c r="A172" s="602"/>
      <c r="B172" s="624"/>
      <c r="C172" s="584"/>
      <c r="D172" s="192" t="s">
        <v>43</v>
      </c>
      <c r="E172" s="140"/>
      <c r="F172" s="141"/>
      <c r="G172" s="141"/>
      <c r="H172" s="140"/>
      <c r="I172" s="142"/>
      <c r="J172" s="142"/>
      <c r="K172" s="165"/>
      <c r="L172" s="165"/>
      <c r="M172" s="148"/>
      <c r="N172" s="148"/>
      <c r="O172" s="142"/>
      <c r="P172" s="142"/>
      <c r="Q172" s="582"/>
    </row>
    <row r="173" spans="1:17" ht="29.5" customHeight="1">
      <c r="A173" s="370"/>
      <c r="B173" s="624"/>
      <c r="C173" s="584"/>
      <c r="D173" s="364" t="s">
        <v>21</v>
      </c>
      <c r="E173" s="368" t="s">
        <v>238</v>
      </c>
      <c r="F173" s="372" t="s">
        <v>95</v>
      </c>
      <c r="G173" s="372">
        <v>1530080280</v>
      </c>
      <c r="H173" s="368">
        <v>244</v>
      </c>
      <c r="I173" s="142">
        <v>0</v>
      </c>
      <c r="J173" s="142">
        <v>0</v>
      </c>
      <c r="K173" s="165">
        <v>82.111000000000004</v>
      </c>
      <c r="L173" s="165">
        <v>82.111000000000004</v>
      </c>
      <c r="M173" s="148">
        <v>82.111000000000004</v>
      </c>
      <c r="N173" s="148">
        <v>82.111000000000004</v>
      </c>
      <c r="O173" s="142">
        <v>0</v>
      </c>
      <c r="P173" s="142">
        <v>0</v>
      </c>
      <c r="Q173" s="582"/>
    </row>
    <row r="174" spans="1:17" ht="19.5" customHeight="1">
      <c r="A174" s="370"/>
      <c r="B174" s="615"/>
      <c r="C174" s="597"/>
      <c r="D174" s="364" t="s">
        <v>43</v>
      </c>
      <c r="E174" s="368"/>
      <c r="F174" s="372"/>
      <c r="G174" s="372"/>
      <c r="H174" s="368"/>
      <c r="I174" s="142"/>
      <c r="J174" s="142"/>
      <c r="K174" s="165"/>
      <c r="L174" s="165"/>
      <c r="M174" s="148"/>
      <c r="N174" s="148"/>
      <c r="O174" s="142"/>
      <c r="P174" s="142"/>
      <c r="Q174" s="581"/>
    </row>
    <row r="175" spans="1:17" ht="54" customHeight="1">
      <c r="A175" s="598">
        <v>6</v>
      </c>
      <c r="B175" s="616" t="s">
        <v>66</v>
      </c>
      <c r="C175" s="616" t="s">
        <v>222</v>
      </c>
      <c r="D175" s="369" t="s">
        <v>21</v>
      </c>
      <c r="E175" s="367" t="s">
        <v>178</v>
      </c>
      <c r="F175" s="135" t="s">
        <v>140</v>
      </c>
      <c r="G175" s="135" t="s">
        <v>271</v>
      </c>
      <c r="H175" s="367" t="s">
        <v>71</v>
      </c>
      <c r="I175" s="136">
        <f t="shared" ref="I175:J175" si="26">I177+I180</f>
        <v>2187.5962300000001</v>
      </c>
      <c r="J175" s="136">
        <f t="shared" si="26"/>
        <v>2187.5962300000001</v>
      </c>
      <c r="K175" s="136">
        <f t="shared" ref="K175:P175" si="27">K177+K180</f>
        <v>1941.4</v>
      </c>
      <c r="L175" s="136">
        <f>L177+L180</f>
        <v>1263.0999999999999</v>
      </c>
      <c r="M175" s="136">
        <f t="shared" si="27"/>
        <v>2083.1846999999998</v>
      </c>
      <c r="N175" s="136">
        <f t="shared" si="27"/>
        <v>2083.1846999999998</v>
      </c>
      <c r="O175" s="136">
        <f t="shared" si="27"/>
        <v>1371.4</v>
      </c>
      <c r="P175" s="136">
        <f t="shared" si="27"/>
        <v>1371.4</v>
      </c>
      <c r="Q175" s="598" t="s">
        <v>739</v>
      </c>
    </row>
    <row r="176" spans="1:17" ht="15" customHeight="1">
      <c r="A176" s="599"/>
      <c r="B176" s="617"/>
      <c r="C176" s="617"/>
      <c r="D176" s="369" t="s">
        <v>43</v>
      </c>
      <c r="E176" s="367"/>
      <c r="F176" s="135"/>
      <c r="G176" s="135"/>
      <c r="H176" s="367"/>
      <c r="I176" s="166"/>
      <c r="J176" s="136"/>
      <c r="K176" s="136"/>
      <c r="L176" s="136"/>
      <c r="M176" s="166"/>
      <c r="N176" s="136"/>
      <c r="O176" s="136"/>
      <c r="P176" s="136"/>
      <c r="Q176" s="599"/>
    </row>
    <row r="177" spans="1:19" s="37" customFormat="1" ht="48" customHeight="1">
      <c r="A177" s="167"/>
      <c r="B177" s="195" t="s">
        <v>389</v>
      </c>
      <c r="C177" s="195" t="s">
        <v>392</v>
      </c>
      <c r="D177" s="195" t="s">
        <v>21</v>
      </c>
      <c r="E177" s="167"/>
      <c r="F177" s="168"/>
      <c r="G177" s="168"/>
      <c r="H177" s="167"/>
      <c r="I177" s="169">
        <f t="shared" ref="I177:J177" si="28">I178</f>
        <v>37.99</v>
      </c>
      <c r="J177" s="169">
        <f t="shared" si="28"/>
        <v>37.99</v>
      </c>
      <c r="K177" s="169">
        <f t="shared" ref="K177:P177" si="29">K178</f>
        <v>119.4</v>
      </c>
      <c r="L177" s="169">
        <f t="shared" si="29"/>
        <v>51.1</v>
      </c>
      <c r="M177" s="169">
        <f t="shared" si="29"/>
        <v>71.184700000000007</v>
      </c>
      <c r="N177" s="169">
        <f t="shared" si="29"/>
        <v>71.184700000000007</v>
      </c>
      <c r="O177" s="169">
        <f t="shared" si="29"/>
        <v>123</v>
      </c>
      <c r="P177" s="169">
        <f t="shared" si="29"/>
        <v>123</v>
      </c>
      <c r="Q177" s="167"/>
      <c r="R177" s="201"/>
      <c r="S177" s="201"/>
    </row>
    <row r="178" spans="1:19" ht="54.5" customHeight="1">
      <c r="A178" s="618"/>
      <c r="B178" s="568">
        <v>1</v>
      </c>
      <c r="C178" s="566" t="s">
        <v>734</v>
      </c>
      <c r="D178" s="192" t="s">
        <v>21</v>
      </c>
      <c r="E178" s="140" t="s">
        <v>178</v>
      </c>
      <c r="F178" s="141" t="s">
        <v>140</v>
      </c>
      <c r="G178" s="141" t="s">
        <v>270</v>
      </c>
      <c r="H178" s="140" t="s">
        <v>110</v>
      </c>
      <c r="I178" s="165">
        <v>37.99</v>
      </c>
      <c r="J178" s="142">
        <v>37.99</v>
      </c>
      <c r="K178" s="142">
        <v>119.4</v>
      </c>
      <c r="L178" s="142">
        <v>51.1</v>
      </c>
      <c r="M178" s="148">
        <v>71.184700000000007</v>
      </c>
      <c r="N178" s="143">
        <v>71.184700000000007</v>
      </c>
      <c r="O178" s="146">
        <v>123</v>
      </c>
      <c r="P178" s="146">
        <v>123</v>
      </c>
      <c r="Q178" s="630" t="s">
        <v>681</v>
      </c>
    </row>
    <row r="179" spans="1:19" ht="18.5" customHeight="1">
      <c r="A179" s="618"/>
      <c r="B179" s="568"/>
      <c r="C179" s="566"/>
      <c r="D179" s="192" t="s">
        <v>43</v>
      </c>
      <c r="E179" s="140"/>
      <c r="F179" s="141"/>
      <c r="G179" s="141"/>
      <c r="H179" s="140"/>
      <c r="I179" s="165"/>
      <c r="J179" s="142"/>
      <c r="K179" s="142"/>
      <c r="L179" s="142"/>
      <c r="M179" s="148"/>
      <c r="N179" s="143"/>
      <c r="O179" s="146"/>
      <c r="P179" s="146"/>
      <c r="Q179" s="630"/>
    </row>
    <row r="180" spans="1:19" ht="42.75" customHeight="1">
      <c r="A180" s="167"/>
      <c r="B180" s="195" t="s">
        <v>390</v>
      </c>
      <c r="C180" s="196" t="s">
        <v>391</v>
      </c>
      <c r="D180" s="195" t="s">
        <v>21</v>
      </c>
      <c r="E180" s="170"/>
      <c r="F180" s="171"/>
      <c r="G180" s="171"/>
      <c r="H180" s="170"/>
      <c r="I180" s="169">
        <f t="shared" ref="I180:L180" si="30">I181+I183+I185+I187</f>
        <v>2149.6062300000003</v>
      </c>
      <c r="J180" s="169">
        <f t="shared" si="30"/>
        <v>2149.6062300000003</v>
      </c>
      <c r="K180" s="169">
        <f t="shared" si="30"/>
        <v>1822</v>
      </c>
      <c r="L180" s="169">
        <f t="shared" si="30"/>
        <v>1212</v>
      </c>
      <c r="M180" s="169">
        <f>M181+M183+M185+M187</f>
        <v>2012</v>
      </c>
      <c r="N180" s="169">
        <f t="shared" ref="N180:P180" si="31">N181+N183+N185+N187</f>
        <v>2012</v>
      </c>
      <c r="O180" s="169">
        <f t="shared" si="31"/>
        <v>1248.4000000000001</v>
      </c>
      <c r="P180" s="169">
        <f t="shared" si="31"/>
        <v>1248.4000000000001</v>
      </c>
      <c r="Q180" s="170"/>
    </row>
    <row r="181" spans="1:19" ht="36" customHeight="1">
      <c r="A181" s="618"/>
      <c r="B181" s="606" t="s">
        <v>84</v>
      </c>
      <c r="C181" s="583" t="s">
        <v>653</v>
      </c>
      <c r="D181" s="192" t="s">
        <v>21</v>
      </c>
      <c r="E181" s="141" t="s">
        <v>178</v>
      </c>
      <c r="F181" s="141" t="s">
        <v>140</v>
      </c>
      <c r="G181" s="141" t="s">
        <v>393</v>
      </c>
      <c r="H181" s="141" t="s">
        <v>325</v>
      </c>
      <c r="I181" s="142">
        <v>1288.9000000000001</v>
      </c>
      <c r="J181" s="142">
        <v>1288.9000000000001</v>
      </c>
      <c r="K181" s="142">
        <v>1151.4000000000001</v>
      </c>
      <c r="L181" s="142">
        <v>1151.4000000000001</v>
      </c>
      <c r="M181" s="143">
        <v>1151.4000000000001</v>
      </c>
      <c r="N181" s="143">
        <v>1151.4000000000001</v>
      </c>
      <c r="O181" s="146">
        <v>1151.4000000000001</v>
      </c>
      <c r="P181" s="146">
        <v>1151.4000000000001</v>
      </c>
      <c r="Q181" s="606" t="s">
        <v>682</v>
      </c>
    </row>
    <row r="182" spans="1:19" ht="23.5" customHeight="1">
      <c r="A182" s="618"/>
      <c r="B182" s="607"/>
      <c r="C182" s="584"/>
      <c r="D182" s="192" t="s">
        <v>43</v>
      </c>
      <c r="E182" s="140"/>
      <c r="F182" s="141"/>
      <c r="G182" s="141"/>
      <c r="H182" s="140"/>
      <c r="I182" s="165"/>
      <c r="J182" s="142"/>
      <c r="K182" s="142"/>
      <c r="L182" s="142"/>
      <c r="M182" s="143"/>
      <c r="N182" s="143"/>
      <c r="O182" s="146"/>
      <c r="P182" s="146"/>
      <c r="Q182" s="607"/>
    </row>
    <row r="183" spans="1:19" ht="27.5" customHeight="1">
      <c r="A183" s="618"/>
      <c r="B183" s="607"/>
      <c r="C183" s="584"/>
      <c r="D183" s="289" t="s">
        <v>21</v>
      </c>
      <c r="E183" s="291" t="s">
        <v>178</v>
      </c>
      <c r="F183" s="291" t="s">
        <v>140</v>
      </c>
      <c r="G183" s="291" t="s">
        <v>393</v>
      </c>
      <c r="H183" s="291" t="s">
        <v>325</v>
      </c>
      <c r="I183" s="142">
        <v>72.246039999999994</v>
      </c>
      <c r="J183" s="142">
        <v>72.246039999999994</v>
      </c>
      <c r="K183" s="142">
        <v>60.6</v>
      </c>
      <c r="L183" s="142">
        <v>60.6</v>
      </c>
      <c r="M183" s="143">
        <v>60.6</v>
      </c>
      <c r="N183" s="143">
        <v>60.6</v>
      </c>
      <c r="O183" s="146">
        <v>65</v>
      </c>
      <c r="P183" s="146">
        <v>65</v>
      </c>
      <c r="Q183" s="607"/>
    </row>
    <row r="184" spans="1:19" ht="23.5" customHeight="1">
      <c r="A184" s="618"/>
      <c r="B184" s="608"/>
      <c r="C184" s="597"/>
      <c r="D184" s="289" t="s">
        <v>43</v>
      </c>
      <c r="E184" s="290"/>
      <c r="F184" s="291"/>
      <c r="G184" s="291"/>
      <c r="H184" s="290"/>
      <c r="I184" s="165"/>
      <c r="J184" s="142"/>
      <c r="K184" s="142"/>
      <c r="L184" s="142"/>
      <c r="M184" s="148"/>
      <c r="N184" s="143"/>
      <c r="O184" s="146"/>
      <c r="P184" s="146"/>
      <c r="Q184" s="608"/>
    </row>
    <row r="185" spans="1:19" ht="27" customHeight="1">
      <c r="A185" s="618"/>
      <c r="B185" s="606" t="s">
        <v>394</v>
      </c>
      <c r="C185" s="583" t="s">
        <v>652</v>
      </c>
      <c r="D185" s="349" t="s">
        <v>21</v>
      </c>
      <c r="E185" s="351" t="s">
        <v>178</v>
      </c>
      <c r="F185" s="351" t="s">
        <v>140</v>
      </c>
      <c r="G185" s="389" t="s">
        <v>716</v>
      </c>
      <c r="H185" s="389" t="s">
        <v>717</v>
      </c>
      <c r="I185" s="142">
        <v>748.96019000000001</v>
      </c>
      <c r="J185" s="142">
        <v>748.96019000000001</v>
      </c>
      <c r="K185" s="142">
        <v>570</v>
      </c>
      <c r="L185" s="142">
        <v>0</v>
      </c>
      <c r="M185" s="143">
        <v>760</v>
      </c>
      <c r="N185" s="143">
        <v>760</v>
      </c>
      <c r="O185" s="146">
        <v>0</v>
      </c>
      <c r="P185" s="146">
        <v>0</v>
      </c>
      <c r="Q185" s="606"/>
    </row>
    <row r="186" spans="1:19" ht="27" customHeight="1">
      <c r="A186" s="618"/>
      <c r="B186" s="607"/>
      <c r="C186" s="584"/>
      <c r="D186" s="349" t="s">
        <v>43</v>
      </c>
      <c r="E186" s="350"/>
      <c r="F186" s="351"/>
      <c r="G186" s="351"/>
      <c r="H186" s="350"/>
      <c r="I186" s="165"/>
      <c r="J186" s="142"/>
      <c r="K186" s="142"/>
      <c r="L186" s="142"/>
      <c r="M186" s="148"/>
      <c r="N186" s="143"/>
      <c r="O186" s="146"/>
      <c r="P186" s="146"/>
      <c r="Q186" s="607"/>
    </row>
    <row r="187" spans="1:19" ht="27" customHeight="1">
      <c r="A187" s="618"/>
      <c r="B187" s="607"/>
      <c r="C187" s="584"/>
      <c r="D187" s="349" t="s">
        <v>21</v>
      </c>
      <c r="E187" s="351" t="s">
        <v>178</v>
      </c>
      <c r="F187" s="351" t="s">
        <v>140</v>
      </c>
      <c r="G187" s="389" t="s">
        <v>716</v>
      </c>
      <c r="H187" s="389" t="s">
        <v>717</v>
      </c>
      <c r="I187" s="142">
        <v>39.5</v>
      </c>
      <c r="J187" s="142">
        <v>39.5</v>
      </c>
      <c r="K187" s="142">
        <v>40</v>
      </c>
      <c r="L187" s="142">
        <v>0</v>
      </c>
      <c r="M187" s="143">
        <v>40</v>
      </c>
      <c r="N187" s="143">
        <v>40</v>
      </c>
      <c r="O187" s="146">
        <v>32</v>
      </c>
      <c r="P187" s="146">
        <v>32</v>
      </c>
      <c r="Q187" s="607"/>
    </row>
    <row r="188" spans="1:19" ht="27" customHeight="1">
      <c r="A188" s="618"/>
      <c r="B188" s="608"/>
      <c r="C188" s="597"/>
      <c r="D188" s="349" t="s">
        <v>43</v>
      </c>
      <c r="E188" s="350"/>
      <c r="F188" s="351"/>
      <c r="G188" s="351"/>
      <c r="H188" s="350"/>
      <c r="I188" s="165"/>
      <c r="J188" s="142"/>
      <c r="K188" s="142"/>
      <c r="L188" s="142"/>
      <c r="M188" s="148"/>
      <c r="N188" s="143"/>
      <c r="O188" s="146"/>
      <c r="P188" s="146"/>
      <c r="Q188" s="608"/>
    </row>
    <row r="189" spans="1:19" ht="35.25" customHeight="1">
      <c r="A189" s="587">
        <v>7</v>
      </c>
      <c r="B189" s="613" t="s">
        <v>66</v>
      </c>
      <c r="C189" s="613" t="s">
        <v>223</v>
      </c>
      <c r="D189" s="190" t="s">
        <v>21</v>
      </c>
      <c r="E189" s="134" t="s">
        <v>185</v>
      </c>
      <c r="F189" s="135"/>
      <c r="G189" s="135" t="s">
        <v>501</v>
      </c>
      <c r="H189" s="134" t="s">
        <v>71</v>
      </c>
      <c r="I189" s="136">
        <f t="shared" ref="I189:P189" si="32">I191+I237</f>
        <v>902374.73580000014</v>
      </c>
      <c r="J189" s="136">
        <f t="shared" si="32"/>
        <v>896892.20874000015</v>
      </c>
      <c r="K189" s="136">
        <f t="shared" si="32"/>
        <v>1142656.61543</v>
      </c>
      <c r="L189" s="136">
        <f t="shared" si="32"/>
        <v>650687.40468000004</v>
      </c>
      <c r="M189" s="136">
        <f t="shared" si="32"/>
        <v>1124019.3495099999</v>
      </c>
      <c r="N189" s="136">
        <f t="shared" si="32"/>
        <v>1112794.4858099998</v>
      </c>
      <c r="O189" s="136">
        <f t="shared" si="32"/>
        <v>1037458.3414600005</v>
      </c>
      <c r="P189" s="136">
        <f t="shared" si="32"/>
        <v>1026799.8064600001</v>
      </c>
      <c r="Q189" s="587" t="s">
        <v>709</v>
      </c>
    </row>
    <row r="190" spans="1:19" ht="15" customHeight="1">
      <c r="A190" s="587"/>
      <c r="B190" s="613"/>
      <c r="C190" s="613"/>
      <c r="D190" s="190" t="s">
        <v>43</v>
      </c>
      <c r="E190" s="134"/>
      <c r="F190" s="135"/>
      <c r="G190" s="135"/>
      <c r="H190" s="134"/>
      <c r="I190" s="166"/>
      <c r="J190" s="136"/>
      <c r="K190" s="136"/>
      <c r="L190" s="136"/>
      <c r="M190" s="166"/>
      <c r="N190" s="136"/>
      <c r="O190" s="136"/>
      <c r="P190" s="136"/>
      <c r="Q190" s="587"/>
    </row>
    <row r="191" spans="1:19" ht="42" customHeight="1">
      <c r="A191" s="575" t="s">
        <v>417</v>
      </c>
      <c r="B191" s="569" t="s">
        <v>92</v>
      </c>
      <c r="C191" s="569" t="s">
        <v>476</v>
      </c>
      <c r="D191" s="194" t="s">
        <v>21</v>
      </c>
      <c r="E191" s="161" t="s">
        <v>185</v>
      </c>
      <c r="F191" s="162"/>
      <c r="G191" s="162" t="s">
        <v>274</v>
      </c>
      <c r="H191" s="137" t="s">
        <v>71</v>
      </c>
      <c r="I191" s="139">
        <f t="shared" ref="I191:J191" si="33">I193+I197+I195+I199+I201+I203+I205+I207+I209+I211+I213+I215+I217+I219+I221+I223+I225+I227+I229+I231+I233</f>
        <v>24470.319429999996</v>
      </c>
      <c r="J191" s="139">
        <f t="shared" si="33"/>
        <v>24285.928930000002</v>
      </c>
      <c r="K191" s="139">
        <f>K193+K197+K195+K199+K201+K203+K205+K207+K209+K211+K213+K215+K217+K219+K221+K223+K225+K227+K229+K231+K233+K235</f>
        <v>63466.528469999997</v>
      </c>
      <c r="L191" s="139">
        <f t="shared" ref="L191:P191" si="34">L193+L197+L195+L199+L201+L203+L205+L207+L209+L211+L213+L215+L217+L219+L221+L223+L225+L227+L229+L231+L233+L235</f>
        <v>25031.318250000004</v>
      </c>
      <c r="M191" s="139">
        <f t="shared" si="34"/>
        <v>41437.234010000007</v>
      </c>
      <c r="N191" s="139">
        <f t="shared" si="34"/>
        <v>40569.559629999996</v>
      </c>
      <c r="O191" s="139">
        <f t="shared" si="34"/>
        <v>62543.083480000001</v>
      </c>
      <c r="P191" s="139">
        <f t="shared" si="34"/>
        <v>51104.883480000004</v>
      </c>
      <c r="Q191" s="575" t="s">
        <v>710</v>
      </c>
    </row>
    <row r="192" spans="1:19" ht="18" customHeight="1">
      <c r="A192" s="575"/>
      <c r="B192" s="569"/>
      <c r="C192" s="569"/>
      <c r="D192" s="194" t="s">
        <v>43</v>
      </c>
      <c r="E192" s="161"/>
      <c r="F192" s="162"/>
      <c r="G192" s="162"/>
      <c r="H192" s="161"/>
      <c r="I192" s="148"/>
      <c r="J192" s="143"/>
      <c r="K192" s="143"/>
      <c r="L192" s="143"/>
      <c r="M192" s="148"/>
      <c r="N192" s="143"/>
      <c r="O192" s="143"/>
      <c r="P192" s="143"/>
      <c r="Q192" s="575"/>
    </row>
    <row r="193" spans="1:20" customFormat="1" ht="31.5" customHeight="1">
      <c r="A193" s="600"/>
      <c r="B193" s="592" t="s">
        <v>470</v>
      </c>
      <c r="C193" s="660" t="s">
        <v>469</v>
      </c>
      <c r="D193" s="197" t="s">
        <v>21</v>
      </c>
      <c r="E193" s="172" t="s">
        <v>185</v>
      </c>
      <c r="F193" s="172" t="s">
        <v>187</v>
      </c>
      <c r="G193" s="172" t="s">
        <v>244</v>
      </c>
      <c r="H193" s="172" t="s">
        <v>111</v>
      </c>
      <c r="I193" s="173">
        <v>3656.0356999999999</v>
      </c>
      <c r="J193" s="173">
        <v>3656.0356999999999</v>
      </c>
      <c r="K193" s="173">
        <v>4596.3280000000004</v>
      </c>
      <c r="L193" s="173">
        <v>2198.87111</v>
      </c>
      <c r="M193" s="431">
        <v>4596.3280000000004</v>
      </c>
      <c r="N193" s="431">
        <v>4396.4775</v>
      </c>
      <c r="O193" s="173">
        <v>3802.81</v>
      </c>
      <c r="P193" s="173">
        <v>3802.81</v>
      </c>
      <c r="Q193" s="570"/>
      <c r="R193" s="201"/>
      <c r="S193" s="201"/>
      <c r="T193" s="667"/>
    </row>
    <row r="194" spans="1:20" customFormat="1" ht="15" customHeight="1">
      <c r="A194" s="601"/>
      <c r="B194" s="593"/>
      <c r="C194" s="660"/>
      <c r="D194" s="197" t="s">
        <v>43</v>
      </c>
      <c r="E194" s="172"/>
      <c r="F194" s="172"/>
      <c r="G194" s="172"/>
      <c r="H194" s="172"/>
      <c r="I194" s="173"/>
      <c r="J194" s="173"/>
      <c r="K194" s="173"/>
      <c r="L194" s="173"/>
      <c r="M194" s="431"/>
      <c r="N194" s="431"/>
      <c r="O194" s="173"/>
      <c r="P194" s="173"/>
      <c r="Q194" s="571"/>
      <c r="R194" s="201"/>
      <c r="S194" s="201"/>
      <c r="T194" s="667"/>
    </row>
    <row r="195" spans="1:20" ht="33" customHeight="1">
      <c r="A195" s="601"/>
      <c r="B195" s="593"/>
      <c r="C195" s="660"/>
      <c r="D195" s="365" t="s">
        <v>21</v>
      </c>
      <c r="E195" s="172" t="s">
        <v>185</v>
      </c>
      <c r="F195" s="172" t="s">
        <v>187</v>
      </c>
      <c r="G195" s="172" t="s">
        <v>244</v>
      </c>
      <c r="H195" s="172" t="s">
        <v>686</v>
      </c>
      <c r="I195" s="173">
        <v>0</v>
      </c>
      <c r="J195" s="173">
        <v>0</v>
      </c>
      <c r="K195" s="173">
        <v>82.781999999999996</v>
      </c>
      <c r="L195" s="173">
        <v>82.781999999999996</v>
      </c>
      <c r="M195" s="431">
        <v>82.781999999999996</v>
      </c>
      <c r="N195" s="431">
        <v>82.781999999999996</v>
      </c>
      <c r="O195" s="173">
        <v>0</v>
      </c>
      <c r="P195" s="173">
        <v>0</v>
      </c>
      <c r="Q195" s="571"/>
    </row>
    <row r="196" spans="1:20" ht="15" customHeight="1">
      <c r="A196" s="601"/>
      <c r="B196" s="593"/>
      <c r="C196" s="660"/>
      <c r="D196" s="365" t="s">
        <v>43</v>
      </c>
      <c r="E196" s="172"/>
      <c r="F196" s="172"/>
      <c r="G196" s="172"/>
      <c r="H196" s="172"/>
      <c r="I196" s="173"/>
      <c r="J196" s="173"/>
      <c r="K196" s="173"/>
      <c r="L196" s="173"/>
      <c r="M196" s="431"/>
      <c r="N196" s="431"/>
      <c r="O196" s="173"/>
      <c r="P196" s="173"/>
      <c r="Q196" s="571"/>
    </row>
    <row r="197" spans="1:20" customFormat="1" ht="28.5" customHeight="1">
      <c r="A197" s="601"/>
      <c r="B197" s="593"/>
      <c r="C197" s="660"/>
      <c r="D197" s="197" t="s">
        <v>21</v>
      </c>
      <c r="E197" s="172" t="s">
        <v>185</v>
      </c>
      <c r="F197" s="172" t="s">
        <v>187</v>
      </c>
      <c r="G197" s="172" t="s">
        <v>244</v>
      </c>
      <c r="H197" s="172" t="s">
        <v>245</v>
      </c>
      <c r="I197" s="173">
        <v>1099.3362999999999</v>
      </c>
      <c r="J197" s="173">
        <v>1099.3362999999999</v>
      </c>
      <c r="K197" s="173">
        <v>1388.0909999999999</v>
      </c>
      <c r="L197" s="173">
        <v>516.86518999999998</v>
      </c>
      <c r="M197" s="431">
        <v>1388.0909999999999</v>
      </c>
      <c r="N197" s="431">
        <v>1296.2106799999999</v>
      </c>
      <c r="O197" s="173">
        <v>1148.4490000000001</v>
      </c>
      <c r="P197" s="173">
        <v>1148.4490000000001</v>
      </c>
      <c r="Q197" s="571"/>
      <c r="R197" s="201"/>
      <c r="S197" s="201"/>
      <c r="T197" s="39"/>
    </row>
    <row r="198" spans="1:20" customFormat="1" ht="15.75" customHeight="1">
      <c r="A198" s="601"/>
      <c r="B198" s="593"/>
      <c r="C198" s="660"/>
      <c r="D198" s="197" t="s">
        <v>43</v>
      </c>
      <c r="E198" s="172"/>
      <c r="F198" s="172"/>
      <c r="G198" s="172"/>
      <c r="H198" s="172"/>
      <c r="I198" s="173"/>
      <c r="J198" s="173"/>
      <c r="K198" s="173"/>
      <c r="L198" s="173"/>
      <c r="M198" s="431"/>
      <c r="N198" s="431"/>
      <c r="O198" s="173"/>
      <c r="P198" s="173"/>
      <c r="Q198" s="571"/>
      <c r="R198" s="201"/>
      <c r="S198" s="201"/>
      <c r="T198" s="39"/>
    </row>
    <row r="199" spans="1:20" ht="33" customHeight="1">
      <c r="A199" s="601"/>
      <c r="B199" s="593"/>
      <c r="C199" s="660"/>
      <c r="D199" s="198" t="s">
        <v>21</v>
      </c>
      <c r="E199" s="172" t="s">
        <v>185</v>
      </c>
      <c r="F199" s="172" t="s">
        <v>187</v>
      </c>
      <c r="G199" s="172" t="s">
        <v>244</v>
      </c>
      <c r="H199" s="172" t="s">
        <v>110</v>
      </c>
      <c r="I199" s="173">
        <v>897.97799999999995</v>
      </c>
      <c r="J199" s="173">
        <v>897.97799999999995</v>
      </c>
      <c r="K199" s="173">
        <v>1021.449</v>
      </c>
      <c r="L199" s="173">
        <v>511.04358000000002</v>
      </c>
      <c r="M199" s="431">
        <v>1021.449</v>
      </c>
      <c r="N199" s="431">
        <v>1021.449</v>
      </c>
      <c r="O199" s="173">
        <v>946.44100000000003</v>
      </c>
      <c r="P199" s="173">
        <v>946.44100000000003</v>
      </c>
      <c r="Q199" s="571"/>
    </row>
    <row r="200" spans="1:20" ht="15" customHeight="1">
      <c r="A200" s="601"/>
      <c r="B200" s="594"/>
      <c r="C200" s="660"/>
      <c r="D200" s="198" t="s">
        <v>43</v>
      </c>
      <c r="E200" s="172"/>
      <c r="F200" s="172"/>
      <c r="G200" s="172"/>
      <c r="H200" s="172"/>
      <c r="I200" s="173"/>
      <c r="J200" s="173"/>
      <c r="K200" s="173"/>
      <c r="L200" s="173"/>
      <c r="M200" s="174"/>
      <c r="N200" s="174"/>
      <c r="O200" s="173"/>
      <c r="P200" s="173"/>
      <c r="Q200" s="572"/>
    </row>
    <row r="201" spans="1:20" ht="28.5" customHeight="1">
      <c r="A201" s="601"/>
      <c r="B201" s="592" t="s">
        <v>472</v>
      </c>
      <c r="C201" s="574" t="s">
        <v>471</v>
      </c>
      <c r="D201" s="198" t="s">
        <v>21</v>
      </c>
      <c r="E201" s="172" t="s">
        <v>185</v>
      </c>
      <c r="F201" s="172" t="s">
        <v>95</v>
      </c>
      <c r="G201" s="172" t="s">
        <v>406</v>
      </c>
      <c r="H201" s="172" t="s">
        <v>111</v>
      </c>
      <c r="I201" s="173">
        <v>164.16564</v>
      </c>
      <c r="J201" s="173">
        <v>164.16564</v>
      </c>
      <c r="K201" s="173">
        <v>702.85586999999998</v>
      </c>
      <c r="L201" s="173">
        <v>334.36714999999998</v>
      </c>
      <c r="M201" s="431">
        <v>702.85512000000006</v>
      </c>
      <c r="N201" s="431">
        <v>702.85512000000006</v>
      </c>
      <c r="O201" s="173">
        <v>670</v>
      </c>
      <c r="P201" s="173">
        <v>511.02699999999999</v>
      </c>
      <c r="Q201" s="570"/>
    </row>
    <row r="202" spans="1:20" ht="22" customHeight="1">
      <c r="A202" s="601"/>
      <c r="B202" s="593"/>
      <c r="C202" s="578"/>
      <c r="D202" s="198" t="s">
        <v>43</v>
      </c>
      <c r="E202" s="172"/>
      <c r="F202" s="172"/>
      <c r="G202" s="172"/>
      <c r="H202" s="172"/>
      <c r="I202" s="173"/>
      <c r="J202" s="173"/>
      <c r="K202" s="173"/>
      <c r="L202" s="173"/>
      <c r="M202" s="431"/>
      <c r="N202" s="431"/>
      <c r="O202" s="173"/>
      <c r="P202" s="173"/>
      <c r="Q202" s="571"/>
    </row>
    <row r="203" spans="1:20" ht="32" customHeight="1">
      <c r="A203" s="601"/>
      <c r="B203" s="593"/>
      <c r="C203" s="578"/>
      <c r="D203" s="301" t="s">
        <v>21</v>
      </c>
      <c r="E203" s="172" t="s">
        <v>185</v>
      </c>
      <c r="F203" s="172" t="s">
        <v>95</v>
      </c>
      <c r="G203" s="172" t="s">
        <v>406</v>
      </c>
      <c r="H203" s="172" t="s">
        <v>245</v>
      </c>
      <c r="I203" s="173">
        <v>49.578020000000002</v>
      </c>
      <c r="J203" s="173">
        <v>49.578020000000002</v>
      </c>
      <c r="K203" s="173">
        <v>212.26112000000001</v>
      </c>
      <c r="L203" s="173">
        <v>110.18069</v>
      </c>
      <c r="M203" s="431">
        <v>212.26186999999999</v>
      </c>
      <c r="N203" s="431">
        <v>212.26186999999999</v>
      </c>
      <c r="O203" s="173">
        <v>202.3</v>
      </c>
      <c r="P203" s="173">
        <v>154.32980000000001</v>
      </c>
      <c r="Q203" s="571"/>
      <c r="S203" s="482"/>
    </row>
    <row r="204" spans="1:20" ht="15.5" customHeight="1">
      <c r="A204" s="601"/>
      <c r="B204" s="593"/>
      <c r="C204" s="578"/>
      <c r="D204" s="301" t="s">
        <v>43</v>
      </c>
      <c r="E204" s="172"/>
      <c r="F204" s="172"/>
      <c r="G204" s="172"/>
      <c r="H204" s="172"/>
      <c r="I204" s="173"/>
      <c r="J204" s="173"/>
      <c r="K204" s="173"/>
      <c r="L204" s="173"/>
      <c r="M204" s="431"/>
      <c r="N204" s="431"/>
      <c r="O204" s="173"/>
      <c r="P204" s="173"/>
      <c r="Q204" s="571"/>
    </row>
    <row r="205" spans="1:20" ht="32" customHeight="1">
      <c r="A205" s="601"/>
      <c r="B205" s="593"/>
      <c r="C205" s="578"/>
      <c r="D205" s="301" t="s">
        <v>21</v>
      </c>
      <c r="E205" s="172" t="s">
        <v>185</v>
      </c>
      <c r="F205" s="172" t="s">
        <v>95</v>
      </c>
      <c r="G205" s="172" t="s">
        <v>406</v>
      </c>
      <c r="H205" s="172" t="s">
        <v>110</v>
      </c>
      <c r="I205" s="173">
        <v>22.3</v>
      </c>
      <c r="J205" s="173">
        <v>22.3</v>
      </c>
      <c r="K205" s="173">
        <v>31.327999999999999</v>
      </c>
      <c r="L205" s="173">
        <v>0</v>
      </c>
      <c r="M205" s="431">
        <v>31.327999999999999</v>
      </c>
      <c r="N205" s="431">
        <v>31.327999999999999</v>
      </c>
      <c r="O205" s="173">
        <v>44.6</v>
      </c>
      <c r="P205" s="173">
        <v>22.243200000000002</v>
      </c>
      <c r="Q205" s="571"/>
      <c r="S205" s="482"/>
    </row>
    <row r="206" spans="1:20" ht="15.5" customHeight="1">
      <c r="A206" s="601"/>
      <c r="B206" s="593"/>
      <c r="C206" s="578"/>
      <c r="D206" s="301" t="s">
        <v>43</v>
      </c>
      <c r="E206" s="172"/>
      <c r="F206" s="172"/>
      <c r="G206" s="172"/>
      <c r="H206" s="172"/>
      <c r="I206" s="173"/>
      <c r="J206" s="173"/>
      <c r="K206" s="173"/>
      <c r="L206" s="173"/>
      <c r="M206" s="174"/>
      <c r="N206" s="174"/>
      <c r="O206" s="173"/>
      <c r="P206" s="173"/>
      <c r="Q206" s="571"/>
    </row>
    <row r="207" spans="1:20" ht="32" customHeight="1">
      <c r="A207" s="601"/>
      <c r="B207" s="593"/>
      <c r="C207" s="578"/>
      <c r="D207" s="301" t="s">
        <v>21</v>
      </c>
      <c r="E207" s="172" t="s">
        <v>185</v>
      </c>
      <c r="F207" s="172" t="s">
        <v>108</v>
      </c>
      <c r="G207" s="172" t="s">
        <v>406</v>
      </c>
      <c r="H207" s="172" t="s">
        <v>550</v>
      </c>
      <c r="I207" s="173">
        <v>8482.5480000000007</v>
      </c>
      <c r="J207" s="173">
        <v>8482.5480000000007</v>
      </c>
      <c r="K207" s="173">
        <v>44835.6</v>
      </c>
      <c r="L207" s="173">
        <v>14920</v>
      </c>
      <c r="M207" s="463">
        <v>22417.805540000001</v>
      </c>
      <c r="N207" s="463">
        <v>21975</v>
      </c>
      <c r="O207" s="173">
        <v>38110.300000000003</v>
      </c>
      <c r="P207" s="173">
        <v>29143.1</v>
      </c>
      <c r="Q207" s="571"/>
    </row>
    <row r="208" spans="1:20" ht="15.5" customHeight="1">
      <c r="A208" s="601"/>
      <c r="B208" s="594"/>
      <c r="C208" s="579"/>
      <c r="D208" s="301" t="s">
        <v>43</v>
      </c>
      <c r="E208" s="172"/>
      <c r="F208" s="172"/>
      <c r="G208" s="172"/>
      <c r="H208" s="172"/>
      <c r="I208" s="173"/>
      <c r="J208" s="173"/>
      <c r="K208" s="173"/>
      <c r="L208" s="173"/>
      <c r="M208" s="464"/>
      <c r="N208" s="464"/>
      <c r="O208" s="173"/>
      <c r="P208" s="173"/>
      <c r="Q208" s="571"/>
    </row>
    <row r="209" spans="1:17" ht="35" customHeight="1">
      <c r="A209" s="601"/>
      <c r="B209" s="592" t="s">
        <v>475</v>
      </c>
      <c r="C209" s="574" t="s">
        <v>638</v>
      </c>
      <c r="D209" s="301" t="s">
        <v>21</v>
      </c>
      <c r="E209" s="172" t="s">
        <v>185</v>
      </c>
      <c r="F209" s="172" t="s">
        <v>190</v>
      </c>
      <c r="G209" s="172" t="s">
        <v>561</v>
      </c>
      <c r="H209" s="172" t="s">
        <v>111</v>
      </c>
      <c r="I209" s="173">
        <v>162.01170999999999</v>
      </c>
      <c r="J209" s="173">
        <v>162.01170999999999</v>
      </c>
      <c r="K209" s="173">
        <v>188.172</v>
      </c>
      <c r="L209" s="173">
        <v>88.557599999999994</v>
      </c>
      <c r="M209" s="465">
        <v>188.172</v>
      </c>
      <c r="N209" s="465">
        <v>188.172</v>
      </c>
      <c r="O209" s="173">
        <v>182.41200000000001</v>
      </c>
      <c r="P209" s="173">
        <v>182.41200000000001</v>
      </c>
      <c r="Q209" s="571"/>
    </row>
    <row r="210" spans="1:17" ht="22" customHeight="1">
      <c r="A210" s="601"/>
      <c r="B210" s="593"/>
      <c r="C210" s="578"/>
      <c r="D210" s="301" t="s">
        <v>43</v>
      </c>
      <c r="E210" s="172"/>
      <c r="F210" s="172"/>
      <c r="G210" s="172"/>
      <c r="H210" s="172"/>
      <c r="I210" s="173"/>
      <c r="J210" s="173"/>
      <c r="K210" s="173"/>
      <c r="L210" s="173"/>
      <c r="M210" s="464"/>
      <c r="N210" s="464"/>
      <c r="O210" s="173"/>
      <c r="P210" s="173"/>
      <c r="Q210" s="571"/>
    </row>
    <row r="211" spans="1:17" ht="36" customHeight="1">
      <c r="A211" s="601"/>
      <c r="B211" s="593"/>
      <c r="C211" s="578"/>
      <c r="D211" s="301" t="s">
        <v>21</v>
      </c>
      <c r="E211" s="172" t="s">
        <v>185</v>
      </c>
      <c r="F211" s="172" t="s">
        <v>190</v>
      </c>
      <c r="G211" s="172" t="s">
        <v>561</v>
      </c>
      <c r="H211" s="172" t="s">
        <v>245</v>
      </c>
      <c r="I211" s="173">
        <v>39.988259999999997</v>
      </c>
      <c r="J211" s="173">
        <v>39.988289999999999</v>
      </c>
      <c r="K211" s="173">
        <v>56.828000000000003</v>
      </c>
      <c r="L211" s="173">
        <v>31.622399999999999</v>
      </c>
      <c r="M211" s="465">
        <v>56.828000000000003</v>
      </c>
      <c r="N211" s="465">
        <v>56.828000000000003</v>
      </c>
      <c r="O211" s="173">
        <v>55.088000000000001</v>
      </c>
      <c r="P211" s="173">
        <v>55.088000000000001</v>
      </c>
      <c r="Q211" s="571"/>
    </row>
    <row r="212" spans="1:17" ht="23" customHeight="1">
      <c r="A212" s="601"/>
      <c r="B212" s="593"/>
      <c r="C212" s="578"/>
      <c r="D212" s="301" t="s">
        <v>43</v>
      </c>
      <c r="E212" s="172"/>
      <c r="F212" s="172"/>
      <c r="G212" s="172"/>
      <c r="H212" s="172"/>
      <c r="I212" s="173"/>
      <c r="J212" s="173"/>
      <c r="K212" s="173"/>
      <c r="L212" s="173"/>
      <c r="M212" s="464"/>
      <c r="N212" s="464"/>
      <c r="O212" s="173"/>
      <c r="P212" s="173"/>
      <c r="Q212" s="571"/>
    </row>
    <row r="213" spans="1:17" ht="32" customHeight="1">
      <c r="A213" s="601"/>
      <c r="B213" s="593"/>
      <c r="C213" s="578"/>
      <c r="D213" s="301" t="s">
        <v>21</v>
      </c>
      <c r="E213" s="172" t="s">
        <v>185</v>
      </c>
      <c r="F213" s="172" t="s">
        <v>190</v>
      </c>
      <c r="G213" s="172" t="s">
        <v>561</v>
      </c>
      <c r="H213" s="172" t="s">
        <v>110</v>
      </c>
      <c r="I213" s="173">
        <v>4.8</v>
      </c>
      <c r="J213" s="173">
        <v>4.8</v>
      </c>
      <c r="K213" s="173">
        <v>6.9</v>
      </c>
      <c r="L213" s="173">
        <v>0</v>
      </c>
      <c r="M213" s="465">
        <v>6.9</v>
      </c>
      <c r="N213" s="465">
        <v>6.9</v>
      </c>
      <c r="O213" s="173">
        <v>6.9</v>
      </c>
      <c r="P213" s="173">
        <v>6.9</v>
      </c>
      <c r="Q213" s="571"/>
    </row>
    <row r="214" spans="1:17" ht="30" customHeight="1">
      <c r="A214" s="601"/>
      <c r="B214" s="593"/>
      <c r="C214" s="578"/>
      <c r="D214" s="301" t="s">
        <v>43</v>
      </c>
      <c r="E214" s="172"/>
      <c r="F214" s="172"/>
      <c r="G214" s="172"/>
      <c r="H214" s="172"/>
      <c r="I214" s="173"/>
      <c r="J214" s="173"/>
      <c r="K214" s="173"/>
      <c r="L214" s="173"/>
      <c r="M214" s="464"/>
      <c r="N214" s="464"/>
      <c r="O214" s="173"/>
      <c r="P214" s="173"/>
      <c r="Q214" s="572"/>
    </row>
    <row r="215" spans="1:17" s="201" customFormat="1" ht="27.75" customHeight="1">
      <c r="A215" s="601"/>
      <c r="B215" s="580" t="s">
        <v>670</v>
      </c>
      <c r="C215" s="564" t="s">
        <v>473</v>
      </c>
      <c r="D215" s="302" t="s">
        <v>21</v>
      </c>
      <c r="E215" s="163" t="s">
        <v>185</v>
      </c>
      <c r="F215" s="163" t="s">
        <v>187</v>
      </c>
      <c r="G215" s="163" t="s">
        <v>246</v>
      </c>
      <c r="H215" s="163" t="s">
        <v>111</v>
      </c>
      <c r="I215" s="173">
        <v>3144.6474400000002</v>
      </c>
      <c r="J215" s="173">
        <v>3135.71387</v>
      </c>
      <c r="K215" s="173">
        <v>3415.2104800000002</v>
      </c>
      <c r="L215" s="173">
        <v>1996.7920200000001</v>
      </c>
      <c r="M215" s="462">
        <v>3415.2104800000002</v>
      </c>
      <c r="N215" s="462">
        <v>3414.4725899999999</v>
      </c>
      <c r="O215" s="183">
        <v>3415.2104800000002</v>
      </c>
      <c r="P215" s="183">
        <v>3415.2104800000002</v>
      </c>
      <c r="Q215" s="580"/>
    </row>
    <row r="216" spans="1:17" s="201" customFormat="1" ht="18" customHeight="1">
      <c r="A216" s="601"/>
      <c r="B216" s="582"/>
      <c r="C216" s="565"/>
      <c r="D216" s="302" t="s">
        <v>43</v>
      </c>
      <c r="E216" s="163"/>
      <c r="F216" s="163"/>
      <c r="G216" s="163"/>
      <c r="H216" s="163"/>
      <c r="I216" s="173"/>
      <c r="J216" s="173"/>
      <c r="K216" s="173"/>
      <c r="L216" s="173"/>
      <c r="M216" s="174"/>
      <c r="N216" s="174"/>
      <c r="O216" s="183"/>
      <c r="P216" s="183"/>
      <c r="Q216" s="581"/>
    </row>
    <row r="217" spans="1:17" s="201" customFormat="1" ht="30" customHeight="1">
      <c r="A217" s="601"/>
      <c r="B217" s="582"/>
      <c r="C217" s="565"/>
      <c r="D217" s="302" t="s">
        <v>21</v>
      </c>
      <c r="E217" s="163" t="s">
        <v>185</v>
      </c>
      <c r="F217" s="163" t="s">
        <v>187</v>
      </c>
      <c r="G217" s="163" t="s">
        <v>246</v>
      </c>
      <c r="H217" s="163" t="s">
        <v>245</v>
      </c>
      <c r="I217" s="176">
        <v>949.68353000000002</v>
      </c>
      <c r="J217" s="173">
        <v>945.79618000000005</v>
      </c>
      <c r="K217" s="173">
        <v>1031.39357</v>
      </c>
      <c r="L217" s="176">
        <v>518.29145000000005</v>
      </c>
      <c r="M217" s="462">
        <v>1031.39357</v>
      </c>
      <c r="N217" s="462">
        <v>1029.1946800000001</v>
      </c>
      <c r="O217" s="183">
        <v>1031.39357</v>
      </c>
      <c r="P217" s="183">
        <v>1031.39357</v>
      </c>
      <c r="Q217" s="580"/>
    </row>
    <row r="218" spans="1:17" s="201" customFormat="1" ht="18" customHeight="1">
      <c r="A218" s="601"/>
      <c r="B218" s="582"/>
      <c r="C218" s="565"/>
      <c r="D218" s="302" t="s">
        <v>43</v>
      </c>
      <c r="E218" s="163"/>
      <c r="F218" s="163"/>
      <c r="G218" s="163"/>
      <c r="H218" s="163"/>
      <c r="I218" s="176"/>
      <c r="J218" s="173"/>
      <c r="K218" s="173"/>
      <c r="L218" s="176"/>
      <c r="M218" s="232"/>
      <c r="N218" s="174"/>
      <c r="O218" s="183"/>
      <c r="P218" s="183"/>
      <c r="Q218" s="581"/>
    </row>
    <row r="219" spans="1:17" s="201" customFormat="1" ht="26.25" customHeight="1">
      <c r="A219" s="601"/>
      <c r="B219" s="582"/>
      <c r="C219" s="565"/>
      <c r="D219" s="302" t="s">
        <v>21</v>
      </c>
      <c r="E219" s="163" t="s">
        <v>185</v>
      </c>
      <c r="F219" s="163" t="s">
        <v>187</v>
      </c>
      <c r="G219" s="163" t="s">
        <v>246</v>
      </c>
      <c r="H219" s="163" t="s">
        <v>110</v>
      </c>
      <c r="I219" s="176">
        <v>1262.0117</v>
      </c>
      <c r="J219" s="173">
        <v>1231.4829500000001</v>
      </c>
      <c r="K219" s="173">
        <v>1102.7670000000001</v>
      </c>
      <c r="L219" s="176">
        <v>566.50198</v>
      </c>
      <c r="M219" s="462">
        <v>1138.7670000000001</v>
      </c>
      <c r="N219" s="462">
        <v>1082.25713</v>
      </c>
      <c r="O219" s="183">
        <v>1407.317</v>
      </c>
      <c r="P219" s="183">
        <v>1407.317</v>
      </c>
      <c r="Q219" s="582"/>
    </row>
    <row r="220" spans="1:17" s="201" customFormat="1" ht="18" customHeight="1">
      <c r="A220" s="601"/>
      <c r="B220" s="582"/>
      <c r="C220" s="565"/>
      <c r="D220" s="302" t="s">
        <v>43</v>
      </c>
      <c r="E220" s="163"/>
      <c r="F220" s="163"/>
      <c r="G220" s="163"/>
      <c r="H220" s="163"/>
      <c r="I220" s="176"/>
      <c r="J220" s="173"/>
      <c r="K220" s="173"/>
      <c r="L220" s="176"/>
      <c r="M220" s="232"/>
      <c r="N220" s="174"/>
      <c r="O220" s="183"/>
      <c r="P220" s="183"/>
      <c r="Q220" s="581"/>
    </row>
    <row r="221" spans="1:17" s="201" customFormat="1" ht="29.25" customHeight="1">
      <c r="A221" s="601"/>
      <c r="B221" s="582"/>
      <c r="C221" s="565"/>
      <c r="D221" s="302" t="s">
        <v>21</v>
      </c>
      <c r="E221" s="303" t="s">
        <v>185</v>
      </c>
      <c r="F221" s="163" t="s">
        <v>187</v>
      </c>
      <c r="G221" s="163" t="s">
        <v>246</v>
      </c>
      <c r="H221" s="303">
        <v>321</v>
      </c>
      <c r="I221" s="165">
        <v>116.83</v>
      </c>
      <c r="J221" s="142">
        <v>113.735</v>
      </c>
      <c r="K221" s="142">
        <v>111</v>
      </c>
      <c r="L221" s="165">
        <v>96.32</v>
      </c>
      <c r="M221" s="462">
        <v>124.5</v>
      </c>
      <c r="N221" s="462">
        <v>124.27</v>
      </c>
      <c r="O221" s="144">
        <v>111</v>
      </c>
      <c r="P221" s="144">
        <v>111</v>
      </c>
      <c r="Q221" s="580"/>
    </row>
    <row r="222" spans="1:17" s="201" customFormat="1" ht="18" customHeight="1">
      <c r="A222" s="601"/>
      <c r="B222" s="582"/>
      <c r="C222" s="565"/>
      <c r="D222" s="302" t="s">
        <v>43</v>
      </c>
      <c r="E222" s="303"/>
      <c r="F222" s="163"/>
      <c r="G222" s="163"/>
      <c r="H222" s="303"/>
      <c r="I222" s="165"/>
      <c r="J222" s="142"/>
      <c r="K222" s="142"/>
      <c r="L222" s="165"/>
      <c r="M222" s="148"/>
      <c r="N222" s="143"/>
      <c r="O222" s="144"/>
      <c r="P222" s="144"/>
      <c r="Q222" s="581"/>
    </row>
    <row r="223" spans="1:17" s="201" customFormat="1" ht="18" customHeight="1">
      <c r="A223" s="601"/>
      <c r="B223" s="582"/>
      <c r="C223" s="565"/>
      <c r="D223" s="302" t="s">
        <v>21</v>
      </c>
      <c r="E223" s="303" t="s">
        <v>185</v>
      </c>
      <c r="F223" s="163" t="s">
        <v>187</v>
      </c>
      <c r="G223" s="163" t="s">
        <v>246</v>
      </c>
      <c r="H223" s="303">
        <v>853</v>
      </c>
      <c r="I223" s="165">
        <v>5</v>
      </c>
      <c r="J223" s="142">
        <v>0.25</v>
      </c>
      <c r="K223" s="142">
        <v>5</v>
      </c>
      <c r="L223" s="165">
        <v>0</v>
      </c>
      <c r="M223" s="462">
        <v>5</v>
      </c>
      <c r="N223" s="462">
        <v>0</v>
      </c>
      <c r="O223" s="144">
        <v>5</v>
      </c>
      <c r="P223" s="144">
        <v>5</v>
      </c>
      <c r="Q223" s="580"/>
    </row>
    <row r="224" spans="1:17" s="201" customFormat="1" ht="18" customHeight="1">
      <c r="A224" s="601"/>
      <c r="B224" s="581"/>
      <c r="C224" s="627"/>
      <c r="D224" s="302" t="s">
        <v>43</v>
      </c>
      <c r="E224" s="303"/>
      <c r="F224" s="163"/>
      <c r="G224" s="163"/>
      <c r="H224" s="303"/>
      <c r="I224" s="165"/>
      <c r="J224" s="142"/>
      <c r="K224" s="142"/>
      <c r="L224" s="165"/>
      <c r="M224" s="148"/>
      <c r="N224" s="143"/>
      <c r="O224" s="144"/>
      <c r="P224" s="144"/>
      <c r="Q224" s="581"/>
    </row>
    <row r="225" spans="1:17" ht="26.25" customHeight="1">
      <c r="A225" s="601"/>
      <c r="B225" s="573" t="s">
        <v>671</v>
      </c>
      <c r="C225" s="573" t="s">
        <v>474</v>
      </c>
      <c r="D225" s="198" t="s">
        <v>21</v>
      </c>
      <c r="E225" s="172" t="s">
        <v>185</v>
      </c>
      <c r="F225" s="172" t="s">
        <v>187</v>
      </c>
      <c r="G225" s="172" t="s">
        <v>248</v>
      </c>
      <c r="H225" s="172" t="s">
        <v>184</v>
      </c>
      <c r="I225" s="173">
        <v>2627.7319000000002</v>
      </c>
      <c r="J225" s="173">
        <v>2572.7781599999998</v>
      </c>
      <c r="K225" s="173">
        <v>3074.3313600000001</v>
      </c>
      <c r="L225" s="173">
        <v>2166.5928199999998</v>
      </c>
      <c r="M225" s="174">
        <v>3334.3313600000001</v>
      </c>
      <c r="N225" s="174">
        <v>3334.2883299999999</v>
      </c>
      <c r="O225" s="173">
        <v>3074.3313600000001</v>
      </c>
      <c r="P225" s="173">
        <v>3074.3313600000001</v>
      </c>
      <c r="Q225" s="570"/>
    </row>
    <row r="226" spans="1:17" ht="12.75" customHeight="1">
      <c r="A226" s="601"/>
      <c r="B226" s="573"/>
      <c r="C226" s="573"/>
      <c r="D226" s="198" t="s">
        <v>43</v>
      </c>
      <c r="E226" s="172"/>
      <c r="F226" s="172"/>
      <c r="G226" s="172"/>
      <c r="H226" s="172"/>
      <c r="I226" s="173"/>
      <c r="J226" s="173"/>
      <c r="K226" s="173"/>
      <c r="L226" s="173"/>
      <c r="M226" s="174"/>
      <c r="N226" s="174"/>
      <c r="O226" s="173"/>
      <c r="P226" s="173"/>
      <c r="Q226" s="572"/>
    </row>
    <row r="227" spans="1:17" ht="30.75" customHeight="1">
      <c r="A227" s="601"/>
      <c r="B227" s="573"/>
      <c r="C227" s="573"/>
      <c r="D227" s="198" t="s">
        <v>21</v>
      </c>
      <c r="E227" s="172" t="s">
        <v>185</v>
      </c>
      <c r="F227" s="172" t="s">
        <v>187</v>
      </c>
      <c r="G227" s="172" t="s">
        <v>248</v>
      </c>
      <c r="H227" s="172" t="s">
        <v>247</v>
      </c>
      <c r="I227" s="176">
        <v>793.57502999999997</v>
      </c>
      <c r="J227" s="173">
        <v>774.97972000000004</v>
      </c>
      <c r="K227" s="173">
        <v>928.44807000000003</v>
      </c>
      <c r="L227" s="176">
        <v>580.82952999999998</v>
      </c>
      <c r="M227" s="232">
        <v>1007.44807</v>
      </c>
      <c r="N227" s="174">
        <v>1003.32266</v>
      </c>
      <c r="O227" s="173">
        <v>928.44807000000003</v>
      </c>
      <c r="P227" s="173">
        <v>928.44807000000003</v>
      </c>
      <c r="Q227" s="570"/>
    </row>
    <row r="228" spans="1:17" ht="12.75" customHeight="1">
      <c r="A228" s="601"/>
      <c r="B228" s="573"/>
      <c r="C228" s="573"/>
      <c r="D228" s="198" t="s">
        <v>43</v>
      </c>
      <c r="E228" s="172"/>
      <c r="F228" s="172"/>
      <c r="G228" s="172"/>
      <c r="H228" s="172"/>
      <c r="I228" s="176"/>
      <c r="J228" s="173"/>
      <c r="K228" s="173"/>
      <c r="L228" s="176"/>
      <c r="M228" s="232"/>
      <c r="N228" s="174"/>
      <c r="O228" s="173"/>
      <c r="P228" s="173"/>
      <c r="Q228" s="571"/>
    </row>
    <row r="229" spans="1:17" ht="28.5" customHeight="1">
      <c r="A229" s="601"/>
      <c r="B229" s="573"/>
      <c r="C229" s="573"/>
      <c r="D229" s="198" t="s">
        <v>21</v>
      </c>
      <c r="E229" s="172" t="s">
        <v>185</v>
      </c>
      <c r="F229" s="172" t="s">
        <v>187</v>
      </c>
      <c r="G229" s="172" t="s">
        <v>248</v>
      </c>
      <c r="H229" s="172" t="s">
        <v>110</v>
      </c>
      <c r="I229" s="173">
        <v>991.7482</v>
      </c>
      <c r="J229" s="173">
        <v>932.44461000000001</v>
      </c>
      <c r="K229" s="173">
        <v>661.78300000000002</v>
      </c>
      <c r="L229" s="173">
        <v>311.70073000000002</v>
      </c>
      <c r="M229" s="174">
        <v>661.78300000000002</v>
      </c>
      <c r="N229" s="174">
        <v>611.48943999999995</v>
      </c>
      <c r="O229" s="173">
        <v>661.78300000000002</v>
      </c>
      <c r="P229" s="173">
        <v>661.78300000000002</v>
      </c>
      <c r="Q229" s="571"/>
    </row>
    <row r="230" spans="1:17" ht="15" customHeight="1">
      <c r="A230" s="601"/>
      <c r="B230" s="573"/>
      <c r="C230" s="573"/>
      <c r="D230" s="198" t="s">
        <v>43</v>
      </c>
      <c r="E230" s="172"/>
      <c r="F230" s="172"/>
      <c r="G230" s="172"/>
      <c r="H230" s="172"/>
      <c r="I230" s="176"/>
      <c r="J230" s="173"/>
      <c r="K230" s="173"/>
      <c r="L230" s="176"/>
      <c r="M230" s="232"/>
      <c r="N230" s="174"/>
      <c r="O230" s="173"/>
      <c r="P230" s="173"/>
      <c r="Q230" s="572"/>
    </row>
    <row r="231" spans="1:17" ht="31.5" customHeight="1">
      <c r="A231" s="601"/>
      <c r="B231" s="573"/>
      <c r="C231" s="573"/>
      <c r="D231" s="198" t="s">
        <v>21</v>
      </c>
      <c r="E231" s="172" t="s">
        <v>185</v>
      </c>
      <c r="F231" s="172" t="s">
        <v>187</v>
      </c>
      <c r="G231" s="172" t="s">
        <v>248</v>
      </c>
      <c r="H231" s="172" t="s">
        <v>232</v>
      </c>
      <c r="I231" s="173">
        <v>0.35</v>
      </c>
      <c r="J231" s="173">
        <v>6.7799999999999996E-3</v>
      </c>
      <c r="K231" s="173">
        <v>14</v>
      </c>
      <c r="L231" s="173">
        <v>0</v>
      </c>
      <c r="M231" s="174">
        <v>14</v>
      </c>
      <c r="N231" s="174">
        <v>6.3000000000000003E-4</v>
      </c>
      <c r="O231" s="173">
        <v>14</v>
      </c>
      <c r="P231" s="173">
        <v>14</v>
      </c>
      <c r="Q231" s="570"/>
    </row>
    <row r="232" spans="1:17" ht="15" customHeight="1" thickBot="1">
      <c r="A232" s="659"/>
      <c r="B232" s="574"/>
      <c r="C232" s="574"/>
      <c r="D232" s="199" t="s">
        <v>43</v>
      </c>
      <c r="E232" s="177"/>
      <c r="F232" s="177"/>
      <c r="G232" s="177"/>
      <c r="H232" s="177"/>
      <c r="I232" s="178"/>
      <c r="J232" s="178"/>
      <c r="K232" s="178"/>
      <c r="L232" s="178"/>
      <c r="M232" s="179"/>
      <c r="N232" s="179"/>
      <c r="O232" s="178"/>
      <c r="P232" s="178"/>
      <c r="Q232" s="572"/>
    </row>
    <row r="233" spans="1:17" ht="39.5" customHeight="1">
      <c r="A233" s="233"/>
      <c r="B233" s="559" t="s">
        <v>672</v>
      </c>
      <c r="C233" s="574" t="s">
        <v>636</v>
      </c>
      <c r="D233" s="227" t="s">
        <v>21</v>
      </c>
      <c r="E233" s="172" t="s">
        <v>185</v>
      </c>
      <c r="F233" s="172" t="s">
        <v>108</v>
      </c>
      <c r="G233" s="172" t="s">
        <v>637</v>
      </c>
      <c r="H233" s="172" t="s">
        <v>550</v>
      </c>
      <c r="I233" s="173"/>
      <c r="J233" s="173"/>
      <c r="K233" s="173">
        <v>0</v>
      </c>
      <c r="L233" s="173">
        <v>0</v>
      </c>
      <c r="M233" s="174"/>
      <c r="N233" s="174"/>
      <c r="O233" s="183">
        <v>1950.3372300000001</v>
      </c>
      <c r="P233" s="183">
        <v>1389.91579</v>
      </c>
      <c r="Q233" s="570"/>
    </row>
    <row r="234" spans="1:17" ht="12.75" customHeight="1">
      <c r="A234" s="233"/>
      <c r="B234" s="567"/>
      <c r="C234" s="578"/>
      <c r="D234" s="227" t="s">
        <v>43</v>
      </c>
      <c r="E234" s="172"/>
      <c r="F234" s="172"/>
      <c r="G234" s="172"/>
      <c r="H234" s="172"/>
      <c r="I234" s="173"/>
      <c r="J234" s="173"/>
      <c r="K234" s="173"/>
      <c r="L234" s="173"/>
      <c r="M234" s="174"/>
      <c r="N234" s="174"/>
      <c r="O234" s="183"/>
      <c r="P234" s="183"/>
      <c r="Q234" s="571"/>
    </row>
    <row r="235" spans="1:17" ht="42.5" customHeight="1">
      <c r="A235" s="371"/>
      <c r="B235" s="567"/>
      <c r="C235" s="578"/>
      <c r="D235" s="365" t="s">
        <v>21</v>
      </c>
      <c r="E235" s="172" t="s">
        <v>185</v>
      </c>
      <c r="F235" s="172" t="s">
        <v>108</v>
      </c>
      <c r="G235" s="172" t="s">
        <v>637</v>
      </c>
      <c r="H235" s="172" t="s">
        <v>550</v>
      </c>
      <c r="I235" s="173"/>
      <c r="J235" s="173"/>
      <c r="K235" s="173">
        <v>0</v>
      </c>
      <c r="L235" s="173">
        <v>0</v>
      </c>
      <c r="M235" s="174"/>
      <c r="N235" s="174"/>
      <c r="O235" s="183">
        <v>4774.9627700000001</v>
      </c>
      <c r="P235" s="183">
        <v>3093.6842099999999</v>
      </c>
      <c r="Q235" s="570"/>
    </row>
    <row r="236" spans="1:17" ht="12.75" customHeight="1">
      <c r="A236" s="371"/>
      <c r="B236" s="560"/>
      <c r="C236" s="579"/>
      <c r="D236" s="365" t="s">
        <v>43</v>
      </c>
      <c r="E236" s="172"/>
      <c r="F236" s="172"/>
      <c r="G236" s="172"/>
      <c r="H236" s="172"/>
      <c r="I236" s="173"/>
      <c r="J236" s="173"/>
      <c r="K236" s="173"/>
      <c r="L236" s="173"/>
      <c r="M236" s="174"/>
      <c r="N236" s="174"/>
      <c r="O236" s="183"/>
      <c r="P236" s="183"/>
      <c r="Q236" s="571"/>
    </row>
    <row r="237" spans="1:17" ht="37.5" customHeight="1">
      <c r="A237" s="661"/>
      <c r="B237" s="569" t="s">
        <v>85</v>
      </c>
      <c r="C237" s="569" t="s">
        <v>154</v>
      </c>
      <c r="D237" s="194" t="s">
        <v>21</v>
      </c>
      <c r="E237" s="161" t="s">
        <v>185</v>
      </c>
      <c r="F237" s="162"/>
      <c r="G237" s="162" t="s">
        <v>275</v>
      </c>
      <c r="H237" s="137" t="s">
        <v>71</v>
      </c>
      <c r="I237" s="139">
        <f>I239+I241+I243+I245+I247+I249+I251+I253+I255+I257+I259+I261+I263+I265+I267+I269+I271+I273+I275+I277+I279+I281+I283+I285+I289+I295+I297+I301+I303+I305+I307+I309+I313+I315+I317+I319+I321+I323+I325+I331+I333+I335+I337+I339+I341+I343+I345+I347+I349+I351+I353+I355+I357+I359</f>
        <v>877904.41637000011</v>
      </c>
      <c r="J237" s="139">
        <f>J239+J241+J243+J245+J247+J249+J251+J253+J255+J257+J259+J261+J263+J265+J267+J269+J271+J273+J275+J277+J279+J281+J283+J285+J289+J295+J297+J301+J303+J305+J307+J309+J313+J315+J317+J319+J321+J323+J325+J331+J333+J335+J337+J339+J341+J343+J345+J347+J349+J351+J353+J355+J357+J359</f>
        <v>872606.27981000009</v>
      </c>
      <c r="K237" s="139">
        <f>K239+K241+K243+K245+K247+K249+K251+K253+K255+K257+K259+K261+K263+K265+K267+K269+K271+K273+K275+K277+K279+K281+K283+K285+K289+K295+K297+K301+K303+K305+K307+K309+K313+K315+K317+K319+K321+K323+K325+K331+K333+K335+K337+K339+K341+K343+K345+K347+K349+K351+K353+K355+K357+K359</f>
        <v>1079190.08696</v>
      </c>
      <c r="L237" s="139">
        <f>L239+L241+L243+L245+L247+L249+L251+L253+L255+L257+L259+L261+L263+L265+L267+L269+L271+L273+L275+L277+L279+L281+L283+L285+L289+L295+L297+L301+L303+L305+L307+L309+L313+L315+L317+L319+L321+L323+L325+L331+L333+L335+L337+L339+L341+L343+L345+L347+L349+L351+L353+L355+L357+L359</f>
        <v>625656.08643000002</v>
      </c>
      <c r="M237" s="139">
        <f>SUM(M239:M360)</f>
        <v>1082582.1154999998</v>
      </c>
      <c r="N237" s="139">
        <f>SUM(N239:N360)</f>
        <v>1072224.9261799997</v>
      </c>
      <c r="O237" s="139">
        <f t="shared" ref="O237:P237" si="35">SUM(O239:O360)</f>
        <v>974915.25798000046</v>
      </c>
      <c r="P237" s="139">
        <f t="shared" si="35"/>
        <v>975694.92298000015</v>
      </c>
      <c r="Q237" s="575" t="s">
        <v>656</v>
      </c>
    </row>
    <row r="238" spans="1:17" ht="15" customHeight="1">
      <c r="A238" s="661"/>
      <c r="B238" s="569"/>
      <c r="C238" s="569"/>
      <c r="D238" s="194" t="s">
        <v>43</v>
      </c>
      <c r="E238" s="161"/>
      <c r="F238" s="162"/>
      <c r="G238" s="162"/>
      <c r="H238" s="161"/>
      <c r="I238" s="148"/>
      <c r="J238" s="143"/>
      <c r="K238" s="143"/>
      <c r="L238" s="143"/>
      <c r="M238" s="148"/>
      <c r="N238" s="143"/>
      <c r="O238" s="143"/>
      <c r="P238" s="143"/>
      <c r="Q238" s="575"/>
    </row>
    <row r="239" spans="1:17" ht="35.25" customHeight="1">
      <c r="A239" s="383"/>
      <c r="B239" s="574" t="s">
        <v>84</v>
      </c>
      <c r="C239" s="609" t="s">
        <v>688</v>
      </c>
      <c r="D239" s="366" t="s">
        <v>21</v>
      </c>
      <c r="E239" s="180" t="s">
        <v>185</v>
      </c>
      <c r="F239" s="180" t="s">
        <v>114</v>
      </c>
      <c r="G239" s="180" t="s">
        <v>687</v>
      </c>
      <c r="H239" s="180" t="s">
        <v>97</v>
      </c>
      <c r="I239" s="182"/>
      <c r="J239" s="182"/>
      <c r="K239" s="181">
        <v>1487.2</v>
      </c>
      <c r="L239" s="182">
        <v>0</v>
      </c>
      <c r="M239" s="431">
        <v>1487.2</v>
      </c>
      <c r="N239" s="431">
        <v>1487.2</v>
      </c>
      <c r="O239" s="173">
        <v>0</v>
      </c>
      <c r="P239" s="173">
        <v>0</v>
      </c>
      <c r="Q239" s="571"/>
    </row>
    <row r="240" spans="1:17" ht="23" customHeight="1">
      <c r="A240" s="383"/>
      <c r="B240" s="578"/>
      <c r="C240" s="610"/>
      <c r="D240" s="365" t="s">
        <v>43</v>
      </c>
      <c r="E240" s="172"/>
      <c r="F240" s="172"/>
      <c r="G240" s="172"/>
      <c r="H240" s="172"/>
      <c r="I240" s="176"/>
      <c r="J240" s="173"/>
      <c r="K240" s="173"/>
      <c r="L240" s="176"/>
      <c r="M240" s="232"/>
      <c r="N240" s="174"/>
      <c r="O240" s="173"/>
      <c r="P240" s="173"/>
      <c r="Q240" s="571"/>
    </row>
    <row r="241" spans="1:17" ht="35.25" customHeight="1">
      <c r="A241" s="383"/>
      <c r="B241" s="578"/>
      <c r="C241" s="610"/>
      <c r="D241" s="366" t="s">
        <v>21</v>
      </c>
      <c r="E241" s="180" t="s">
        <v>185</v>
      </c>
      <c r="F241" s="180" t="s">
        <v>114</v>
      </c>
      <c r="G241" s="180" t="s">
        <v>687</v>
      </c>
      <c r="H241" s="180" t="s">
        <v>97</v>
      </c>
      <c r="I241" s="182"/>
      <c r="J241" s="182"/>
      <c r="K241" s="181">
        <v>15.023</v>
      </c>
      <c r="L241" s="182">
        <v>0</v>
      </c>
      <c r="M241" s="431">
        <v>15.023</v>
      </c>
      <c r="N241" s="431">
        <v>15.023</v>
      </c>
      <c r="O241" s="173">
        <v>0</v>
      </c>
      <c r="P241" s="173">
        <v>0</v>
      </c>
      <c r="Q241" s="571"/>
    </row>
    <row r="242" spans="1:17" ht="27" customHeight="1">
      <c r="A242" s="383"/>
      <c r="B242" s="579"/>
      <c r="C242" s="611"/>
      <c r="D242" s="365" t="s">
        <v>43</v>
      </c>
      <c r="E242" s="172"/>
      <c r="F242" s="172"/>
      <c r="G242" s="172"/>
      <c r="H242" s="172"/>
      <c r="I242" s="176"/>
      <c r="J242" s="173"/>
      <c r="K242" s="173"/>
      <c r="L242" s="176"/>
      <c r="M242" s="232"/>
      <c r="N242" s="174"/>
      <c r="O242" s="173"/>
      <c r="P242" s="173"/>
      <c r="Q242" s="572"/>
    </row>
    <row r="243" spans="1:17" ht="50.5" customHeight="1">
      <c r="A243" s="665"/>
      <c r="B243" s="574" t="s">
        <v>394</v>
      </c>
      <c r="C243" s="574" t="s">
        <v>699</v>
      </c>
      <c r="D243" s="231" t="s">
        <v>21</v>
      </c>
      <c r="E243" s="172" t="s">
        <v>185</v>
      </c>
      <c r="F243" s="172" t="s">
        <v>114</v>
      </c>
      <c r="G243" s="172" t="s">
        <v>477</v>
      </c>
      <c r="H243" s="172" t="s">
        <v>96</v>
      </c>
      <c r="I243" s="176">
        <v>27365.830999999998</v>
      </c>
      <c r="J243" s="173">
        <v>27365.830999999998</v>
      </c>
      <c r="K243" s="173">
        <v>29998.1</v>
      </c>
      <c r="L243" s="176">
        <v>18994</v>
      </c>
      <c r="M243" s="431">
        <v>28748.2</v>
      </c>
      <c r="N243" s="431">
        <v>28394</v>
      </c>
      <c r="O243" s="429">
        <v>29998.1</v>
      </c>
      <c r="P243" s="429">
        <v>29998.1</v>
      </c>
      <c r="Q243" s="570"/>
    </row>
    <row r="244" spans="1:17" ht="21.5" customHeight="1">
      <c r="A244" s="665"/>
      <c r="B244" s="579"/>
      <c r="C244" s="579"/>
      <c r="D244" s="231" t="s">
        <v>43</v>
      </c>
      <c r="E244" s="172"/>
      <c r="F244" s="172"/>
      <c r="G244" s="172"/>
      <c r="H244" s="172"/>
      <c r="I244" s="176"/>
      <c r="J244" s="173"/>
      <c r="K244" s="173"/>
      <c r="L244" s="176"/>
      <c r="M244" s="232"/>
      <c r="N244" s="174"/>
      <c r="O244" s="173"/>
      <c r="P244" s="173"/>
      <c r="Q244" s="572"/>
    </row>
    <row r="245" spans="1:17" ht="182.5" customHeight="1">
      <c r="A245" s="665"/>
      <c r="B245" s="574" t="s">
        <v>403</v>
      </c>
      <c r="C245" s="574" t="s">
        <v>478</v>
      </c>
      <c r="D245" s="198" t="s">
        <v>21</v>
      </c>
      <c r="E245" s="172" t="s">
        <v>185</v>
      </c>
      <c r="F245" s="172" t="s">
        <v>186</v>
      </c>
      <c r="G245" s="172" t="s">
        <v>249</v>
      </c>
      <c r="H245" s="172" t="s">
        <v>96</v>
      </c>
      <c r="I245" s="176">
        <v>65534.25</v>
      </c>
      <c r="J245" s="173">
        <v>65534.25</v>
      </c>
      <c r="K245" s="173">
        <v>79784.392800000001</v>
      </c>
      <c r="L245" s="176">
        <v>52306.387089999997</v>
      </c>
      <c r="M245" s="431">
        <v>81467.192800000004</v>
      </c>
      <c r="N245" s="431">
        <v>81467.192800000004</v>
      </c>
      <c r="O245" s="429">
        <v>77608.5</v>
      </c>
      <c r="P245" s="429">
        <v>77608.5</v>
      </c>
      <c r="Q245" s="570"/>
    </row>
    <row r="246" spans="1:17" ht="40" customHeight="1">
      <c r="A246" s="665"/>
      <c r="B246" s="578"/>
      <c r="C246" s="578"/>
      <c r="D246" s="198" t="s">
        <v>43</v>
      </c>
      <c r="E246" s="172"/>
      <c r="F246" s="172"/>
      <c r="G246" s="172"/>
      <c r="H246" s="172"/>
      <c r="I246" s="176"/>
      <c r="J246" s="173"/>
      <c r="K246" s="173"/>
      <c r="L246" s="176"/>
      <c r="M246" s="232"/>
      <c r="N246" s="174"/>
      <c r="O246" s="173"/>
      <c r="P246" s="173"/>
      <c r="Q246" s="571"/>
    </row>
    <row r="247" spans="1:17" ht="55.5" customHeight="1">
      <c r="A247" s="665"/>
      <c r="B247" s="573" t="s">
        <v>405</v>
      </c>
      <c r="C247" s="573" t="s">
        <v>479</v>
      </c>
      <c r="D247" s="198" t="s">
        <v>21</v>
      </c>
      <c r="E247" s="172" t="s">
        <v>185</v>
      </c>
      <c r="F247" s="172" t="s">
        <v>114</v>
      </c>
      <c r="G247" s="172" t="s">
        <v>250</v>
      </c>
      <c r="H247" s="172" t="s">
        <v>96</v>
      </c>
      <c r="I247" s="176">
        <v>50857.947560000001</v>
      </c>
      <c r="J247" s="173">
        <v>50857.947560000001</v>
      </c>
      <c r="K247" s="173">
        <v>71829.7</v>
      </c>
      <c r="L247" s="173">
        <v>44464.675459999999</v>
      </c>
      <c r="M247" s="431">
        <v>71930.5</v>
      </c>
      <c r="N247" s="431">
        <v>71930.5</v>
      </c>
      <c r="O247" s="429">
        <v>64089.424749999998</v>
      </c>
      <c r="P247" s="429">
        <v>64089.424749999998</v>
      </c>
      <c r="Q247" s="570"/>
    </row>
    <row r="248" spans="1:17" ht="71" customHeight="1">
      <c r="A248" s="665"/>
      <c r="B248" s="573"/>
      <c r="C248" s="573"/>
      <c r="D248" s="198" t="s">
        <v>43</v>
      </c>
      <c r="E248" s="172"/>
      <c r="F248" s="172"/>
      <c r="G248" s="172"/>
      <c r="H248" s="172"/>
      <c r="I248" s="176"/>
      <c r="J248" s="173"/>
      <c r="K248" s="173"/>
      <c r="L248" s="173"/>
      <c r="M248" s="232"/>
      <c r="N248" s="174"/>
      <c r="O248" s="173"/>
      <c r="P248" s="173"/>
      <c r="Q248" s="571"/>
    </row>
    <row r="249" spans="1:17" ht="60.5" customHeight="1">
      <c r="A249" s="665"/>
      <c r="B249" s="573"/>
      <c r="C249" s="573"/>
      <c r="D249" s="198" t="s">
        <v>21</v>
      </c>
      <c r="E249" s="172" t="s">
        <v>185</v>
      </c>
      <c r="F249" s="172" t="s">
        <v>114</v>
      </c>
      <c r="G249" s="172" t="s">
        <v>250</v>
      </c>
      <c r="H249" s="172" t="s">
        <v>97</v>
      </c>
      <c r="I249" s="176">
        <v>2630.11744</v>
      </c>
      <c r="J249" s="173">
        <v>0</v>
      </c>
      <c r="K249" s="173">
        <v>0</v>
      </c>
      <c r="L249" s="173">
        <v>0</v>
      </c>
      <c r="M249" s="232">
        <v>0</v>
      </c>
      <c r="N249" s="174">
        <v>0</v>
      </c>
      <c r="O249" s="173">
        <v>625.17525000000001</v>
      </c>
      <c r="P249" s="173">
        <v>625.17525000000001</v>
      </c>
      <c r="Q249" s="576"/>
    </row>
    <row r="250" spans="1:17" ht="42.5" customHeight="1">
      <c r="A250" s="665"/>
      <c r="B250" s="573"/>
      <c r="C250" s="573"/>
      <c r="D250" s="198" t="s">
        <v>43</v>
      </c>
      <c r="E250" s="172"/>
      <c r="F250" s="172"/>
      <c r="G250" s="172"/>
      <c r="H250" s="172"/>
      <c r="I250" s="176"/>
      <c r="J250" s="173"/>
      <c r="K250" s="173"/>
      <c r="L250" s="173"/>
      <c r="M250" s="232"/>
      <c r="N250" s="174"/>
      <c r="O250" s="173"/>
      <c r="P250" s="173"/>
      <c r="Q250" s="576"/>
    </row>
    <row r="251" spans="1:17" ht="127" customHeight="1">
      <c r="A251" s="665"/>
      <c r="B251" s="574" t="s">
        <v>481</v>
      </c>
      <c r="C251" s="574" t="s">
        <v>480</v>
      </c>
      <c r="D251" s="198" t="s">
        <v>21</v>
      </c>
      <c r="E251" s="172" t="s">
        <v>185</v>
      </c>
      <c r="F251" s="172" t="s">
        <v>186</v>
      </c>
      <c r="G251" s="172" t="s">
        <v>401</v>
      </c>
      <c r="H251" s="172" t="s">
        <v>97</v>
      </c>
      <c r="I251" s="176">
        <v>597.82000000000005</v>
      </c>
      <c r="J251" s="173">
        <v>566.40899999999999</v>
      </c>
      <c r="K251" s="173">
        <v>1299.5999999999999</v>
      </c>
      <c r="L251" s="176">
        <v>352.96944999999999</v>
      </c>
      <c r="M251" s="431">
        <v>850</v>
      </c>
      <c r="N251" s="431">
        <v>692.3</v>
      </c>
      <c r="O251" s="176">
        <v>1299.5999999999999</v>
      </c>
      <c r="P251" s="176">
        <v>1299.5999999999999</v>
      </c>
      <c r="Q251" s="576"/>
    </row>
    <row r="252" spans="1:17" ht="20.5" customHeight="1">
      <c r="A252" s="665"/>
      <c r="B252" s="579"/>
      <c r="C252" s="579"/>
      <c r="D252" s="198" t="s">
        <v>43</v>
      </c>
      <c r="E252" s="172"/>
      <c r="F252" s="172"/>
      <c r="G252" s="172"/>
      <c r="H252" s="172"/>
      <c r="I252" s="176"/>
      <c r="J252" s="173"/>
      <c r="K252" s="173"/>
      <c r="L252" s="176"/>
      <c r="M252" s="232"/>
      <c r="N252" s="174"/>
      <c r="O252" s="173"/>
      <c r="P252" s="173"/>
      <c r="Q252" s="577"/>
    </row>
    <row r="253" spans="1:17" ht="30.75" customHeight="1">
      <c r="A253" s="665"/>
      <c r="B253" s="574" t="s">
        <v>483</v>
      </c>
      <c r="C253" s="574" t="s">
        <v>482</v>
      </c>
      <c r="D253" s="198" t="s">
        <v>21</v>
      </c>
      <c r="E253" s="172" t="s">
        <v>185</v>
      </c>
      <c r="F253" s="172" t="s">
        <v>188</v>
      </c>
      <c r="G253" s="172" t="s">
        <v>427</v>
      </c>
      <c r="H253" s="172" t="s">
        <v>110</v>
      </c>
      <c r="I253" s="176">
        <v>30.697279999999999</v>
      </c>
      <c r="J253" s="173">
        <v>6.6556100000000002</v>
      </c>
      <c r="K253" s="173">
        <v>72</v>
      </c>
      <c r="L253" s="173">
        <v>3.3753199999999999</v>
      </c>
      <c r="M253" s="431">
        <v>30.609729999999999</v>
      </c>
      <c r="N253" s="431">
        <v>6.7410100000000002</v>
      </c>
      <c r="O253" s="429">
        <v>72</v>
      </c>
      <c r="P253" s="429">
        <v>72</v>
      </c>
      <c r="Q253" s="570"/>
    </row>
    <row r="254" spans="1:17" ht="26.25" customHeight="1">
      <c r="A254" s="665"/>
      <c r="B254" s="578"/>
      <c r="C254" s="578"/>
      <c r="D254" s="198" t="s">
        <v>43</v>
      </c>
      <c r="E254" s="172"/>
      <c r="F254" s="172"/>
      <c r="G254" s="172"/>
      <c r="H254" s="172"/>
      <c r="I254" s="176"/>
      <c r="J254" s="173"/>
      <c r="K254" s="173"/>
      <c r="L254" s="173"/>
      <c r="M254" s="431"/>
      <c r="N254" s="431"/>
      <c r="O254" s="429"/>
      <c r="P254" s="429"/>
      <c r="Q254" s="571"/>
    </row>
    <row r="255" spans="1:17" ht="40.5" customHeight="1">
      <c r="A255" s="665"/>
      <c r="B255" s="578"/>
      <c r="C255" s="578"/>
      <c r="D255" s="198" t="s">
        <v>21</v>
      </c>
      <c r="E255" s="172" t="s">
        <v>185</v>
      </c>
      <c r="F255" s="172" t="s">
        <v>188</v>
      </c>
      <c r="G255" s="172" t="s">
        <v>427</v>
      </c>
      <c r="H255" s="172" t="s">
        <v>109</v>
      </c>
      <c r="I255" s="176">
        <v>797.42272000000003</v>
      </c>
      <c r="J255" s="173">
        <v>656.80372999999997</v>
      </c>
      <c r="K255" s="173">
        <v>2818.3</v>
      </c>
      <c r="L255" s="173">
        <v>365.15780000000001</v>
      </c>
      <c r="M255" s="431">
        <v>900.39026999999999</v>
      </c>
      <c r="N255" s="431">
        <v>613.12563999999998</v>
      </c>
      <c r="O255" s="429">
        <v>2818.3</v>
      </c>
      <c r="P255" s="429">
        <v>2818.3</v>
      </c>
      <c r="Q255" s="571"/>
    </row>
    <row r="256" spans="1:17" ht="22.5" customHeight="1">
      <c r="A256" s="665"/>
      <c r="B256" s="579"/>
      <c r="C256" s="579"/>
      <c r="D256" s="198" t="s">
        <v>43</v>
      </c>
      <c r="E256" s="172"/>
      <c r="F256" s="172"/>
      <c r="G256" s="172"/>
      <c r="H256" s="172"/>
      <c r="I256" s="176"/>
      <c r="J256" s="173"/>
      <c r="K256" s="173"/>
      <c r="L256" s="173"/>
      <c r="M256" s="232"/>
      <c r="N256" s="174"/>
      <c r="O256" s="173"/>
      <c r="P256" s="173"/>
      <c r="Q256" s="572"/>
    </row>
    <row r="257" spans="1:17" ht="62.25" customHeight="1">
      <c r="A257" s="665"/>
      <c r="B257" s="573" t="s">
        <v>485</v>
      </c>
      <c r="C257" s="574" t="s">
        <v>484</v>
      </c>
      <c r="D257" s="198" t="s">
        <v>21</v>
      </c>
      <c r="E257" s="172" t="s">
        <v>185</v>
      </c>
      <c r="F257" s="172" t="s">
        <v>114</v>
      </c>
      <c r="G257" s="172" t="s">
        <v>315</v>
      </c>
      <c r="H257" s="172" t="s">
        <v>96</v>
      </c>
      <c r="I257" s="173">
        <v>255418.73738999999</v>
      </c>
      <c r="J257" s="173">
        <v>255418.73738999999</v>
      </c>
      <c r="K257" s="173">
        <v>291933.95228999999</v>
      </c>
      <c r="L257" s="173">
        <v>192925.0263</v>
      </c>
      <c r="M257" s="431">
        <v>295599.15229</v>
      </c>
      <c r="N257" s="431">
        <v>295599.15229</v>
      </c>
      <c r="O257" s="429">
        <v>266591.15285999997</v>
      </c>
      <c r="P257" s="429">
        <v>266591.15285999997</v>
      </c>
      <c r="Q257" s="656"/>
    </row>
    <row r="258" spans="1:17" ht="30" customHeight="1">
      <c r="A258" s="665"/>
      <c r="B258" s="573"/>
      <c r="C258" s="578"/>
      <c r="D258" s="198" t="s">
        <v>43</v>
      </c>
      <c r="E258" s="172"/>
      <c r="F258" s="172"/>
      <c r="G258" s="172"/>
      <c r="H258" s="172"/>
      <c r="I258" s="173"/>
      <c r="J258" s="173"/>
      <c r="K258" s="173"/>
      <c r="L258" s="173"/>
      <c r="M258" s="431"/>
      <c r="N258" s="431"/>
      <c r="O258" s="429"/>
      <c r="P258" s="429"/>
      <c r="Q258" s="657"/>
    </row>
    <row r="259" spans="1:17" ht="69" customHeight="1">
      <c r="A259" s="665"/>
      <c r="B259" s="573"/>
      <c r="C259" s="578"/>
      <c r="D259" s="198" t="s">
        <v>21</v>
      </c>
      <c r="E259" s="172" t="s">
        <v>185</v>
      </c>
      <c r="F259" s="172" t="s">
        <v>114</v>
      </c>
      <c r="G259" s="172" t="s">
        <v>315</v>
      </c>
      <c r="H259" s="172" t="s">
        <v>97</v>
      </c>
      <c r="I259" s="173">
        <v>11665.504279999999</v>
      </c>
      <c r="J259" s="173">
        <v>11664.85511</v>
      </c>
      <c r="K259" s="173">
        <v>19469.538769999999</v>
      </c>
      <c r="L259" s="173">
        <v>6579.1633400000001</v>
      </c>
      <c r="M259" s="431">
        <v>19797.938770000001</v>
      </c>
      <c r="N259" s="431">
        <v>19797.938770000001</v>
      </c>
      <c r="O259" s="429">
        <v>12690.547140000001</v>
      </c>
      <c r="P259" s="429">
        <v>12690.547140000001</v>
      </c>
      <c r="Q259" s="577"/>
    </row>
    <row r="260" spans="1:17" ht="16.5" customHeight="1">
      <c r="A260" s="665"/>
      <c r="B260" s="573"/>
      <c r="C260" s="578"/>
      <c r="D260" s="198" t="s">
        <v>43</v>
      </c>
      <c r="E260" s="175"/>
      <c r="F260" s="172"/>
      <c r="G260" s="172"/>
      <c r="H260" s="175"/>
      <c r="I260" s="165"/>
      <c r="J260" s="142"/>
      <c r="K260" s="142"/>
      <c r="L260" s="165"/>
      <c r="M260" s="148"/>
      <c r="N260" s="143"/>
      <c r="O260" s="142"/>
      <c r="P260" s="142"/>
      <c r="Q260" s="577"/>
    </row>
    <row r="261" spans="1:17" ht="45.75" customHeight="1">
      <c r="A261" s="665"/>
      <c r="B261" s="573"/>
      <c r="C261" s="578"/>
      <c r="D261" s="198" t="s">
        <v>21</v>
      </c>
      <c r="E261" s="172" t="s">
        <v>185</v>
      </c>
      <c r="F261" s="172" t="s">
        <v>331</v>
      </c>
      <c r="G261" s="172" t="s">
        <v>315</v>
      </c>
      <c r="H261" s="172" t="s">
        <v>96</v>
      </c>
      <c r="I261" s="176">
        <v>5831.0823200000004</v>
      </c>
      <c r="J261" s="176">
        <v>5831.0823200000004</v>
      </c>
      <c r="K261" s="173">
        <v>10351.700000000001</v>
      </c>
      <c r="L261" s="176">
        <v>6925.0759799999996</v>
      </c>
      <c r="M261" s="431">
        <v>10484.6</v>
      </c>
      <c r="N261" s="431">
        <v>10484.6</v>
      </c>
      <c r="O261" s="429">
        <v>14042.4</v>
      </c>
      <c r="P261" s="429">
        <v>14042.4</v>
      </c>
      <c r="Q261" s="656"/>
    </row>
    <row r="262" spans="1:17" ht="19" customHeight="1">
      <c r="A262" s="665"/>
      <c r="B262" s="573"/>
      <c r="C262" s="579"/>
      <c r="D262" s="198" t="s">
        <v>43</v>
      </c>
      <c r="E262" s="172"/>
      <c r="F262" s="172"/>
      <c r="G262" s="172"/>
      <c r="H262" s="172"/>
      <c r="I262" s="176"/>
      <c r="J262" s="173"/>
      <c r="K262" s="178"/>
      <c r="L262" s="470"/>
      <c r="M262" s="232"/>
      <c r="N262" s="174"/>
      <c r="O262" s="173"/>
      <c r="P262" s="173"/>
      <c r="Q262" s="658"/>
    </row>
    <row r="263" spans="1:17" ht="64.5" customHeight="1">
      <c r="A263" s="665"/>
      <c r="B263" s="574" t="s">
        <v>487</v>
      </c>
      <c r="C263" s="592" t="s">
        <v>486</v>
      </c>
      <c r="D263" s="198" t="s">
        <v>21</v>
      </c>
      <c r="E263" s="172" t="s">
        <v>185</v>
      </c>
      <c r="F263" s="172" t="s">
        <v>114</v>
      </c>
      <c r="G263" s="172" t="s">
        <v>252</v>
      </c>
      <c r="H263" s="172" t="s">
        <v>97</v>
      </c>
      <c r="I263" s="176">
        <v>15753.3</v>
      </c>
      <c r="J263" s="467">
        <v>14172.236000000001</v>
      </c>
      <c r="K263" s="173">
        <v>25884.2</v>
      </c>
      <c r="L263" s="176">
        <v>8103.8734999999997</v>
      </c>
      <c r="M263" s="469">
        <v>20284.2</v>
      </c>
      <c r="N263" s="431">
        <v>14062.941639999999</v>
      </c>
      <c r="O263" s="173">
        <v>25605.3</v>
      </c>
      <c r="P263" s="173">
        <v>25605.3</v>
      </c>
      <c r="Q263" s="576"/>
    </row>
    <row r="264" spans="1:17" ht="34" customHeight="1">
      <c r="A264" s="665"/>
      <c r="B264" s="579"/>
      <c r="C264" s="594"/>
      <c r="D264" s="198" t="s">
        <v>43</v>
      </c>
      <c r="E264" s="172"/>
      <c r="F264" s="172"/>
      <c r="G264" s="172"/>
      <c r="H264" s="172"/>
      <c r="I264" s="176"/>
      <c r="J264" s="467"/>
      <c r="K264" s="173"/>
      <c r="L264" s="176"/>
      <c r="M264" s="473"/>
      <c r="N264" s="174"/>
      <c r="O264" s="173"/>
      <c r="P264" s="173"/>
      <c r="Q264" s="576"/>
    </row>
    <row r="265" spans="1:17" ht="67" customHeight="1">
      <c r="A265" s="665"/>
      <c r="B265" s="573" t="s">
        <v>488</v>
      </c>
      <c r="C265" s="592" t="s">
        <v>489</v>
      </c>
      <c r="D265" s="198" t="s">
        <v>21</v>
      </c>
      <c r="E265" s="172" t="s">
        <v>185</v>
      </c>
      <c r="F265" s="172" t="s">
        <v>186</v>
      </c>
      <c r="G265" s="172" t="s">
        <v>251</v>
      </c>
      <c r="H265" s="172" t="s">
        <v>96</v>
      </c>
      <c r="I265" s="176">
        <v>125626.50198</v>
      </c>
      <c r="J265" s="467">
        <v>125626.50198</v>
      </c>
      <c r="K265" s="173">
        <v>153782.29999999999</v>
      </c>
      <c r="L265" s="176">
        <v>99479.63811</v>
      </c>
      <c r="M265" s="469">
        <v>163627.95000000001</v>
      </c>
      <c r="N265" s="431">
        <v>163627.95000000001</v>
      </c>
      <c r="O265" s="429">
        <v>139457</v>
      </c>
      <c r="P265" s="429">
        <v>139457</v>
      </c>
      <c r="Q265" s="570"/>
    </row>
    <row r="266" spans="1:17" ht="37.5" customHeight="1">
      <c r="A266" s="665"/>
      <c r="B266" s="573"/>
      <c r="C266" s="593"/>
      <c r="D266" s="198" t="s">
        <v>43</v>
      </c>
      <c r="E266" s="172"/>
      <c r="F266" s="172"/>
      <c r="G266" s="172"/>
      <c r="H266" s="172"/>
      <c r="I266" s="176"/>
      <c r="J266" s="467"/>
      <c r="K266" s="173"/>
      <c r="L266" s="176"/>
      <c r="M266" s="469"/>
      <c r="N266" s="431"/>
      <c r="O266" s="429"/>
      <c r="P266" s="429"/>
      <c r="Q266" s="572"/>
    </row>
    <row r="267" spans="1:17" ht="61.5" customHeight="1">
      <c r="A267" s="665"/>
      <c r="B267" s="573"/>
      <c r="C267" s="593"/>
      <c r="D267" s="198" t="s">
        <v>21</v>
      </c>
      <c r="E267" s="172" t="s">
        <v>185</v>
      </c>
      <c r="F267" s="172" t="s">
        <v>186</v>
      </c>
      <c r="G267" s="172" t="s">
        <v>251</v>
      </c>
      <c r="H267" s="172" t="s">
        <v>97</v>
      </c>
      <c r="I267" s="176">
        <v>1060</v>
      </c>
      <c r="J267" s="468">
        <v>1060</v>
      </c>
      <c r="K267" s="173">
        <v>1010</v>
      </c>
      <c r="L267" s="176">
        <v>214.03044</v>
      </c>
      <c r="M267" s="469">
        <v>1010</v>
      </c>
      <c r="N267" s="431">
        <v>1010</v>
      </c>
      <c r="O267" s="429">
        <v>1010</v>
      </c>
      <c r="P267" s="429">
        <v>1010</v>
      </c>
      <c r="Q267" s="576"/>
    </row>
    <row r="268" spans="1:17" ht="45" customHeight="1">
      <c r="A268" s="665"/>
      <c r="B268" s="573"/>
      <c r="C268" s="594"/>
      <c r="D268" s="198" t="s">
        <v>43</v>
      </c>
      <c r="E268" s="172"/>
      <c r="F268" s="172"/>
      <c r="G268" s="172"/>
      <c r="H268" s="172"/>
      <c r="I268" s="176"/>
      <c r="J268" s="173"/>
      <c r="K268" s="181"/>
      <c r="L268" s="182"/>
      <c r="M268" s="232"/>
      <c r="N268" s="174"/>
      <c r="O268" s="173"/>
      <c r="P268" s="173"/>
      <c r="Q268" s="576"/>
    </row>
    <row r="269" spans="1:17" ht="66" customHeight="1">
      <c r="A269" s="665"/>
      <c r="B269" s="606" t="s">
        <v>490</v>
      </c>
      <c r="C269" s="583" t="s">
        <v>491</v>
      </c>
      <c r="D269" s="192" t="s">
        <v>21</v>
      </c>
      <c r="E269" s="163" t="s">
        <v>185</v>
      </c>
      <c r="F269" s="163" t="s">
        <v>118</v>
      </c>
      <c r="G269" s="163" t="s">
        <v>371</v>
      </c>
      <c r="H269" s="163" t="s">
        <v>97</v>
      </c>
      <c r="I269" s="176">
        <v>7447.3</v>
      </c>
      <c r="J269" s="173">
        <v>7428.8505599999999</v>
      </c>
      <c r="K269" s="173">
        <v>8812.2893999999997</v>
      </c>
      <c r="L269" s="176">
        <v>7211.8894</v>
      </c>
      <c r="M269" s="431">
        <v>7862.6894000000002</v>
      </c>
      <c r="N269" s="431">
        <v>7853.5901199999998</v>
      </c>
      <c r="O269" s="429">
        <v>8683.7000000000007</v>
      </c>
      <c r="P269" s="429">
        <v>8683.7000000000007</v>
      </c>
      <c r="Q269" s="588"/>
    </row>
    <row r="270" spans="1:17" ht="31.5" customHeight="1">
      <c r="A270" s="665"/>
      <c r="B270" s="607"/>
      <c r="C270" s="584"/>
      <c r="D270" s="192" t="s">
        <v>43</v>
      </c>
      <c r="E270" s="163"/>
      <c r="F270" s="163"/>
      <c r="G270" s="163"/>
      <c r="H270" s="163"/>
      <c r="I270" s="176"/>
      <c r="J270" s="173"/>
      <c r="K270" s="173"/>
      <c r="L270" s="176"/>
      <c r="M270" s="431"/>
      <c r="N270" s="431"/>
      <c r="O270" s="471"/>
      <c r="P270" s="183"/>
      <c r="Q270" s="589"/>
    </row>
    <row r="271" spans="1:17" ht="66" customHeight="1">
      <c r="A271" s="665"/>
      <c r="B271" s="607"/>
      <c r="C271" s="584"/>
      <c r="D271" s="364" t="s">
        <v>21</v>
      </c>
      <c r="E271" s="163" t="s">
        <v>185</v>
      </c>
      <c r="F271" s="163" t="s">
        <v>118</v>
      </c>
      <c r="G271" s="163" t="s">
        <v>371</v>
      </c>
      <c r="H271" s="163" t="s">
        <v>110</v>
      </c>
      <c r="I271" s="176"/>
      <c r="J271" s="173"/>
      <c r="K271" s="173">
        <v>42.110599999999998</v>
      </c>
      <c r="L271" s="176">
        <v>42.110599999999998</v>
      </c>
      <c r="M271" s="431">
        <v>42.110599999999998</v>
      </c>
      <c r="N271" s="431">
        <v>42.110599999999998</v>
      </c>
      <c r="O271" s="472">
        <v>0</v>
      </c>
      <c r="P271" s="184">
        <v>0</v>
      </c>
      <c r="Q271" s="589"/>
    </row>
    <row r="272" spans="1:17" ht="31.5" customHeight="1">
      <c r="A272" s="665"/>
      <c r="B272" s="608"/>
      <c r="C272" s="597"/>
      <c r="D272" s="364" t="s">
        <v>43</v>
      </c>
      <c r="E272" s="163"/>
      <c r="F272" s="163"/>
      <c r="G272" s="163"/>
      <c r="H272" s="163"/>
      <c r="I272" s="176"/>
      <c r="J272" s="173"/>
      <c r="K272" s="173"/>
      <c r="L272" s="176"/>
      <c r="M272" s="232"/>
      <c r="N272" s="174"/>
      <c r="O272" s="183"/>
      <c r="P272" s="183"/>
      <c r="Q272" s="612"/>
    </row>
    <row r="273" spans="1:17" ht="38.25" customHeight="1">
      <c r="A273" s="665"/>
      <c r="B273" s="590" t="s">
        <v>494</v>
      </c>
      <c r="C273" s="583" t="s">
        <v>559</v>
      </c>
      <c r="D273" s="235" t="s">
        <v>21</v>
      </c>
      <c r="E273" s="163" t="s">
        <v>185</v>
      </c>
      <c r="F273" s="163" t="s">
        <v>114</v>
      </c>
      <c r="G273" s="163" t="s">
        <v>553</v>
      </c>
      <c r="H273" s="163" t="s">
        <v>97</v>
      </c>
      <c r="I273" s="173">
        <v>2920</v>
      </c>
      <c r="J273" s="173">
        <v>2920</v>
      </c>
      <c r="K273" s="173">
        <v>2560</v>
      </c>
      <c r="L273" s="173">
        <v>2560</v>
      </c>
      <c r="M273" s="431">
        <v>2560</v>
      </c>
      <c r="N273" s="431">
        <v>2560</v>
      </c>
      <c r="O273" s="183">
        <v>0</v>
      </c>
      <c r="P273" s="183">
        <v>0</v>
      </c>
      <c r="Q273" s="588"/>
    </row>
    <row r="274" spans="1:17" ht="14" customHeight="1">
      <c r="A274" s="665"/>
      <c r="B274" s="591"/>
      <c r="C274" s="584"/>
      <c r="D274" s="235" t="s">
        <v>43</v>
      </c>
      <c r="E274" s="163"/>
      <c r="F274" s="163"/>
      <c r="G274" s="163"/>
      <c r="H274" s="163"/>
      <c r="I274" s="173"/>
      <c r="J274" s="173"/>
      <c r="K274" s="173"/>
      <c r="L274" s="173"/>
      <c r="M274" s="174"/>
      <c r="N274" s="174"/>
      <c r="O274" s="183"/>
      <c r="P274" s="183"/>
      <c r="Q274" s="589"/>
    </row>
    <row r="275" spans="1:17" ht="38.25" customHeight="1">
      <c r="A275" s="665"/>
      <c r="B275" s="566" t="s">
        <v>495</v>
      </c>
      <c r="C275" s="586" t="s">
        <v>492</v>
      </c>
      <c r="D275" s="192" t="s">
        <v>21</v>
      </c>
      <c r="E275" s="163" t="s">
        <v>185</v>
      </c>
      <c r="F275" s="163" t="s">
        <v>186</v>
      </c>
      <c r="G275" s="163" t="s">
        <v>253</v>
      </c>
      <c r="H275" s="163" t="s">
        <v>96</v>
      </c>
      <c r="I275" s="176">
        <v>101579.48450999999</v>
      </c>
      <c r="J275" s="173">
        <v>101579.48450999999</v>
      </c>
      <c r="K275" s="173">
        <v>116099.55992</v>
      </c>
      <c r="L275" s="176">
        <v>62026.081700000002</v>
      </c>
      <c r="M275" s="431">
        <v>116520.03043</v>
      </c>
      <c r="N275" s="431">
        <v>116520.03043</v>
      </c>
      <c r="O275" s="183">
        <v>116099.55992</v>
      </c>
      <c r="P275" s="183">
        <v>116099.55992</v>
      </c>
      <c r="Q275" s="588"/>
    </row>
    <row r="276" spans="1:17" ht="16" customHeight="1">
      <c r="A276" s="665"/>
      <c r="B276" s="566"/>
      <c r="C276" s="586"/>
      <c r="D276" s="192" t="s">
        <v>43</v>
      </c>
      <c r="E276" s="163"/>
      <c r="F276" s="163"/>
      <c r="G276" s="163"/>
      <c r="H276" s="163"/>
      <c r="I276" s="176"/>
      <c r="J276" s="173"/>
      <c r="K276" s="173"/>
      <c r="L276" s="176"/>
      <c r="M276" s="431"/>
      <c r="N276" s="431"/>
      <c r="O276" s="183"/>
      <c r="P276" s="183"/>
      <c r="Q276" s="589"/>
    </row>
    <row r="277" spans="1:17" ht="31.5" customHeight="1">
      <c r="A277" s="665"/>
      <c r="B277" s="566"/>
      <c r="C277" s="586"/>
      <c r="D277" s="192" t="s">
        <v>21</v>
      </c>
      <c r="E277" s="141" t="s">
        <v>185</v>
      </c>
      <c r="F277" s="141" t="s">
        <v>186</v>
      </c>
      <c r="G277" s="163" t="s">
        <v>253</v>
      </c>
      <c r="H277" s="141" t="s">
        <v>97</v>
      </c>
      <c r="I277" s="176">
        <v>9529.7785199999998</v>
      </c>
      <c r="J277" s="173">
        <v>9529.7785000000003</v>
      </c>
      <c r="K277" s="173">
        <v>15418.098599999999</v>
      </c>
      <c r="L277" s="176">
        <v>4698.50623</v>
      </c>
      <c r="M277" s="431">
        <v>18506.605080000001</v>
      </c>
      <c r="N277" s="431">
        <v>18506.605080000001</v>
      </c>
      <c r="O277" s="183">
        <v>1054.0820000000001</v>
      </c>
      <c r="P277" s="183">
        <v>1054.0820000000001</v>
      </c>
      <c r="Q277" s="589"/>
    </row>
    <row r="278" spans="1:17" ht="18.5" customHeight="1">
      <c r="A278" s="665"/>
      <c r="B278" s="566"/>
      <c r="C278" s="586"/>
      <c r="D278" s="192" t="s">
        <v>43</v>
      </c>
      <c r="E278" s="141"/>
      <c r="F278" s="141"/>
      <c r="G278" s="141"/>
      <c r="H278" s="141"/>
      <c r="I278" s="176"/>
      <c r="J278" s="173"/>
      <c r="K278" s="173"/>
      <c r="L278" s="176"/>
      <c r="M278" s="174"/>
      <c r="N278" s="174"/>
      <c r="O278" s="183"/>
      <c r="P278" s="183"/>
      <c r="Q278" s="612"/>
    </row>
    <row r="279" spans="1:17" ht="32.25" customHeight="1">
      <c r="A279" s="665"/>
      <c r="B279" s="566" t="s">
        <v>426</v>
      </c>
      <c r="C279" s="586" t="s">
        <v>493</v>
      </c>
      <c r="D279" s="192" t="s">
        <v>21</v>
      </c>
      <c r="E279" s="141" t="s">
        <v>185</v>
      </c>
      <c r="F279" s="141" t="s">
        <v>114</v>
      </c>
      <c r="G279" s="141" t="s">
        <v>254</v>
      </c>
      <c r="H279" s="141" t="s">
        <v>96</v>
      </c>
      <c r="I279" s="176">
        <v>99083.586190000002</v>
      </c>
      <c r="J279" s="173">
        <v>99060.586190000002</v>
      </c>
      <c r="K279" s="173">
        <v>117119.42228</v>
      </c>
      <c r="L279" s="176">
        <v>64701.03559</v>
      </c>
      <c r="M279" s="431">
        <v>117054.89107</v>
      </c>
      <c r="N279" s="431">
        <v>117054.89107</v>
      </c>
      <c r="O279" s="183">
        <v>117119.42228</v>
      </c>
      <c r="P279" s="183">
        <v>117119.42228</v>
      </c>
      <c r="Q279" s="588"/>
    </row>
    <row r="280" spans="1:17" ht="20.25" customHeight="1">
      <c r="A280" s="665"/>
      <c r="B280" s="566"/>
      <c r="C280" s="586"/>
      <c r="D280" s="192" t="s">
        <v>43</v>
      </c>
      <c r="E280" s="141"/>
      <c r="F280" s="141"/>
      <c r="G280" s="141"/>
      <c r="H280" s="141"/>
      <c r="I280" s="176"/>
      <c r="J280" s="173"/>
      <c r="K280" s="173"/>
      <c r="L280" s="176"/>
      <c r="M280" s="431"/>
      <c r="N280" s="431"/>
      <c r="O280" s="183"/>
      <c r="P280" s="183"/>
      <c r="Q280" s="589"/>
    </row>
    <row r="281" spans="1:17" ht="27" customHeight="1">
      <c r="A281" s="665"/>
      <c r="B281" s="566"/>
      <c r="C281" s="586"/>
      <c r="D281" s="192" t="s">
        <v>21</v>
      </c>
      <c r="E281" s="163" t="s">
        <v>185</v>
      </c>
      <c r="F281" s="163" t="s">
        <v>114</v>
      </c>
      <c r="G281" s="163" t="s">
        <v>254</v>
      </c>
      <c r="H281" s="163" t="s">
        <v>97</v>
      </c>
      <c r="I281" s="176">
        <v>8361.5817800000004</v>
      </c>
      <c r="J281" s="173">
        <v>8357.1749799999998</v>
      </c>
      <c r="K281" s="173">
        <v>26743.924360000001</v>
      </c>
      <c r="L281" s="176">
        <v>5635.9284200000002</v>
      </c>
      <c r="M281" s="431">
        <v>22808.124390000001</v>
      </c>
      <c r="N281" s="431">
        <v>22808.124390000001</v>
      </c>
      <c r="O281" s="183">
        <v>9071.2999999999993</v>
      </c>
      <c r="P281" s="183">
        <v>9071.2999999999993</v>
      </c>
      <c r="Q281" s="589"/>
    </row>
    <row r="282" spans="1:17" ht="15.5" customHeight="1">
      <c r="A282" s="665"/>
      <c r="B282" s="566"/>
      <c r="C282" s="586"/>
      <c r="D282" s="192" t="s">
        <v>43</v>
      </c>
      <c r="E282" s="163"/>
      <c r="F282" s="163"/>
      <c r="G282" s="163"/>
      <c r="H282" s="163"/>
      <c r="I282" s="176"/>
      <c r="J282" s="173"/>
      <c r="K282" s="173"/>
      <c r="L282" s="176"/>
      <c r="M282" s="174"/>
      <c r="N282" s="174"/>
      <c r="O282" s="183"/>
      <c r="P282" s="183"/>
      <c r="Q282" s="612"/>
    </row>
    <row r="283" spans="1:17" ht="30.75" customHeight="1">
      <c r="A283" s="665"/>
      <c r="B283" s="590" t="s">
        <v>661</v>
      </c>
      <c r="C283" s="583" t="s">
        <v>496</v>
      </c>
      <c r="D283" s="192" t="s">
        <v>21</v>
      </c>
      <c r="E283" s="141" t="s">
        <v>185</v>
      </c>
      <c r="F283" s="163" t="s">
        <v>331</v>
      </c>
      <c r="G283" s="163" t="s">
        <v>255</v>
      </c>
      <c r="H283" s="163" t="s">
        <v>96</v>
      </c>
      <c r="I283" s="176">
        <v>22057.131969999999</v>
      </c>
      <c r="J283" s="173">
        <v>22057.131969999999</v>
      </c>
      <c r="K283" s="173">
        <v>27944.45364</v>
      </c>
      <c r="L283" s="176">
        <v>15984.62254</v>
      </c>
      <c r="M283" s="431">
        <v>24975.967420000001</v>
      </c>
      <c r="N283" s="431">
        <v>24975.967420000001</v>
      </c>
      <c r="O283" s="183">
        <v>28494.294600000001</v>
      </c>
      <c r="P283" s="183">
        <v>28494.294600000001</v>
      </c>
      <c r="Q283" s="588"/>
    </row>
    <row r="284" spans="1:17" ht="13.5" customHeight="1">
      <c r="A284" s="665"/>
      <c r="B284" s="591"/>
      <c r="C284" s="584"/>
      <c r="D284" s="192" t="s">
        <v>43</v>
      </c>
      <c r="E284" s="141"/>
      <c r="F284" s="141"/>
      <c r="G284" s="141"/>
      <c r="H284" s="141"/>
      <c r="I284" s="176"/>
      <c r="J284" s="173"/>
      <c r="K284" s="173"/>
      <c r="L284" s="176"/>
      <c r="M284" s="174"/>
      <c r="N284" s="174"/>
      <c r="O284" s="183"/>
      <c r="P284" s="183"/>
      <c r="Q284" s="589"/>
    </row>
    <row r="285" spans="1:17" ht="30.75" customHeight="1">
      <c r="A285" s="665"/>
      <c r="B285" s="591"/>
      <c r="C285" s="584"/>
      <c r="D285" s="192" t="s">
        <v>21</v>
      </c>
      <c r="E285" s="141" t="s">
        <v>185</v>
      </c>
      <c r="F285" s="163" t="s">
        <v>331</v>
      </c>
      <c r="G285" s="163" t="s">
        <v>255</v>
      </c>
      <c r="H285" s="163" t="s">
        <v>97</v>
      </c>
      <c r="I285" s="176">
        <v>2075.9716600000002</v>
      </c>
      <c r="J285" s="173">
        <v>2075.9716600000002</v>
      </c>
      <c r="K285" s="173">
        <v>1448.77612</v>
      </c>
      <c r="L285" s="176">
        <v>445.86</v>
      </c>
      <c r="M285" s="431">
        <v>2271.0561200000002</v>
      </c>
      <c r="N285" s="431">
        <v>2271.0561200000002</v>
      </c>
      <c r="O285" s="183">
        <v>1190.14537</v>
      </c>
      <c r="P285" s="183">
        <v>1190.14537</v>
      </c>
      <c r="Q285" s="589"/>
    </row>
    <row r="286" spans="1:17" ht="19.5" customHeight="1">
      <c r="A286" s="665"/>
      <c r="B286" s="591"/>
      <c r="C286" s="584"/>
      <c r="D286" s="192" t="s">
        <v>43</v>
      </c>
      <c r="E286" s="141"/>
      <c r="F286" s="141"/>
      <c r="G286" s="141"/>
      <c r="H286" s="141"/>
      <c r="I286" s="176"/>
      <c r="J286" s="173"/>
      <c r="K286" s="173"/>
      <c r="L286" s="176"/>
      <c r="M286" s="174"/>
      <c r="N286" s="174"/>
      <c r="O286" s="183"/>
      <c r="P286" s="183"/>
      <c r="Q286" s="589"/>
    </row>
    <row r="287" spans="1:17" ht="30.75" customHeight="1">
      <c r="A287" s="665"/>
      <c r="B287" s="591"/>
      <c r="C287" s="584"/>
      <c r="D287" s="442" t="s">
        <v>21</v>
      </c>
      <c r="E287" s="448" t="s">
        <v>185</v>
      </c>
      <c r="F287" s="163" t="s">
        <v>331</v>
      </c>
      <c r="G287" s="163" t="s">
        <v>255</v>
      </c>
      <c r="H287" s="163" t="s">
        <v>693</v>
      </c>
      <c r="I287" s="176">
        <v>0</v>
      </c>
      <c r="J287" s="173">
        <v>0</v>
      </c>
      <c r="K287" s="173">
        <v>0</v>
      </c>
      <c r="L287" s="176">
        <v>0</v>
      </c>
      <c r="M287" s="431">
        <v>2802.2215999999999</v>
      </c>
      <c r="N287" s="431">
        <v>2802.2215999999999</v>
      </c>
      <c r="O287" s="183"/>
      <c r="P287" s="183"/>
      <c r="Q287" s="589"/>
    </row>
    <row r="288" spans="1:17" ht="19.5" customHeight="1">
      <c r="A288" s="665"/>
      <c r="B288" s="591"/>
      <c r="C288" s="584"/>
      <c r="D288" s="442" t="s">
        <v>43</v>
      </c>
      <c r="E288" s="448"/>
      <c r="F288" s="448"/>
      <c r="G288" s="448"/>
      <c r="H288" s="448"/>
      <c r="I288" s="176"/>
      <c r="J288" s="173"/>
      <c r="K288" s="173"/>
      <c r="L288" s="176"/>
      <c r="M288" s="174"/>
      <c r="N288" s="174"/>
      <c r="O288" s="183"/>
      <c r="P288" s="183"/>
      <c r="Q288" s="589"/>
    </row>
    <row r="289" spans="1:17" ht="38.25" customHeight="1">
      <c r="A289" s="665"/>
      <c r="B289" s="591"/>
      <c r="C289" s="584"/>
      <c r="D289" s="192" t="s">
        <v>21</v>
      </c>
      <c r="E289" s="163" t="s">
        <v>185</v>
      </c>
      <c r="F289" s="163" t="s">
        <v>90</v>
      </c>
      <c r="G289" s="163" t="s">
        <v>255</v>
      </c>
      <c r="H289" s="163" t="s">
        <v>96</v>
      </c>
      <c r="I289" s="176">
        <v>932.49657000000002</v>
      </c>
      <c r="J289" s="176">
        <v>932.49657000000002</v>
      </c>
      <c r="K289" s="173">
        <v>1270.20364</v>
      </c>
      <c r="L289" s="176">
        <v>785.37657999999999</v>
      </c>
      <c r="M289" s="431">
        <v>1338.0166099999999</v>
      </c>
      <c r="N289" s="431">
        <v>1338.0166099999999</v>
      </c>
      <c r="O289" s="183">
        <v>1270.20364</v>
      </c>
      <c r="P289" s="183">
        <v>1270.20364</v>
      </c>
      <c r="Q289" s="589"/>
    </row>
    <row r="290" spans="1:17" ht="15" customHeight="1">
      <c r="A290" s="665"/>
      <c r="B290" s="641"/>
      <c r="C290" s="584"/>
      <c r="D290" s="192" t="s">
        <v>43</v>
      </c>
      <c r="E290" s="163"/>
      <c r="F290" s="163"/>
      <c r="G290" s="163"/>
      <c r="H290" s="163"/>
      <c r="I290" s="176"/>
      <c r="J290" s="173"/>
      <c r="K290" s="173"/>
      <c r="L290" s="176"/>
      <c r="M290" s="174"/>
      <c r="N290" s="174"/>
      <c r="O290" s="183"/>
      <c r="P290" s="183"/>
      <c r="Q290" s="612"/>
    </row>
    <row r="291" spans="1:17" ht="38.25" customHeight="1">
      <c r="A291" s="665"/>
      <c r="B291" s="443"/>
      <c r="C291" s="584"/>
      <c r="D291" s="442" t="s">
        <v>21</v>
      </c>
      <c r="E291" s="163" t="s">
        <v>185</v>
      </c>
      <c r="F291" s="163" t="s">
        <v>90</v>
      </c>
      <c r="G291" s="163" t="s">
        <v>255</v>
      </c>
      <c r="H291" s="163" t="s">
        <v>693</v>
      </c>
      <c r="I291" s="176">
        <v>0</v>
      </c>
      <c r="J291" s="176">
        <v>0</v>
      </c>
      <c r="K291" s="173">
        <v>0</v>
      </c>
      <c r="L291" s="176">
        <v>0</v>
      </c>
      <c r="M291" s="431">
        <v>255.45165</v>
      </c>
      <c r="N291" s="431">
        <v>255.45165</v>
      </c>
      <c r="O291" s="183"/>
      <c r="P291" s="183"/>
      <c r="Q291" s="441"/>
    </row>
    <row r="292" spans="1:17" ht="15" customHeight="1">
      <c r="A292" s="665"/>
      <c r="B292" s="443"/>
      <c r="C292" s="597"/>
      <c r="D292" s="442" t="s">
        <v>43</v>
      </c>
      <c r="E292" s="163"/>
      <c r="F292" s="163"/>
      <c r="G292" s="163"/>
      <c r="H292" s="163"/>
      <c r="I292" s="176"/>
      <c r="J292" s="173"/>
      <c r="K292" s="173"/>
      <c r="L292" s="176"/>
      <c r="M292" s="174"/>
      <c r="N292" s="174"/>
      <c r="O292" s="183"/>
      <c r="P292" s="183"/>
      <c r="Q292" s="441"/>
    </row>
    <row r="293" spans="1:17" ht="34.5" customHeight="1">
      <c r="A293" s="665"/>
      <c r="B293" s="606" t="s">
        <v>662</v>
      </c>
      <c r="C293" s="603" t="s">
        <v>497</v>
      </c>
      <c r="D293" s="442" t="s">
        <v>21</v>
      </c>
      <c r="E293" s="448" t="s">
        <v>185</v>
      </c>
      <c r="F293" s="163" t="s">
        <v>118</v>
      </c>
      <c r="G293" s="163" t="s">
        <v>256</v>
      </c>
      <c r="H293" s="163" t="s">
        <v>693</v>
      </c>
      <c r="I293" s="176">
        <v>0</v>
      </c>
      <c r="J293" s="173">
        <v>0</v>
      </c>
      <c r="K293" s="173">
        <v>0</v>
      </c>
      <c r="L293" s="176">
        <v>0</v>
      </c>
      <c r="M293" s="431">
        <v>451.74245000000002</v>
      </c>
      <c r="N293" s="431">
        <v>451.74245000000002</v>
      </c>
      <c r="O293" s="183">
        <v>0</v>
      </c>
      <c r="P293" s="183">
        <v>0</v>
      </c>
      <c r="Q293" s="441"/>
    </row>
    <row r="294" spans="1:17" ht="20.5" customHeight="1">
      <c r="A294" s="665"/>
      <c r="B294" s="607"/>
      <c r="C294" s="604"/>
      <c r="D294" s="442" t="s">
        <v>43</v>
      </c>
      <c r="E294" s="448"/>
      <c r="F294" s="448"/>
      <c r="G294" s="448"/>
      <c r="H294" s="448"/>
      <c r="I294" s="176"/>
      <c r="J294" s="173"/>
      <c r="K294" s="173"/>
      <c r="L294" s="176"/>
      <c r="M294" s="232"/>
      <c r="N294" s="174"/>
      <c r="O294" s="183"/>
      <c r="P294" s="183"/>
      <c r="Q294" s="441"/>
    </row>
    <row r="295" spans="1:17" ht="34.5" customHeight="1">
      <c r="A295" s="665"/>
      <c r="B295" s="607"/>
      <c r="C295" s="604"/>
      <c r="D295" s="192" t="s">
        <v>21</v>
      </c>
      <c r="E295" s="141" t="s">
        <v>185</v>
      </c>
      <c r="F295" s="163" t="s">
        <v>118</v>
      </c>
      <c r="G295" s="163" t="s">
        <v>256</v>
      </c>
      <c r="H295" s="163" t="s">
        <v>96</v>
      </c>
      <c r="I295" s="176">
        <v>7151.2493199999999</v>
      </c>
      <c r="J295" s="173">
        <v>7084.9660000000003</v>
      </c>
      <c r="K295" s="173">
        <v>7481.6958999999997</v>
      </c>
      <c r="L295" s="176">
        <v>5049.3022600000004</v>
      </c>
      <c r="M295" s="431">
        <v>7832.1349200000004</v>
      </c>
      <c r="N295" s="431">
        <v>7731.7848299999996</v>
      </c>
      <c r="O295" s="183">
        <v>4180.5243</v>
      </c>
      <c r="P295" s="183">
        <v>3043.2743</v>
      </c>
      <c r="Q295" s="588"/>
    </row>
    <row r="296" spans="1:17" ht="20.5" customHeight="1">
      <c r="A296" s="665"/>
      <c r="B296" s="607"/>
      <c r="C296" s="604"/>
      <c r="D296" s="192" t="s">
        <v>43</v>
      </c>
      <c r="E296" s="141"/>
      <c r="F296" s="141"/>
      <c r="G296" s="141"/>
      <c r="H296" s="141"/>
      <c r="I296" s="176"/>
      <c r="J296" s="173"/>
      <c r="K296" s="173"/>
      <c r="L296" s="176"/>
      <c r="M296" s="232"/>
      <c r="N296" s="174"/>
      <c r="O296" s="183"/>
      <c r="P296" s="183"/>
      <c r="Q296" s="589"/>
    </row>
    <row r="297" spans="1:17" ht="31.5" customHeight="1">
      <c r="A297" s="665"/>
      <c r="B297" s="607"/>
      <c r="C297" s="604"/>
      <c r="D297" s="192" t="s">
        <v>21</v>
      </c>
      <c r="E297" s="141" t="s">
        <v>185</v>
      </c>
      <c r="F297" s="163" t="s">
        <v>118</v>
      </c>
      <c r="G297" s="163" t="s">
        <v>256</v>
      </c>
      <c r="H297" s="163" t="s">
        <v>97</v>
      </c>
      <c r="I297" s="176">
        <v>761</v>
      </c>
      <c r="J297" s="173">
        <v>761</v>
      </c>
      <c r="K297" s="173">
        <v>300.5</v>
      </c>
      <c r="L297" s="176">
        <v>300.5</v>
      </c>
      <c r="M297" s="431">
        <v>300.5</v>
      </c>
      <c r="N297" s="431">
        <v>300.5</v>
      </c>
      <c r="O297" s="173">
        <v>300.5</v>
      </c>
      <c r="P297" s="183">
        <v>300.5</v>
      </c>
      <c r="Q297" s="589"/>
    </row>
    <row r="298" spans="1:17" ht="15" customHeight="1">
      <c r="A298" s="665"/>
      <c r="B298" s="608"/>
      <c r="C298" s="605"/>
      <c r="D298" s="192" t="s">
        <v>43</v>
      </c>
      <c r="E298" s="141"/>
      <c r="F298" s="141"/>
      <c r="G298" s="141"/>
      <c r="H298" s="141"/>
      <c r="I298" s="176"/>
      <c r="J298" s="173"/>
      <c r="K298" s="173"/>
      <c r="L298" s="176"/>
      <c r="M298" s="232"/>
      <c r="N298" s="174"/>
      <c r="O298" s="183"/>
      <c r="P298" s="183"/>
      <c r="Q298" s="612"/>
    </row>
    <row r="299" spans="1:17" ht="55" customHeight="1">
      <c r="A299" s="665"/>
      <c r="B299" s="590" t="s">
        <v>663</v>
      </c>
      <c r="C299" s="564" t="s">
        <v>747</v>
      </c>
      <c r="D299" s="442" t="s">
        <v>21</v>
      </c>
      <c r="E299" s="448" t="s">
        <v>185</v>
      </c>
      <c r="F299" s="163" t="s">
        <v>114</v>
      </c>
      <c r="G299" s="163" t="s">
        <v>748</v>
      </c>
      <c r="H299" s="163" t="s">
        <v>97</v>
      </c>
      <c r="I299" s="176">
        <v>0</v>
      </c>
      <c r="J299" s="173">
        <v>0</v>
      </c>
      <c r="K299" s="173">
        <v>0</v>
      </c>
      <c r="L299" s="176">
        <v>0</v>
      </c>
      <c r="M299" s="431">
        <v>250</v>
      </c>
      <c r="N299" s="431">
        <v>250</v>
      </c>
      <c r="O299" s="429">
        <v>0</v>
      </c>
      <c r="P299" s="429">
        <v>0</v>
      </c>
      <c r="Q299" s="441"/>
    </row>
    <row r="300" spans="1:17" ht="15" customHeight="1">
      <c r="A300" s="665"/>
      <c r="B300" s="641"/>
      <c r="C300" s="627"/>
      <c r="D300" s="442" t="s">
        <v>43</v>
      </c>
      <c r="E300" s="448"/>
      <c r="F300" s="448"/>
      <c r="G300" s="448"/>
      <c r="H300" s="448"/>
      <c r="I300" s="176"/>
      <c r="J300" s="173"/>
      <c r="K300" s="173"/>
      <c r="L300" s="176"/>
      <c r="M300" s="232"/>
      <c r="N300" s="174"/>
      <c r="O300" s="183"/>
      <c r="P300" s="183"/>
      <c r="Q300" s="441"/>
    </row>
    <row r="301" spans="1:17" ht="48.75" customHeight="1">
      <c r="A301" s="665"/>
      <c r="B301" s="590" t="s">
        <v>746</v>
      </c>
      <c r="C301" s="564" t="s">
        <v>557</v>
      </c>
      <c r="D301" s="235" t="s">
        <v>21</v>
      </c>
      <c r="E301" s="236" t="s">
        <v>185</v>
      </c>
      <c r="F301" s="163" t="s">
        <v>331</v>
      </c>
      <c r="G301" s="163" t="s">
        <v>554</v>
      </c>
      <c r="H301" s="163" t="s">
        <v>97</v>
      </c>
      <c r="I301" s="176">
        <v>1574.2547999999999</v>
      </c>
      <c r="J301" s="173">
        <v>1574.2547999999999</v>
      </c>
      <c r="K301" s="173">
        <v>1717.9208699999999</v>
      </c>
      <c r="L301" s="176">
        <v>1096.0039999999999</v>
      </c>
      <c r="M301" s="431">
        <v>1717.9208699999999</v>
      </c>
      <c r="N301" s="431">
        <v>1717.9208699999999</v>
      </c>
      <c r="O301" s="429">
        <v>1717.9208699999999</v>
      </c>
      <c r="P301" s="429">
        <v>1717.9208699999999</v>
      </c>
      <c r="Q301" s="588"/>
    </row>
    <row r="302" spans="1:17" ht="20.25" customHeight="1">
      <c r="A302" s="665"/>
      <c r="B302" s="641"/>
      <c r="C302" s="627"/>
      <c r="D302" s="235" t="s">
        <v>43</v>
      </c>
      <c r="E302" s="236"/>
      <c r="F302" s="236"/>
      <c r="G302" s="236"/>
      <c r="H302" s="236"/>
      <c r="I302" s="176"/>
      <c r="J302" s="173"/>
      <c r="K302" s="173"/>
      <c r="L302" s="176"/>
      <c r="M302" s="232"/>
      <c r="N302" s="174"/>
      <c r="O302" s="183"/>
      <c r="P302" s="183"/>
      <c r="Q302" s="612"/>
    </row>
    <row r="303" spans="1:17" ht="30" customHeight="1">
      <c r="A303" s="665"/>
      <c r="B303" s="606" t="s">
        <v>664</v>
      </c>
      <c r="C303" s="564" t="s">
        <v>558</v>
      </c>
      <c r="D303" s="235" t="s">
        <v>21</v>
      </c>
      <c r="E303" s="163" t="s">
        <v>185</v>
      </c>
      <c r="F303" s="163" t="s">
        <v>331</v>
      </c>
      <c r="G303" s="163" t="s">
        <v>555</v>
      </c>
      <c r="H303" s="163" t="s">
        <v>96</v>
      </c>
      <c r="I303" s="176">
        <v>2267.19668</v>
      </c>
      <c r="J303" s="173">
        <v>2128.8533200000002</v>
      </c>
      <c r="K303" s="173">
        <v>2531.0028000000002</v>
      </c>
      <c r="L303" s="173">
        <v>1953.9757</v>
      </c>
      <c r="M303" s="431">
        <v>1979.7404799999999</v>
      </c>
      <c r="N303" s="431">
        <v>1979.7404799999999</v>
      </c>
      <c r="O303" s="173">
        <v>0</v>
      </c>
      <c r="P303" s="173">
        <v>0</v>
      </c>
      <c r="Q303" s="588"/>
    </row>
    <row r="304" spans="1:17" ht="20" customHeight="1">
      <c r="A304" s="665"/>
      <c r="B304" s="607"/>
      <c r="C304" s="565"/>
      <c r="D304" s="235" t="s">
        <v>43</v>
      </c>
      <c r="E304" s="163"/>
      <c r="F304" s="163"/>
      <c r="G304" s="163"/>
      <c r="H304" s="163"/>
      <c r="I304" s="176"/>
      <c r="J304" s="466"/>
      <c r="K304" s="173"/>
      <c r="L304" s="173"/>
      <c r="M304" s="232"/>
      <c r="N304" s="174"/>
      <c r="O304" s="183"/>
      <c r="P304" s="183"/>
      <c r="Q304" s="589"/>
    </row>
    <row r="305" spans="1:17" ht="30" customHeight="1">
      <c r="A305" s="665"/>
      <c r="B305" s="590" t="s">
        <v>665</v>
      </c>
      <c r="C305" s="583" t="s">
        <v>749</v>
      </c>
      <c r="D305" s="192" t="s">
        <v>21</v>
      </c>
      <c r="E305" s="163" t="s">
        <v>185</v>
      </c>
      <c r="F305" s="163" t="s">
        <v>114</v>
      </c>
      <c r="G305" s="163" t="s">
        <v>498</v>
      </c>
      <c r="H305" s="163" t="s">
        <v>97</v>
      </c>
      <c r="I305" s="176">
        <v>7908.2776700000004</v>
      </c>
      <c r="J305" s="176">
        <v>7908.2776700000004</v>
      </c>
      <c r="K305" s="173">
        <v>10075.209419999999</v>
      </c>
      <c r="L305" s="176">
        <v>4550.0545199999997</v>
      </c>
      <c r="M305" s="431">
        <v>8480.2093499999992</v>
      </c>
      <c r="N305" s="431">
        <v>8034.9071299999996</v>
      </c>
      <c r="O305" s="183">
        <v>10075.209290000001</v>
      </c>
      <c r="P305" s="183">
        <v>10973.256439999999</v>
      </c>
      <c r="Q305" s="588"/>
    </row>
    <row r="306" spans="1:17" ht="13.5" customHeight="1">
      <c r="A306" s="665"/>
      <c r="B306" s="591"/>
      <c r="C306" s="584"/>
      <c r="D306" s="192" t="s">
        <v>43</v>
      </c>
      <c r="E306" s="163"/>
      <c r="F306" s="163"/>
      <c r="G306" s="163"/>
      <c r="H306" s="163"/>
      <c r="I306" s="176"/>
      <c r="J306" s="173"/>
      <c r="K306" s="173"/>
      <c r="L306" s="176"/>
      <c r="M306" s="431"/>
      <c r="N306" s="431"/>
      <c r="O306" s="183"/>
      <c r="P306" s="183"/>
      <c r="Q306" s="589"/>
    </row>
    <row r="307" spans="1:17" ht="30" customHeight="1">
      <c r="A307" s="665"/>
      <c r="B307" s="591"/>
      <c r="C307" s="584"/>
      <c r="D307" s="192" t="s">
        <v>21</v>
      </c>
      <c r="E307" s="141" t="s">
        <v>185</v>
      </c>
      <c r="F307" s="163" t="s">
        <v>114</v>
      </c>
      <c r="G307" s="163" t="s">
        <v>498</v>
      </c>
      <c r="H307" s="163" t="s">
        <v>97</v>
      </c>
      <c r="I307" s="176">
        <v>19361.642329999999</v>
      </c>
      <c r="J307" s="173">
        <v>19361.642329999999</v>
      </c>
      <c r="K307" s="173">
        <v>24666.890579999999</v>
      </c>
      <c r="L307" s="176">
        <v>11140.112810000001</v>
      </c>
      <c r="M307" s="431">
        <v>20761.890650000001</v>
      </c>
      <c r="N307" s="431">
        <v>19671.66807</v>
      </c>
      <c r="O307" s="183">
        <v>24666.89071</v>
      </c>
      <c r="P307" s="183">
        <v>24424.343560000001</v>
      </c>
      <c r="Q307" s="589"/>
    </row>
    <row r="308" spans="1:17" ht="16" customHeight="1">
      <c r="A308" s="665"/>
      <c r="B308" s="591"/>
      <c r="C308" s="584"/>
      <c r="D308" s="192" t="s">
        <v>43</v>
      </c>
      <c r="E308" s="141"/>
      <c r="F308" s="141"/>
      <c r="G308" s="141"/>
      <c r="H308" s="141"/>
      <c r="I308" s="176"/>
      <c r="J308" s="173"/>
      <c r="K308" s="173"/>
      <c r="L308" s="176"/>
      <c r="M308" s="431"/>
      <c r="N308" s="431"/>
      <c r="O308" s="183"/>
      <c r="P308" s="183"/>
      <c r="Q308" s="589"/>
    </row>
    <row r="309" spans="1:17" ht="30" customHeight="1">
      <c r="A309" s="665"/>
      <c r="B309" s="591"/>
      <c r="C309" s="584"/>
      <c r="D309" s="192" t="s">
        <v>21</v>
      </c>
      <c r="E309" s="141" t="s">
        <v>185</v>
      </c>
      <c r="F309" s="163" t="s">
        <v>114</v>
      </c>
      <c r="G309" s="163" t="s">
        <v>498</v>
      </c>
      <c r="H309" s="163" t="s">
        <v>97</v>
      </c>
      <c r="I309" s="173">
        <v>636.28327000000002</v>
      </c>
      <c r="J309" s="173">
        <v>0</v>
      </c>
      <c r="K309" s="173">
        <v>34.776879999999998</v>
      </c>
      <c r="L309" s="176">
        <v>15.706</v>
      </c>
      <c r="M309" s="431">
        <v>29.271370000000001</v>
      </c>
      <c r="N309" s="431">
        <v>27.914999999999999</v>
      </c>
      <c r="O309" s="173">
        <v>0</v>
      </c>
      <c r="P309" s="173">
        <v>0</v>
      </c>
      <c r="Q309" s="589"/>
    </row>
    <row r="310" spans="1:17" ht="13.5" customHeight="1">
      <c r="A310" s="665"/>
      <c r="B310" s="591"/>
      <c r="C310" s="584"/>
      <c r="D310" s="192" t="s">
        <v>43</v>
      </c>
      <c r="E310" s="141"/>
      <c r="F310" s="141"/>
      <c r="G310" s="141"/>
      <c r="H310" s="141"/>
      <c r="I310" s="176"/>
      <c r="J310" s="173"/>
      <c r="K310" s="173"/>
      <c r="L310" s="176"/>
      <c r="M310" s="232"/>
      <c r="N310" s="174"/>
      <c r="O310" s="173"/>
      <c r="P310" s="173"/>
      <c r="Q310" s="589"/>
    </row>
    <row r="311" spans="1:17" ht="40" customHeight="1">
      <c r="A311" s="665"/>
      <c r="B311" s="591"/>
      <c r="C311" s="584"/>
      <c r="D311" s="442" t="s">
        <v>21</v>
      </c>
      <c r="E311" s="448" t="s">
        <v>185</v>
      </c>
      <c r="F311" s="163" t="s">
        <v>750</v>
      </c>
      <c r="G311" s="163" t="s">
        <v>498</v>
      </c>
      <c r="H311" s="163" t="s">
        <v>97</v>
      </c>
      <c r="I311" s="173"/>
      <c r="J311" s="173"/>
      <c r="K311" s="173"/>
      <c r="L311" s="176"/>
      <c r="M311" s="431">
        <v>1595.0000700000001</v>
      </c>
      <c r="N311" s="431">
        <v>0</v>
      </c>
      <c r="O311" s="173">
        <v>0</v>
      </c>
      <c r="P311" s="173">
        <v>0</v>
      </c>
      <c r="Q311" s="441"/>
    </row>
    <row r="312" spans="1:17" ht="13.5" customHeight="1">
      <c r="A312" s="665"/>
      <c r="B312" s="641"/>
      <c r="C312" s="597"/>
      <c r="D312" s="442" t="s">
        <v>43</v>
      </c>
      <c r="E312" s="448"/>
      <c r="F312" s="448"/>
      <c r="G312" s="448"/>
      <c r="H312" s="448"/>
      <c r="I312" s="176"/>
      <c r="J312" s="173"/>
      <c r="K312" s="173"/>
      <c r="L312" s="176"/>
      <c r="M312" s="232"/>
      <c r="N312" s="174"/>
      <c r="O312" s="173"/>
      <c r="P312" s="173"/>
      <c r="Q312" s="441"/>
    </row>
    <row r="313" spans="1:17" ht="33.5" customHeight="1">
      <c r="A313" s="665"/>
      <c r="B313" s="606" t="s">
        <v>666</v>
      </c>
      <c r="C313" s="583" t="s">
        <v>640</v>
      </c>
      <c r="D313" s="309" t="s">
        <v>21</v>
      </c>
      <c r="E313" s="163" t="s">
        <v>185</v>
      </c>
      <c r="F313" s="163" t="s">
        <v>114</v>
      </c>
      <c r="G313" s="163" t="s">
        <v>641</v>
      </c>
      <c r="H313" s="163" t="s">
        <v>97</v>
      </c>
      <c r="I313" s="176">
        <v>3625.1932400000001</v>
      </c>
      <c r="J313" s="173">
        <v>3625.1932400000001</v>
      </c>
      <c r="K313" s="173">
        <v>2990.78764</v>
      </c>
      <c r="L313" s="173">
        <v>627.68616999999995</v>
      </c>
      <c r="M313" s="431">
        <v>2990.78764</v>
      </c>
      <c r="N313" s="431">
        <v>2990.78764</v>
      </c>
      <c r="O313" s="183">
        <v>0</v>
      </c>
      <c r="P313" s="183">
        <v>0</v>
      </c>
      <c r="Q313" s="588"/>
    </row>
    <row r="314" spans="1:17" ht="22" customHeight="1">
      <c r="A314" s="665"/>
      <c r="B314" s="607"/>
      <c r="C314" s="584"/>
      <c r="D314" s="309" t="s">
        <v>43</v>
      </c>
      <c r="E314" s="163"/>
      <c r="F314" s="163"/>
      <c r="G314" s="163"/>
      <c r="H314" s="163"/>
      <c r="I314" s="176"/>
      <c r="J314" s="173"/>
      <c r="K314" s="173"/>
      <c r="L314" s="173"/>
      <c r="M314" s="431"/>
      <c r="N314" s="431"/>
      <c r="O314" s="183"/>
      <c r="P314" s="183"/>
      <c r="Q314" s="589"/>
    </row>
    <row r="315" spans="1:17" ht="33.5" customHeight="1">
      <c r="A315" s="665"/>
      <c r="B315" s="607"/>
      <c r="C315" s="584"/>
      <c r="D315" s="309" t="s">
        <v>21</v>
      </c>
      <c r="E315" s="310" t="s">
        <v>185</v>
      </c>
      <c r="F315" s="163" t="s">
        <v>114</v>
      </c>
      <c r="G315" s="163" t="s">
        <v>641</v>
      </c>
      <c r="H315" s="163" t="s">
        <v>97</v>
      </c>
      <c r="I315" s="176">
        <v>8875.4665999999997</v>
      </c>
      <c r="J315" s="176">
        <v>8875.4665999999997</v>
      </c>
      <c r="K315" s="173">
        <v>7322.2600499999999</v>
      </c>
      <c r="L315" s="173">
        <v>1536.7461499999999</v>
      </c>
      <c r="M315" s="431">
        <v>7322.2600499999999</v>
      </c>
      <c r="N315" s="431">
        <v>7322.2600499999999</v>
      </c>
      <c r="O315" s="183">
        <v>0</v>
      </c>
      <c r="P315" s="183">
        <v>0</v>
      </c>
      <c r="Q315" s="589"/>
    </row>
    <row r="316" spans="1:17" ht="33.5" customHeight="1">
      <c r="A316" s="665"/>
      <c r="B316" s="607"/>
      <c r="C316" s="584"/>
      <c r="D316" s="309" t="s">
        <v>43</v>
      </c>
      <c r="E316" s="310"/>
      <c r="F316" s="310"/>
      <c r="G316" s="310"/>
      <c r="H316" s="310"/>
      <c r="I316" s="176"/>
      <c r="J316" s="173"/>
      <c r="K316" s="173"/>
      <c r="L316" s="173"/>
      <c r="M316" s="232"/>
      <c r="N316" s="174"/>
      <c r="O316" s="183"/>
      <c r="P316" s="183"/>
      <c r="Q316" s="589"/>
    </row>
    <row r="317" spans="1:17" ht="33.5" customHeight="1">
      <c r="A317" s="665"/>
      <c r="B317" s="607"/>
      <c r="C317" s="584"/>
      <c r="D317" s="309" t="s">
        <v>21</v>
      </c>
      <c r="E317" s="310" t="s">
        <v>185</v>
      </c>
      <c r="F317" s="163" t="s">
        <v>114</v>
      </c>
      <c r="G317" s="163" t="s">
        <v>641</v>
      </c>
      <c r="H317" s="163" t="s">
        <v>97</v>
      </c>
      <c r="I317" s="176">
        <v>126.26929</v>
      </c>
      <c r="J317" s="173">
        <v>126.26929</v>
      </c>
      <c r="K317" s="173">
        <v>104.1722</v>
      </c>
      <c r="L317" s="173">
        <v>21.862950000000001</v>
      </c>
      <c r="M317" s="431">
        <v>104.1722</v>
      </c>
      <c r="N317" s="431">
        <v>104.1722</v>
      </c>
      <c r="O317" s="173">
        <v>0</v>
      </c>
      <c r="P317" s="173">
        <v>0</v>
      </c>
      <c r="Q317" s="589"/>
    </row>
    <row r="318" spans="1:17" ht="33.5" customHeight="1">
      <c r="A318" s="665"/>
      <c r="B318" s="608"/>
      <c r="C318" s="597"/>
      <c r="D318" s="309" t="s">
        <v>43</v>
      </c>
      <c r="E318" s="310"/>
      <c r="F318" s="310"/>
      <c r="G318" s="310"/>
      <c r="H318" s="310"/>
      <c r="I318" s="176"/>
      <c r="J318" s="173"/>
      <c r="K318" s="173"/>
      <c r="L318" s="173"/>
      <c r="M318" s="232"/>
      <c r="N318" s="174"/>
      <c r="O318" s="173"/>
      <c r="P318" s="173"/>
      <c r="Q318" s="612"/>
    </row>
    <row r="319" spans="1:17" ht="64" customHeight="1">
      <c r="A319" s="665"/>
      <c r="B319" s="574" t="s">
        <v>667</v>
      </c>
      <c r="C319" s="574" t="s">
        <v>499</v>
      </c>
      <c r="D319" s="200" t="s">
        <v>21</v>
      </c>
      <c r="E319" s="163" t="s">
        <v>185</v>
      </c>
      <c r="F319" s="163" t="s">
        <v>118</v>
      </c>
      <c r="G319" s="163" t="s">
        <v>402</v>
      </c>
      <c r="H319" s="163" t="s">
        <v>97</v>
      </c>
      <c r="I319" s="173">
        <v>609.79999999999995</v>
      </c>
      <c r="J319" s="173">
        <v>606.33191999999997</v>
      </c>
      <c r="K319" s="173">
        <v>691.1</v>
      </c>
      <c r="L319" s="176">
        <v>548</v>
      </c>
      <c r="M319" s="431">
        <v>691.1</v>
      </c>
      <c r="N319" s="431">
        <v>619.60400000000004</v>
      </c>
      <c r="O319" s="183">
        <v>691.1</v>
      </c>
      <c r="P319" s="183">
        <v>691.1</v>
      </c>
      <c r="Q319" s="662"/>
    </row>
    <row r="320" spans="1:17" ht="16" customHeight="1">
      <c r="A320" s="665"/>
      <c r="B320" s="578"/>
      <c r="C320" s="578"/>
      <c r="D320" s="200" t="s">
        <v>43</v>
      </c>
      <c r="E320" s="163"/>
      <c r="F320" s="163"/>
      <c r="G320" s="163"/>
      <c r="H320" s="163"/>
      <c r="I320" s="173"/>
      <c r="J320" s="173"/>
      <c r="K320" s="173"/>
      <c r="L320" s="176"/>
      <c r="M320" s="431"/>
      <c r="N320" s="431"/>
      <c r="O320" s="183"/>
      <c r="P320" s="183"/>
      <c r="Q320" s="663"/>
    </row>
    <row r="321" spans="1:17" ht="51.75" customHeight="1">
      <c r="A321" s="665"/>
      <c r="B321" s="578"/>
      <c r="C321" s="578"/>
      <c r="D321" s="234" t="s">
        <v>21</v>
      </c>
      <c r="E321" s="163" t="s">
        <v>185</v>
      </c>
      <c r="F321" s="163" t="s">
        <v>118</v>
      </c>
      <c r="G321" s="163" t="s">
        <v>402</v>
      </c>
      <c r="H321" s="163" t="s">
        <v>97</v>
      </c>
      <c r="I321" s="173">
        <v>0.61099999999999999</v>
      </c>
      <c r="J321" s="173">
        <v>0.61099999999999999</v>
      </c>
      <c r="K321" s="173">
        <v>0.69199999999999995</v>
      </c>
      <c r="L321" s="173">
        <v>0.69199999999999995</v>
      </c>
      <c r="M321" s="431">
        <v>0.69199999999999995</v>
      </c>
      <c r="N321" s="431">
        <v>0.621</v>
      </c>
      <c r="O321" s="173">
        <v>0</v>
      </c>
      <c r="P321" s="183">
        <v>0</v>
      </c>
      <c r="Q321" s="663"/>
    </row>
    <row r="322" spans="1:17" ht="54.75" customHeight="1">
      <c r="A322" s="665"/>
      <c r="B322" s="579"/>
      <c r="C322" s="579"/>
      <c r="D322" s="234" t="s">
        <v>43</v>
      </c>
      <c r="E322" s="163"/>
      <c r="F322" s="163"/>
      <c r="G322" s="163"/>
      <c r="H322" s="163"/>
      <c r="I322" s="173"/>
      <c r="J322" s="173"/>
      <c r="K322" s="173"/>
      <c r="L322" s="176"/>
      <c r="M322" s="174"/>
      <c r="N322" s="174"/>
      <c r="O322" s="183"/>
      <c r="P322" s="183"/>
      <c r="Q322" s="664"/>
    </row>
    <row r="323" spans="1:17" ht="21" customHeight="1">
      <c r="A323" s="665"/>
      <c r="B323" s="574" t="s">
        <v>668</v>
      </c>
      <c r="C323" s="574" t="s">
        <v>500</v>
      </c>
      <c r="D323" s="200" t="s">
        <v>21</v>
      </c>
      <c r="E323" s="163" t="s">
        <v>185</v>
      </c>
      <c r="F323" s="163" t="s">
        <v>114</v>
      </c>
      <c r="G323" s="163" t="s">
        <v>428</v>
      </c>
      <c r="H323" s="163" t="s">
        <v>97</v>
      </c>
      <c r="I323" s="173">
        <v>5175</v>
      </c>
      <c r="J323" s="173">
        <v>5175</v>
      </c>
      <c r="K323" s="173">
        <v>5200</v>
      </c>
      <c r="L323" s="176">
        <v>791.12080000000003</v>
      </c>
      <c r="M323" s="431">
        <v>5200</v>
      </c>
      <c r="N323" s="431">
        <v>5200</v>
      </c>
      <c r="O323" s="183">
        <v>4160</v>
      </c>
      <c r="P323" s="183">
        <v>4160</v>
      </c>
      <c r="Q323" s="588"/>
    </row>
    <row r="324" spans="1:17" ht="21" customHeight="1">
      <c r="A324" s="665"/>
      <c r="B324" s="578"/>
      <c r="C324" s="578"/>
      <c r="D324" s="200" t="s">
        <v>43</v>
      </c>
      <c r="E324" s="163"/>
      <c r="F324" s="163"/>
      <c r="G324" s="163"/>
      <c r="H324" s="163"/>
      <c r="I324" s="173"/>
      <c r="J324" s="173"/>
      <c r="K324" s="173"/>
      <c r="L324" s="176"/>
      <c r="M324" s="431"/>
      <c r="N324" s="431"/>
      <c r="O324" s="183"/>
      <c r="P324" s="183"/>
      <c r="Q324" s="589"/>
    </row>
    <row r="325" spans="1:17" ht="27.75" customHeight="1">
      <c r="A325" s="665"/>
      <c r="B325" s="578"/>
      <c r="C325" s="578"/>
      <c r="D325" s="234" t="s">
        <v>21</v>
      </c>
      <c r="E325" s="163" t="s">
        <v>185</v>
      </c>
      <c r="F325" s="163" t="s">
        <v>114</v>
      </c>
      <c r="G325" s="163" t="s">
        <v>428</v>
      </c>
      <c r="H325" s="163" t="s">
        <v>97</v>
      </c>
      <c r="I325" s="176">
        <v>52.273000000000003</v>
      </c>
      <c r="J325" s="176">
        <v>52.273000000000003</v>
      </c>
      <c r="K325" s="173">
        <v>52.526000000000003</v>
      </c>
      <c r="L325" s="176">
        <v>39</v>
      </c>
      <c r="M325" s="431">
        <v>52.526000000000003</v>
      </c>
      <c r="N325" s="431">
        <v>52.526000000000003</v>
      </c>
      <c r="O325" s="183">
        <v>0</v>
      </c>
      <c r="P325" s="183">
        <v>0</v>
      </c>
      <c r="Q325" s="589"/>
    </row>
    <row r="326" spans="1:17" ht="21" customHeight="1">
      <c r="A326" s="665"/>
      <c r="B326" s="579"/>
      <c r="C326" s="579"/>
      <c r="D326" s="234" t="s">
        <v>43</v>
      </c>
      <c r="E326" s="163"/>
      <c r="F326" s="163"/>
      <c r="G326" s="163"/>
      <c r="H326" s="163"/>
      <c r="I326" s="173"/>
      <c r="J326" s="173"/>
      <c r="K326" s="173"/>
      <c r="L326" s="176"/>
      <c r="M326" s="174"/>
      <c r="N326" s="174"/>
      <c r="O326" s="183"/>
      <c r="P326" s="183"/>
      <c r="Q326" s="612"/>
    </row>
    <row r="327" spans="1:17" ht="26.25" customHeight="1">
      <c r="A327" s="665"/>
      <c r="B327" s="637"/>
      <c r="C327" s="574" t="s">
        <v>751</v>
      </c>
      <c r="D327" s="446" t="s">
        <v>21</v>
      </c>
      <c r="E327" s="163" t="s">
        <v>185</v>
      </c>
      <c r="F327" s="163" t="s">
        <v>114</v>
      </c>
      <c r="G327" s="163" t="s">
        <v>752</v>
      </c>
      <c r="H327" s="163" t="s">
        <v>97</v>
      </c>
      <c r="I327" s="173"/>
      <c r="J327" s="173"/>
      <c r="K327" s="173">
        <v>0</v>
      </c>
      <c r="L327" s="173">
        <v>0</v>
      </c>
      <c r="M327" s="431">
        <v>1434.9</v>
      </c>
      <c r="N327" s="431">
        <v>1434.9</v>
      </c>
      <c r="O327" s="183">
        <v>0</v>
      </c>
      <c r="P327" s="183">
        <v>0</v>
      </c>
      <c r="Q327" s="441"/>
    </row>
    <row r="328" spans="1:17" ht="16.5" customHeight="1">
      <c r="A328" s="665"/>
      <c r="B328" s="637"/>
      <c r="C328" s="578"/>
      <c r="D328" s="446" t="s">
        <v>43</v>
      </c>
      <c r="E328" s="163"/>
      <c r="F328" s="163"/>
      <c r="G328" s="163"/>
      <c r="H328" s="163"/>
      <c r="I328" s="173"/>
      <c r="J328" s="173"/>
      <c r="K328" s="173"/>
      <c r="L328" s="173"/>
      <c r="M328" s="431"/>
      <c r="N328" s="431"/>
      <c r="O328" s="183"/>
      <c r="P328" s="183"/>
      <c r="Q328" s="441"/>
    </row>
    <row r="329" spans="1:17" ht="27.75" customHeight="1">
      <c r="A329" s="665"/>
      <c r="B329" s="637"/>
      <c r="C329" s="578"/>
      <c r="D329" s="446" t="s">
        <v>21</v>
      </c>
      <c r="E329" s="163" t="s">
        <v>185</v>
      </c>
      <c r="F329" s="163" t="s">
        <v>114</v>
      </c>
      <c r="G329" s="163" t="s">
        <v>752</v>
      </c>
      <c r="H329" s="163" t="s">
        <v>97</v>
      </c>
      <c r="I329" s="173"/>
      <c r="J329" s="173"/>
      <c r="K329" s="173">
        <v>0</v>
      </c>
      <c r="L329" s="173">
        <v>0</v>
      </c>
      <c r="M329" s="431">
        <v>75.521060000000006</v>
      </c>
      <c r="N329" s="431">
        <v>75.521060000000006</v>
      </c>
      <c r="O329" s="173">
        <v>0</v>
      </c>
      <c r="P329" s="173">
        <v>0</v>
      </c>
      <c r="Q329" s="441"/>
    </row>
    <row r="330" spans="1:17" ht="20.25" customHeight="1">
      <c r="A330" s="665"/>
      <c r="B330" s="637"/>
      <c r="C330" s="579"/>
      <c r="D330" s="446" t="s">
        <v>43</v>
      </c>
      <c r="E330" s="163"/>
      <c r="F330" s="163"/>
      <c r="G330" s="163"/>
      <c r="H330" s="163"/>
      <c r="I330" s="173"/>
      <c r="J330" s="173"/>
      <c r="K330" s="173"/>
      <c r="L330" s="173"/>
      <c r="M330" s="174"/>
      <c r="N330" s="174"/>
      <c r="O330" s="183"/>
      <c r="P330" s="183"/>
      <c r="Q330" s="441"/>
    </row>
    <row r="331" spans="1:17" ht="35" customHeight="1">
      <c r="A331" s="665"/>
      <c r="B331" s="574" t="s">
        <v>669</v>
      </c>
      <c r="C331" s="574" t="s">
        <v>500</v>
      </c>
      <c r="D331" s="355" t="s">
        <v>21</v>
      </c>
      <c r="E331" s="163" t="s">
        <v>185</v>
      </c>
      <c r="F331" s="163" t="s">
        <v>114</v>
      </c>
      <c r="G331" s="163" t="s">
        <v>655</v>
      </c>
      <c r="H331" s="163" t="s">
        <v>97</v>
      </c>
      <c r="I331" s="173">
        <v>2492.1880000000001</v>
      </c>
      <c r="J331" s="173">
        <v>2492.1880000000001</v>
      </c>
      <c r="K331" s="173">
        <v>1249.6489999999999</v>
      </c>
      <c r="L331" s="173">
        <v>0</v>
      </c>
      <c r="M331" s="174">
        <v>1249.6489999999999</v>
      </c>
      <c r="N331" s="174">
        <v>1249.6489999999999</v>
      </c>
      <c r="O331" s="183">
        <v>0</v>
      </c>
      <c r="P331" s="183">
        <v>0</v>
      </c>
      <c r="Q331" s="588"/>
    </row>
    <row r="332" spans="1:17" ht="21" customHeight="1">
      <c r="A332" s="665"/>
      <c r="B332" s="578"/>
      <c r="C332" s="578"/>
      <c r="D332" s="355" t="s">
        <v>43</v>
      </c>
      <c r="E332" s="163"/>
      <c r="F332" s="163"/>
      <c r="G332" s="163"/>
      <c r="H332" s="163"/>
      <c r="I332" s="173"/>
      <c r="J332" s="173"/>
      <c r="K332" s="173"/>
      <c r="L332" s="176"/>
      <c r="M332" s="174"/>
      <c r="N332" s="174"/>
      <c r="O332" s="183"/>
      <c r="P332" s="183"/>
      <c r="Q332" s="589"/>
    </row>
    <row r="333" spans="1:17" ht="27.75" customHeight="1">
      <c r="A333" s="665"/>
      <c r="B333" s="578"/>
      <c r="C333" s="578"/>
      <c r="D333" s="355" t="s">
        <v>21</v>
      </c>
      <c r="E333" s="163" t="s">
        <v>185</v>
      </c>
      <c r="F333" s="163" t="s">
        <v>114</v>
      </c>
      <c r="G333" s="163" t="s">
        <v>655</v>
      </c>
      <c r="H333" s="163" t="s">
        <v>97</v>
      </c>
      <c r="I333" s="173">
        <v>131.16800000000001</v>
      </c>
      <c r="J333" s="173">
        <v>131.16800000000001</v>
      </c>
      <c r="K333" s="173">
        <v>65.771000000000001</v>
      </c>
      <c r="L333" s="173">
        <v>0</v>
      </c>
      <c r="M333" s="174">
        <v>65.771000000000001</v>
      </c>
      <c r="N333" s="174">
        <v>65.771000000000001</v>
      </c>
      <c r="O333" s="183">
        <v>0</v>
      </c>
      <c r="P333" s="183">
        <v>0</v>
      </c>
      <c r="Q333" s="589"/>
    </row>
    <row r="334" spans="1:17" ht="21" customHeight="1">
      <c r="A334" s="665"/>
      <c r="B334" s="579"/>
      <c r="C334" s="579"/>
      <c r="D334" s="355" t="s">
        <v>43</v>
      </c>
      <c r="E334" s="163"/>
      <c r="F334" s="163"/>
      <c r="G334" s="163"/>
      <c r="H334" s="163"/>
      <c r="I334" s="173"/>
      <c r="J334" s="173"/>
      <c r="K334" s="173"/>
      <c r="L334" s="176"/>
      <c r="M334" s="174"/>
      <c r="N334" s="174"/>
      <c r="O334" s="183"/>
      <c r="P334" s="183"/>
      <c r="Q334" s="612"/>
    </row>
    <row r="335" spans="1:17" ht="32.5" customHeight="1">
      <c r="A335" s="665"/>
      <c r="B335" s="559"/>
      <c r="C335" s="574" t="s">
        <v>698</v>
      </c>
      <c r="D335" s="200" t="s">
        <v>21</v>
      </c>
      <c r="E335" s="163" t="s">
        <v>185</v>
      </c>
      <c r="F335" s="163" t="s">
        <v>331</v>
      </c>
      <c r="G335" s="163" t="s">
        <v>692</v>
      </c>
      <c r="H335" s="163" t="s">
        <v>693</v>
      </c>
      <c r="I335" s="173"/>
      <c r="J335" s="173"/>
      <c r="K335" s="173">
        <v>2004.88984</v>
      </c>
      <c r="L335" s="176">
        <v>14.0328</v>
      </c>
      <c r="M335" s="431">
        <v>1756.9951599999999</v>
      </c>
      <c r="N335" s="431">
        <v>1756.9951599999999</v>
      </c>
      <c r="O335" s="183">
        <v>6129.55</v>
      </c>
      <c r="P335" s="183">
        <v>7266.8</v>
      </c>
      <c r="Q335" s="381"/>
    </row>
    <row r="336" spans="1:17" ht="17.5" customHeight="1">
      <c r="A336" s="665"/>
      <c r="B336" s="567"/>
      <c r="C336" s="578"/>
      <c r="D336" s="200" t="s">
        <v>43</v>
      </c>
      <c r="E336" s="163"/>
      <c r="F336" s="163"/>
      <c r="G336" s="163"/>
      <c r="H336" s="163"/>
      <c r="I336" s="173"/>
      <c r="J336" s="173"/>
      <c r="K336" s="173"/>
      <c r="L336" s="176"/>
      <c r="M336" s="174"/>
      <c r="N336" s="174"/>
      <c r="O336" s="183"/>
      <c r="P336" s="183"/>
      <c r="Q336" s="382"/>
    </row>
    <row r="337" spans="1:17" ht="32.5" customHeight="1">
      <c r="A337" s="665"/>
      <c r="B337" s="567"/>
      <c r="C337" s="578"/>
      <c r="D337" s="234" t="s">
        <v>21</v>
      </c>
      <c r="E337" s="163" t="s">
        <v>185</v>
      </c>
      <c r="F337" s="163" t="s">
        <v>331</v>
      </c>
      <c r="G337" s="163" t="s">
        <v>692</v>
      </c>
      <c r="H337" s="163" t="s">
        <v>694</v>
      </c>
      <c r="I337" s="173"/>
      <c r="J337" s="173"/>
      <c r="K337" s="173">
        <v>124.047</v>
      </c>
      <c r="L337" s="176">
        <v>0</v>
      </c>
      <c r="M337" s="174">
        <v>0</v>
      </c>
      <c r="N337" s="174">
        <v>0</v>
      </c>
      <c r="O337" s="183">
        <v>167.31</v>
      </c>
      <c r="P337" s="183">
        <v>198.35</v>
      </c>
      <c r="Q337" s="382"/>
    </row>
    <row r="338" spans="1:17" ht="17.5" customHeight="1">
      <c r="A338" s="665"/>
      <c r="B338" s="567"/>
      <c r="C338" s="578"/>
      <c r="D338" s="234" t="s">
        <v>43</v>
      </c>
      <c r="E338" s="163"/>
      <c r="F338" s="163"/>
      <c r="G338" s="163"/>
      <c r="H338" s="163"/>
      <c r="I338" s="173"/>
      <c r="J338" s="173"/>
      <c r="K338" s="173"/>
      <c r="L338" s="176"/>
      <c r="M338" s="174"/>
      <c r="N338" s="174"/>
      <c r="O338" s="183"/>
      <c r="P338" s="183"/>
      <c r="Q338" s="382"/>
    </row>
    <row r="339" spans="1:17" ht="32.5" customHeight="1">
      <c r="A339" s="665"/>
      <c r="B339" s="567"/>
      <c r="C339" s="578"/>
      <c r="D339" s="376" t="s">
        <v>21</v>
      </c>
      <c r="E339" s="163" t="s">
        <v>185</v>
      </c>
      <c r="F339" s="163" t="s">
        <v>331</v>
      </c>
      <c r="G339" s="163" t="s">
        <v>692</v>
      </c>
      <c r="H339" s="163" t="s">
        <v>695</v>
      </c>
      <c r="I339" s="173"/>
      <c r="J339" s="173"/>
      <c r="K339" s="173">
        <v>124.047</v>
      </c>
      <c r="L339" s="176">
        <v>0</v>
      </c>
      <c r="M339" s="174">
        <v>0</v>
      </c>
      <c r="N339" s="174">
        <v>0</v>
      </c>
      <c r="O339" s="183">
        <v>167.31</v>
      </c>
      <c r="P339" s="183">
        <v>198.35</v>
      </c>
      <c r="Q339" s="381"/>
    </row>
    <row r="340" spans="1:17" ht="12.5" customHeight="1">
      <c r="A340" s="665"/>
      <c r="B340" s="567"/>
      <c r="C340" s="578"/>
      <c r="D340" s="376" t="s">
        <v>43</v>
      </c>
      <c r="E340" s="163"/>
      <c r="F340" s="163"/>
      <c r="G340" s="163"/>
      <c r="H340" s="163"/>
      <c r="I340" s="173"/>
      <c r="J340" s="173"/>
      <c r="K340" s="173"/>
      <c r="L340" s="176"/>
      <c r="M340" s="174"/>
      <c r="N340" s="174"/>
      <c r="O340" s="183"/>
      <c r="P340" s="183"/>
      <c r="Q340" s="382"/>
    </row>
    <row r="341" spans="1:17" ht="32.5" customHeight="1">
      <c r="A341" s="665"/>
      <c r="B341" s="567"/>
      <c r="C341" s="578"/>
      <c r="D341" s="376" t="s">
        <v>21</v>
      </c>
      <c r="E341" s="163" t="s">
        <v>185</v>
      </c>
      <c r="F341" s="163" t="s">
        <v>331</v>
      </c>
      <c r="G341" s="163" t="s">
        <v>692</v>
      </c>
      <c r="H341" s="163" t="s">
        <v>696</v>
      </c>
      <c r="I341" s="173"/>
      <c r="J341" s="173"/>
      <c r="K341" s="173">
        <v>124.047</v>
      </c>
      <c r="L341" s="176">
        <v>0</v>
      </c>
      <c r="M341" s="174">
        <v>0</v>
      </c>
      <c r="N341" s="174">
        <v>0</v>
      </c>
      <c r="O341" s="183">
        <v>167.31</v>
      </c>
      <c r="P341" s="183">
        <v>198.35</v>
      </c>
      <c r="Q341" s="382"/>
    </row>
    <row r="342" spans="1:17" ht="16" customHeight="1">
      <c r="A342" s="665"/>
      <c r="B342" s="567"/>
      <c r="C342" s="578"/>
      <c r="D342" s="376" t="s">
        <v>43</v>
      </c>
      <c r="E342" s="163"/>
      <c r="F342" s="163"/>
      <c r="G342" s="163"/>
      <c r="H342" s="163"/>
      <c r="I342" s="173"/>
      <c r="J342" s="173"/>
      <c r="K342" s="173"/>
      <c r="L342" s="176"/>
      <c r="M342" s="174"/>
      <c r="N342" s="174"/>
      <c r="O342" s="183"/>
      <c r="P342" s="183"/>
      <c r="Q342" s="382"/>
    </row>
    <row r="343" spans="1:17" ht="32.5" customHeight="1">
      <c r="A343" s="665"/>
      <c r="B343" s="567"/>
      <c r="C343" s="578"/>
      <c r="D343" s="376" t="s">
        <v>21</v>
      </c>
      <c r="E343" s="163" t="s">
        <v>185</v>
      </c>
      <c r="F343" s="163" t="s">
        <v>331</v>
      </c>
      <c r="G343" s="163" t="s">
        <v>692</v>
      </c>
      <c r="H343" s="163" t="s">
        <v>697</v>
      </c>
      <c r="I343" s="173"/>
      <c r="J343" s="173"/>
      <c r="K343" s="173">
        <v>124.04636000000001</v>
      </c>
      <c r="L343" s="176">
        <v>0</v>
      </c>
      <c r="M343" s="174">
        <v>0</v>
      </c>
      <c r="N343" s="174">
        <v>0</v>
      </c>
      <c r="O343" s="183">
        <v>167.30500000000001</v>
      </c>
      <c r="P343" s="183">
        <v>198.35</v>
      </c>
      <c r="Q343" s="382"/>
    </row>
    <row r="344" spans="1:17" ht="21" customHeight="1">
      <c r="A344" s="665"/>
      <c r="B344" s="567"/>
      <c r="C344" s="579"/>
      <c r="D344" s="376" t="s">
        <v>43</v>
      </c>
      <c r="E344" s="163"/>
      <c r="F344" s="163"/>
      <c r="G344" s="163"/>
      <c r="H344" s="163"/>
      <c r="I344" s="173"/>
      <c r="J344" s="173"/>
      <c r="K344" s="173"/>
      <c r="L344" s="176"/>
      <c r="M344" s="174"/>
      <c r="N344" s="174"/>
      <c r="O344" s="183"/>
      <c r="P344" s="183"/>
      <c r="Q344" s="382"/>
    </row>
    <row r="345" spans="1:17" ht="32" customHeight="1">
      <c r="A345" s="665"/>
      <c r="B345" s="567"/>
      <c r="C345" s="573" t="s">
        <v>690</v>
      </c>
      <c r="D345" s="308" t="s">
        <v>21</v>
      </c>
      <c r="E345" s="163" t="s">
        <v>185</v>
      </c>
      <c r="F345" s="163" t="s">
        <v>114</v>
      </c>
      <c r="G345" s="163" t="s">
        <v>691</v>
      </c>
      <c r="H345" s="163" t="s">
        <v>97</v>
      </c>
      <c r="I345" s="173"/>
      <c r="J345" s="173"/>
      <c r="K345" s="173">
        <v>66.829459999999997</v>
      </c>
      <c r="L345" s="176">
        <v>23.81439</v>
      </c>
      <c r="M345" s="431">
        <v>66.829459999999997</v>
      </c>
      <c r="N345" s="431">
        <v>66.829459999999997</v>
      </c>
      <c r="O345" s="183">
        <v>0</v>
      </c>
      <c r="P345" s="183">
        <v>0</v>
      </c>
      <c r="Q345" s="571"/>
    </row>
    <row r="346" spans="1:17" ht="21" customHeight="1">
      <c r="A346" s="665"/>
      <c r="B346" s="567"/>
      <c r="C346" s="573"/>
      <c r="D346" s="308" t="s">
        <v>43</v>
      </c>
      <c r="E346" s="163"/>
      <c r="F346" s="163"/>
      <c r="G346" s="163"/>
      <c r="H346" s="163"/>
      <c r="I346" s="173"/>
      <c r="J346" s="173"/>
      <c r="K346" s="173"/>
      <c r="L346" s="176"/>
      <c r="M346" s="431"/>
      <c r="N346" s="431"/>
      <c r="O346" s="183"/>
      <c r="P346" s="183"/>
      <c r="Q346" s="571"/>
    </row>
    <row r="347" spans="1:17" ht="21" customHeight="1">
      <c r="A347" s="665"/>
      <c r="B347" s="567"/>
      <c r="C347" s="573"/>
      <c r="D347" s="308" t="s">
        <v>21</v>
      </c>
      <c r="E347" s="163" t="s">
        <v>185</v>
      </c>
      <c r="F347" s="163" t="s">
        <v>114</v>
      </c>
      <c r="G347" s="163" t="s">
        <v>691</v>
      </c>
      <c r="H347" s="163" t="s">
        <v>97</v>
      </c>
      <c r="I347" s="173"/>
      <c r="J347" s="173"/>
      <c r="K347" s="173">
        <v>1269.74422</v>
      </c>
      <c r="L347" s="176">
        <v>452.46782999999999</v>
      </c>
      <c r="M347" s="431">
        <v>1269.74422</v>
      </c>
      <c r="N347" s="431">
        <v>1269.74422</v>
      </c>
      <c r="O347" s="183">
        <v>0</v>
      </c>
      <c r="P347" s="183">
        <v>0</v>
      </c>
      <c r="Q347" s="571"/>
    </row>
    <row r="348" spans="1:17" ht="21" customHeight="1">
      <c r="A348" s="665"/>
      <c r="B348" s="567"/>
      <c r="C348" s="573"/>
      <c r="D348" s="308" t="s">
        <v>43</v>
      </c>
      <c r="E348" s="163"/>
      <c r="F348" s="163"/>
      <c r="G348" s="163"/>
      <c r="H348" s="163"/>
      <c r="I348" s="173"/>
      <c r="J348" s="173"/>
      <c r="K348" s="173"/>
      <c r="L348" s="176"/>
      <c r="M348" s="431"/>
      <c r="N348" s="431"/>
      <c r="O348" s="183"/>
      <c r="P348" s="183"/>
      <c r="Q348" s="571"/>
    </row>
    <row r="349" spans="1:17" ht="32.25" customHeight="1">
      <c r="A349" s="665"/>
      <c r="B349" s="567"/>
      <c r="C349" s="573"/>
      <c r="D349" s="200" t="s">
        <v>21</v>
      </c>
      <c r="E349" s="163" t="s">
        <v>185</v>
      </c>
      <c r="F349" s="141" t="s">
        <v>114</v>
      </c>
      <c r="G349" s="163" t="s">
        <v>691</v>
      </c>
      <c r="H349" s="163" t="s">
        <v>97</v>
      </c>
      <c r="I349" s="173"/>
      <c r="J349" s="173"/>
      <c r="K349" s="173">
        <v>13.524850000000001</v>
      </c>
      <c r="L349" s="173">
        <v>4.8195199999999998</v>
      </c>
      <c r="M349" s="431">
        <v>13.524850000000001</v>
      </c>
      <c r="N349" s="431">
        <v>13.524850000000001</v>
      </c>
      <c r="O349" s="183">
        <v>0</v>
      </c>
      <c r="P349" s="183">
        <v>0</v>
      </c>
      <c r="Q349" s="571"/>
    </row>
    <row r="350" spans="1:17" ht="21.75" customHeight="1">
      <c r="A350" s="665"/>
      <c r="B350" s="567"/>
      <c r="C350" s="573"/>
      <c r="D350" s="200" t="s">
        <v>43</v>
      </c>
      <c r="E350" s="163"/>
      <c r="F350" s="163"/>
      <c r="G350" s="163"/>
      <c r="H350" s="163"/>
      <c r="I350" s="173"/>
      <c r="J350" s="173"/>
      <c r="K350" s="173"/>
      <c r="L350" s="173"/>
      <c r="M350" s="431"/>
      <c r="N350" s="431"/>
      <c r="O350" s="183"/>
      <c r="P350" s="183"/>
      <c r="Q350" s="571"/>
    </row>
    <row r="351" spans="1:17" ht="28.5" customHeight="1">
      <c r="A351" s="665"/>
      <c r="B351" s="567"/>
      <c r="C351" s="573"/>
      <c r="D351" s="200" t="s">
        <v>21</v>
      </c>
      <c r="E351" s="163" t="s">
        <v>185</v>
      </c>
      <c r="F351" s="389" t="s">
        <v>187</v>
      </c>
      <c r="G351" s="163" t="s">
        <v>691</v>
      </c>
      <c r="H351" s="163" t="s">
        <v>110</v>
      </c>
      <c r="I351" s="173"/>
      <c r="J351" s="173"/>
      <c r="K351" s="173">
        <v>28.975149999999999</v>
      </c>
      <c r="L351" s="173">
        <v>26.901520000000001</v>
      </c>
      <c r="M351" s="431">
        <v>28.975149999999999</v>
      </c>
      <c r="N351" s="431">
        <v>28.975149999999999</v>
      </c>
      <c r="O351" s="183">
        <v>0</v>
      </c>
      <c r="P351" s="183">
        <v>0</v>
      </c>
      <c r="Q351" s="571"/>
    </row>
    <row r="352" spans="1:17" ht="21.75" customHeight="1">
      <c r="A352" s="665"/>
      <c r="B352" s="567"/>
      <c r="C352" s="573"/>
      <c r="D352" s="200" t="s">
        <v>43</v>
      </c>
      <c r="E352" s="163"/>
      <c r="F352" s="163"/>
      <c r="G352" s="163"/>
      <c r="H352" s="163"/>
      <c r="I352" s="173"/>
      <c r="J352" s="173"/>
      <c r="K352" s="173"/>
      <c r="L352" s="173"/>
      <c r="M352" s="174"/>
      <c r="N352" s="174"/>
      <c r="O352" s="183"/>
      <c r="P352" s="183"/>
      <c r="Q352" s="571"/>
    </row>
    <row r="353" spans="1:17" ht="30" customHeight="1">
      <c r="A353" s="665"/>
      <c r="B353" s="567"/>
      <c r="C353" s="573"/>
      <c r="D353" s="200" t="s">
        <v>21</v>
      </c>
      <c r="E353" s="163" t="s">
        <v>185</v>
      </c>
      <c r="F353" s="389" t="s">
        <v>187</v>
      </c>
      <c r="G353" s="163" t="s">
        <v>691</v>
      </c>
      <c r="H353" s="163" t="s">
        <v>110</v>
      </c>
      <c r="I353" s="173"/>
      <c r="J353" s="173"/>
      <c r="K353" s="173">
        <v>143.173</v>
      </c>
      <c r="L353" s="173">
        <v>132.92671999999999</v>
      </c>
      <c r="M353" s="431">
        <v>143.173</v>
      </c>
      <c r="N353" s="431">
        <v>143.173</v>
      </c>
      <c r="O353" s="183">
        <v>0</v>
      </c>
      <c r="P353" s="183">
        <v>0</v>
      </c>
      <c r="Q353" s="571"/>
    </row>
    <row r="354" spans="1:17" ht="18.75" customHeight="1">
      <c r="A354" s="665"/>
      <c r="B354" s="567"/>
      <c r="C354" s="573"/>
      <c r="D354" s="200" t="s">
        <v>43</v>
      </c>
      <c r="E354" s="163"/>
      <c r="F354" s="163"/>
      <c r="G354" s="163"/>
      <c r="H354" s="163"/>
      <c r="I354" s="173"/>
      <c r="J354" s="173"/>
      <c r="K354" s="173"/>
      <c r="L354" s="173"/>
      <c r="M354" s="174"/>
      <c r="N354" s="174"/>
      <c r="O354" s="183"/>
      <c r="P354" s="183"/>
      <c r="Q354" s="571"/>
    </row>
    <row r="355" spans="1:17" ht="30" customHeight="1">
      <c r="A355" s="665"/>
      <c r="B355" s="567"/>
      <c r="C355" s="573"/>
      <c r="D355" s="200" t="s">
        <v>21</v>
      </c>
      <c r="E355" s="163" t="s">
        <v>185</v>
      </c>
      <c r="F355" s="141" t="s">
        <v>187</v>
      </c>
      <c r="G355" s="163" t="s">
        <v>691</v>
      </c>
      <c r="H355" s="163" t="s">
        <v>110</v>
      </c>
      <c r="I355" s="173"/>
      <c r="J355" s="173"/>
      <c r="K355" s="173">
        <v>2720.2533199999998</v>
      </c>
      <c r="L355" s="173">
        <v>2525.5764399999998</v>
      </c>
      <c r="M355" s="431">
        <v>2720.2533199999998</v>
      </c>
      <c r="N355" s="431">
        <v>2720.2533199999998</v>
      </c>
      <c r="O355" s="183">
        <v>0</v>
      </c>
      <c r="P355" s="183">
        <v>0</v>
      </c>
      <c r="Q355" s="571"/>
    </row>
    <row r="356" spans="1:17" ht="16.5" customHeight="1">
      <c r="A356" s="665"/>
      <c r="B356" s="560"/>
      <c r="C356" s="573"/>
      <c r="D356" s="200" t="s">
        <v>43</v>
      </c>
      <c r="E356" s="163"/>
      <c r="F356" s="163"/>
      <c r="G356" s="163"/>
      <c r="H356" s="163"/>
      <c r="I356" s="173"/>
      <c r="J356" s="173"/>
      <c r="K356" s="173"/>
      <c r="L356" s="173"/>
      <c r="M356" s="174"/>
      <c r="N356" s="174"/>
      <c r="O356" s="183"/>
      <c r="P356" s="183"/>
      <c r="Q356" s="571"/>
    </row>
    <row r="357" spans="1:17" ht="26.25" customHeight="1">
      <c r="A357" s="665"/>
      <c r="B357" s="637"/>
      <c r="C357" s="574" t="s">
        <v>689</v>
      </c>
      <c r="D357" s="200" t="s">
        <v>21</v>
      </c>
      <c r="E357" s="163" t="s">
        <v>185</v>
      </c>
      <c r="F357" s="163" t="s">
        <v>114</v>
      </c>
      <c r="G357" s="163" t="s">
        <v>718</v>
      </c>
      <c r="H357" s="163" t="s">
        <v>97</v>
      </c>
      <c r="I357" s="173"/>
      <c r="J357" s="173"/>
      <c r="K357" s="173">
        <v>38.335909999999998</v>
      </c>
      <c r="L357" s="173">
        <v>0</v>
      </c>
      <c r="M357" s="431">
        <v>38.335909999999998</v>
      </c>
      <c r="N357" s="431">
        <v>38.335909999999998</v>
      </c>
      <c r="O357" s="183">
        <v>171.70677000000001</v>
      </c>
      <c r="P357" s="183">
        <v>171.70677000000001</v>
      </c>
      <c r="Q357" s="571"/>
    </row>
    <row r="358" spans="1:17" ht="16.5" customHeight="1">
      <c r="A358" s="665"/>
      <c r="B358" s="637"/>
      <c r="C358" s="578"/>
      <c r="D358" s="200" t="s">
        <v>43</v>
      </c>
      <c r="E358" s="163"/>
      <c r="F358" s="163"/>
      <c r="G358" s="163"/>
      <c r="H358" s="163"/>
      <c r="I358" s="173"/>
      <c r="J358" s="173"/>
      <c r="K358" s="173"/>
      <c r="L358" s="173"/>
      <c r="M358" s="431"/>
      <c r="N358" s="431"/>
      <c r="O358" s="183"/>
      <c r="P358" s="183"/>
      <c r="Q358" s="571"/>
    </row>
    <row r="359" spans="1:17" ht="27.75" customHeight="1">
      <c r="A359" s="665"/>
      <c r="B359" s="637"/>
      <c r="C359" s="578"/>
      <c r="D359" s="200" t="s">
        <v>21</v>
      </c>
      <c r="E359" s="163" t="s">
        <v>185</v>
      </c>
      <c r="F359" s="163" t="s">
        <v>114</v>
      </c>
      <c r="G359" s="163" t="s">
        <v>718</v>
      </c>
      <c r="H359" s="163" t="s">
        <v>97</v>
      </c>
      <c r="I359" s="173"/>
      <c r="J359" s="173"/>
      <c r="K359" s="173">
        <v>728.37409000000002</v>
      </c>
      <c r="L359" s="173">
        <v>0</v>
      </c>
      <c r="M359" s="431">
        <v>728.37409000000002</v>
      </c>
      <c r="N359" s="431">
        <v>728.37409000000002</v>
      </c>
      <c r="O359" s="173">
        <v>3262.4132300000001</v>
      </c>
      <c r="P359" s="173">
        <v>3262.4132300000001</v>
      </c>
      <c r="Q359" s="571"/>
    </row>
    <row r="360" spans="1:17" ht="20.25" customHeight="1">
      <c r="A360" s="666"/>
      <c r="B360" s="637"/>
      <c r="C360" s="579"/>
      <c r="D360" s="200" t="s">
        <v>43</v>
      </c>
      <c r="E360" s="163"/>
      <c r="F360" s="163"/>
      <c r="G360" s="163"/>
      <c r="H360" s="163"/>
      <c r="I360" s="173"/>
      <c r="J360" s="173"/>
      <c r="K360" s="173"/>
      <c r="L360" s="173"/>
      <c r="M360" s="174"/>
      <c r="N360" s="174"/>
      <c r="O360" s="183"/>
      <c r="P360" s="183"/>
      <c r="Q360" s="572"/>
    </row>
    <row r="361" spans="1:17" ht="35.25" customHeight="1">
      <c r="A361" s="587">
        <v>8</v>
      </c>
      <c r="B361" s="613" t="s">
        <v>66</v>
      </c>
      <c r="C361" s="613" t="s">
        <v>224</v>
      </c>
      <c r="D361" s="190" t="s">
        <v>21</v>
      </c>
      <c r="E361" s="134" t="s">
        <v>167</v>
      </c>
      <c r="F361" s="135"/>
      <c r="G361" s="135" t="s">
        <v>278</v>
      </c>
      <c r="H361" s="134" t="s">
        <v>71</v>
      </c>
      <c r="I361" s="136">
        <f>I363+I371+I375</f>
        <v>41834.14516</v>
      </c>
      <c r="J361" s="136">
        <f t="shared" ref="J361" si="36">J363+J371+J375</f>
        <v>41828.38121</v>
      </c>
      <c r="K361" s="136">
        <f t="shared" ref="K361:L361" si="37">K363+K375</f>
        <v>45579.176999999996</v>
      </c>
      <c r="L361" s="136">
        <f t="shared" si="37"/>
        <v>26135.584919999998</v>
      </c>
      <c r="M361" s="136">
        <f>M363+M371+M375</f>
        <v>45514.981780000002</v>
      </c>
      <c r="N361" s="136">
        <f t="shared" ref="N361:P361" si="38">N363+N371+N375</f>
        <v>45509.326139999997</v>
      </c>
      <c r="O361" s="136">
        <f t="shared" si="38"/>
        <v>42985.176999999996</v>
      </c>
      <c r="P361" s="136">
        <f t="shared" si="38"/>
        <v>42985.176999999996</v>
      </c>
      <c r="Q361" s="587" t="s">
        <v>656</v>
      </c>
    </row>
    <row r="362" spans="1:17">
      <c r="A362" s="587"/>
      <c r="B362" s="613"/>
      <c r="C362" s="613"/>
      <c r="D362" s="190" t="s">
        <v>43</v>
      </c>
      <c r="E362" s="134"/>
      <c r="F362" s="135"/>
      <c r="G362" s="135"/>
      <c r="H362" s="134"/>
      <c r="I362" s="136"/>
      <c r="J362" s="136"/>
      <c r="K362" s="136"/>
      <c r="L362" s="136"/>
      <c r="M362" s="136"/>
      <c r="N362" s="136"/>
      <c r="O362" s="136"/>
      <c r="P362" s="136"/>
      <c r="Q362" s="587"/>
    </row>
    <row r="363" spans="1:17" ht="45.75" customHeight="1">
      <c r="A363" s="575" t="s">
        <v>132</v>
      </c>
      <c r="B363" s="569" t="s">
        <v>92</v>
      </c>
      <c r="C363" s="569" t="s">
        <v>165</v>
      </c>
      <c r="D363" s="194" t="s">
        <v>21</v>
      </c>
      <c r="E363" s="161" t="s">
        <v>167</v>
      </c>
      <c r="F363" s="162"/>
      <c r="G363" s="162" t="s">
        <v>279</v>
      </c>
      <c r="H363" s="161" t="s">
        <v>71</v>
      </c>
      <c r="I363" s="139">
        <f>I365+I367+I369</f>
        <v>33086.049650000001</v>
      </c>
      <c r="J363" s="139">
        <f>J365+J367+J369</f>
        <v>33086.049650000001</v>
      </c>
      <c r="K363" s="139">
        <f t="shared" ref="K363:L363" si="39">K365+K367+K369</f>
        <v>35847.599999999999</v>
      </c>
      <c r="L363" s="139">
        <f t="shared" si="39"/>
        <v>21343.453999999998</v>
      </c>
      <c r="M363" s="139">
        <f>M365+M367+M369</f>
        <v>35847.599999999999</v>
      </c>
      <c r="N363" s="139">
        <f>N365+N367+N369</f>
        <v>35847.599999999999</v>
      </c>
      <c r="O363" s="139">
        <f>O365+O367+O369</f>
        <v>33253.599999999999</v>
      </c>
      <c r="P363" s="139">
        <f>P365+P367+P369</f>
        <v>33253.599999999999</v>
      </c>
      <c r="Q363" s="575" t="s">
        <v>585</v>
      </c>
    </row>
    <row r="364" spans="1:17">
      <c r="A364" s="575"/>
      <c r="B364" s="569"/>
      <c r="C364" s="569"/>
      <c r="D364" s="194" t="s">
        <v>43</v>
      </c>
      <c r="E364" s="161"/>
      <c r="F364" s="162"/>
      <c r="G364" s="162"/>
      <c r="H364" s="161"/>
      <c r="I364" s="143"/>
      <c r="J364" s="143"/>
      <c r="K364" s="143"/>
      <c r="L364" s="143"/>
      <c r="M364" s="143"/>
      <c r="N364" s="143"/>
      <c r="O364" s="143"/>
      <c r="P364" s="143"/>
      <c r="Q364" s="575"/>
    </row>
    <row r="365" spans="1:17" ht="46.5" customHeight="1">
      <c r="A365" s="600"/>
      <c r="B365" s="568" t="s">
        <v>89</v>
      </c>
      <c r="C365" s="568" t="s">
        <v>505</v>
      </c>
      <c r="D365" s="192" t="s">
        <v>21</v>
      </c>
      <c r="E365" s="140" t="s">
        <v>167</v>
      </c>
      <c r="F365" s="141" t="s">
        <v>166</v>
      </c>
      <c r="G365" s="141" t="s">
        <v>280</v>
      </c>
      <c r="H365" s="140" t="s">
        <v>216</v>
      </c>
      <c r="I365" s="142">
        <v>8899.1</v>
      </c>
      <c r="J365" s="142">
        <v>8899.1</v>
      </c>
      <c r="K365" s="142">
        <v>11474.5</v>
      </c>
      <c r="L365" s="142">
        <v>6693.4</v>
      </c>
      <c r="M365" s="143">
        <v>11474.5</v>
      </c>
      <c r="N365" s="143">
        <v>11474.5</v>
      </c>
      <c r="O365" s="146">
        <v>9179.6</v>
      </c>
      <c r="P365" s="146">
        <v>9179.6</v>
      </c>
      <c r="Q365" s="603" t="s">
        <v>673</v>
      </c>
    </row>
    <row r="366" spans="1:17" ht="30" customHeight="1">
      <c r="A366" s="601"/>
      <c r="B366" s="568"/>
      <c r="C366" s="568"/>
      <c r="D366" s="192" t="s">
        <v>43</v>
      </c>
      <c r="E366" s="140"/>
      <c r="F366" s="141"/>
      <c r="G366" s="141"/>
      <c r="H366" s="140"/>
      <c r="I366" s="142"/>
      <c r="J366" s="142"/>
      <c r="K366" s="142"/>
      <c r="L366" s="142"/>
      <c r="M366" s="143"/>
      <c r="N366" s="143"/>
      <c r="O366" s="146"/>
      <c r="P366" s="146"/>
      <c r="Q366" s="604"/>
    </row>
    <row r="367" spans="1:17" ht="39.75" customHeight="1">
      <c r="A367" s="601"/>
      <c r="B367" s="568" t="s">
        <v>73</v>
      </c>
      <c r="C367" s="568" t="s">
        <v>506</v>
      </c>
      <c r="D367" s="192" t="s">
        <v>21</v>
      </c>
      <c r="E367" s="140" t="s">
        <v>167</v>
      </c>
      <c r="F367" s="141" t="s">
        <v>166</v>
      </c>
      <c r="G367" s="141" t="s">
        <v>281</v>
      </c>
      <c r="H367" s="140" t="s">
        <v>216</v>
      </c>
      <c r="I367" s="142">
        <v>11550</v>
      </c>
      <c r="J367" s="142">
        <v>11550</v>
      </c>
      <c r="K367" s="142">
        <v>12174</v>
      </c>
      <c r="L367" s="142">
        <v>7708.3739999999998</v>
      </c>
      <c r="M367" s="143">
        <v>12174</v>
      </c>
      <c r="N367" s="143">
        <v>12174</v>
      </c>
      <c r="O367" s="146">
        <v>12174</v>
      </c>
      <c r="P367" s="146">
        <v>12174</v>
      </c>
      <c r="Q367" s="604"/>
    </row>
    <row r="368" spans="1:17" ht="37.5" customHeight="1">
      <c r="A368" s="601"/>
      <c r="B368" s="568"/>
      <c r="C368" s="568"/>
      <c r="D368" s="192" t="s">
        <v>43</v>
      </c>
      <c r="E368" s="140"/>
      <c r="F368" s="141"/>
      <c r="G368" s="141"/>
      <c r="H368" s="140"/>
      <c r="I368" s="142"/>
      <c r="J368" s="142"/>
      <c r="K368" s="142"/>
      <c r="L368" s="142"/>
      <c r="M368" s="143"/>
      <c r="N368" s="143"/>
      <c r="O368" s="146"/>
      <c r="P368" s="146"/>
      <c r="Q368" s="604"/>
    </row>
    <row r="369" spans="1:17" ht="54.75" customHeight="1">
      <c r="A369" s="601"/>
      <c r="B369" s="568" t="s">
        <v>74</v>
      </c>
      <c r="C369" s="564" t="s">
        <v>507</v>
      </c>
      <c r="D369" s="192" t="s">
        <v>21</v>
      </c>
      <c r="E369" s="140" t="s">
        <v>167</v>
      </c>
      <c r="F369" s="141" t="s">
        <v>294</v>
      </c>
      <c r="G369" s="141" t="s">
        <v>292</v>
      </c>
      <c r="H369" s="140" t="s">
        <v>316</v>
      </c>
      <c r="I369" s="142">
        <v>12636.94965</v>
      </c>
      <c r="J369" s="142">
        <v>12636.94965</v>
      </c>
      <c r="K369" s="142">
        <v>12199.1</v>
      </c>
      <c r="L369" s="142">
        <v>6941.68</v>
      </c>
      <c r="M369" s="143">
        <v>12199.1</v>
      </c>
      <c r="N369" s="143">
        <v>12199.1</v>
      </c>
      <c r="O369" s="146">
        <v>11900</v>
      </c>
      <c r="P369" s="146">
        <v>11900</v>
      </c>
      <c r="Q369" s="604"/>
    </row>
    <row r="370" spans="1:17" ht="33.75" customHeight="1">
      <c r="A370" s="602"/>
      <c r="B370" s="568"/>
      <c r="C370" s="627"/>
      <c r="D370" s="192" t="s">
        <v>43</v>
      </c>
      <c r="E370" s="140"/>
      <c r="F370" s="141"/>
      <c r="G370" s="141"/>
      <c r="H370" s="140"/>
      <c r="I370" s="142"/>
      <c r="J370" s="142"/>
      <c r="K370" s="142"/>
      <c r="L370" s="142"/>
      <c r="M370" s="143"/>
      <c r="N370" s="143"/>
      <c r="O370" s="146"/>
      <c r="P370" s="146"/>
      <c r="Q370" s="605"/>
    </row>
    <row r="371" spans="1:17" ht="45.75" hidden="1" customHeight="1">
      <c r="A371" s="251" t="s">
        <v>419</v>
      </c>
      <c r="B371" s="275" t="s">
        <v>563</v>
      </c>
      <c r="C371" s="285" t="s">
        <v>562</v>
      </c>
      <c r="D371" s="249" t="s">
        <v>21</v>
      </c>
      <c r="E371" s="224" t="s">
        <v>167</v>
      </c>
      <c r="F371" s="162"/>
      <c r="G371" s="162" t="s">
        <v>627</v>
      </c>
      <c r="H371" s="224" t="s">
        <v>71</v>
      </c>
      <c r="I371" s="261">
        <f t="shared" ref="I371:J371" si="40">I373</f>
        <v>29.764379999999999</v>
      </c>
      <c r="J371" s="261">
        <f t="shared" si="40"/>
        <v>29.764379999999999</v>
      </c>
      <c r="K371" s="261"/>
      <c r="L371" s="261"/>
      <c r="M371" s="261">
        <f t="shared" ref="M371:P371" si="41">M373</f>
        <v>0</v>
      </c>
      <c r="N371" s="261">
        <f t="shared" si="41"/>
        <v>0</v>
      </c>
      <c r="O371" s="261">
        <f t="shared" si="41"/>
        <v>0</v>
      </c>
      <c r="P371" s="261">
        <f t="shared" si="41"/>
        <v>0</v>
      </c>
      <c r="Q371" s="316" t="s">
        <v>643</v>
      </c>
    </row>
    <row r="372" spans="1:17" ht="17.25" hidden="1" customHeight="1">
      <c r="A372" s="251"/>
      <c r="B372" s="275"/>
      <c r="C372" s="275"/>
      <c r="D372" s="249" t="s">
        <v>43</v>
      </c>
      <c r="E372" s="224"/>
      <c r="F372" s="162"/>
      <c r="G372" s="162"/>
      <c r="H372" s="224"/>
      <c r="I372" s="143"/>
      <c r="J372" s="143"/>
      <c r="K372" s="143"/>
      <c r="L372" s="143"/>
      <c r="M372" s="143"/>
      <c r="N372" s="143"/>
      <c r="O372" s="143"/>
      <c r="P372" s="143"/>
      <c r="Q372" s="251"/>
    </row>
    <row r="373" spans="1:17" ht="54.75" hidden="1" customHeight="1">
      <c r="A373" s="251"/>
      <c r="B373" s="568" t="s">
        <v>89</v>
      </c>
      <c r="C373" s="564" t="s">
        <v>564</v>
      </c>
      <c r="D373" s="250" t="s">
        <v>21</v>
      </c>
      <c r="E373" s="252" t="s">
        <v>167</v>
      </c>
      <c r="F373" s="282" t="s">
        <v>628</v>
      </c>
      <c r="G373" s="282" t="s">
        <v>629</v>
      </c>
      <c r="H373" s="252">
        <v>730</v>
      </c>
      <c r="I373" s="142">
        <v>29.764379999999999</v>
      </c>
      <c r="J373" s="142">
        <v>29.764379999999999</v>
      </c>
      <c r="K373" s="143"/>
      <c r="L373" s="143"/>
      <c r="M373" s="143">
        <v>0</v>
      </c>
      <c r="N373" s="143">
        <v>0</v>
      </c>
      <c r="O373" s="146">
        <v>0</v>
      </c>
      <c r="P373" s="146">
        <v>0</v>
      </c>
      <c r="Q373" s="630"/>
    </row>
    <row r="374" spans="1:17" ht="15" hidden="1" customHeight="1">
      <c r="A374" s="251"/>
      <c r="B374" s="568"/>
      <c r="C374" s="627"/>
      <c r="D374" s="250" t="s">
        <v>43</v>
      </c>
      <c r="E374" s="252"/>
      <c r="F374" s="253"/>
      <c r="G374" s="253"/>
      <c r="H374" s="252"/>
      <c r="I374" s="142"/>
      <c r="J374" s="142"/>
      <c r="K374" s="143"/>
      <c r="L374" s="143"/>
      <c r="M374" s="143"/>
      <c r="N374" s="143"/>
      <c r="O374" s="146"/>
      <c r="P374" s="146"/>
      <c r="Q374" s="630"/>
    </row>
    <row r="375" spans="1:17" ht="45.75" customHeight="1">
      <c r="A375" s="251" t="s">
        <v>419</v>
      </c>
      <c r="B375" s="275" t="s">
        <v>162</v>
      </c>
      <c r="C375" s="275" t="s">
        <v>106</v>
      </c>
      <c r="D375" s="249" t="s">
        <v>21</v>
      </c>
      <c r="E375" s="224" t="s">
        <v>167</v>
      </c>
      <c r="F375" s="162" t="s">
        <v>168</v>
      </c>
      <c r="G375" s="162" t="s">
        <v>282</v>
      </c>
      <c r="H375" s="224" t="s">
        <v>71</v>
      </c>
      <c r="I375" s="380">
        <f t="shared" ref="I375" si="42">I377+I381+I379</f>
        <v>8718.3311299999987</v>
      </c>
      <c r="J375" s="380">
        <f>J377+J381+J379</f>
        <v>8712.56718</v>
      </c>
      <c r="K375" s="380">
        <f>K377+K379+K381</f>
        <v>9731.5770000000011</v>
      </c>
      <c r="L375" s="380">
        <f t="shared" ref="L375:N375" si="43">L377+L381+L379</f>
        <v>4792.1309200000005</v>
      </c>
      <c r="M375" s="380">
        <f t="shared" si="43"/>
        <v>9667.3817799999997</v>
      </c>
      <c r="N375" s="380">
        <f t="shared" si="43"/>
        <v>9661.7261399999988</v>
      </c>
      <c r="O375" s="380">
        <f t="shared" ref="O375:P375" si="44">O377+O381+O379</f>
        <v>9731.5769999999993</v>
      </c>
      <c r="P375" s="380">
        <f t="shared" si="44"/>
        <v>9731.5769999999993</v>
      </c>
      <c r="Q375" s="445" t="s">
        <v>738</v>
      </c>
    </row>
    <row r="376" spans="1:17" ht="14.25" customHeight="1">
      <c r="A376" s="251"/>
      <c r="B376" s="275"/>
      <c r="C376" s="275"/>
      <c r="D376" s="249" t="s">
        <v>43</v>
      </c>
      <c r="E376" s="224"/>
      <c r="F376" s="162"/>
      <c r="G376" s="162"/>
      <c r="H376" s="224"/>
      <c r="I376" s="143"/>
      <c r="J376" s="143"/>
      <c r="K376" s="143"/>
      <c r="L376" s="143"/>
      <c r="M376" s="143"/>
      <c r="N376" s="143"/>
      <c r="O376" s="143"/>
      <c r="P376" s="143"/>
      <c r="Q376" s="251"/>
    </row>
    <row r="377" spans="1:17" ht="29.25" customHeight="1">
      <c r="A377" s="600"/>
      <c r="B377" s="564" t="s">
        <v>89</v>
      </c>
      <c r="C377" s="583" t="s">
        <v>330</v>
      </c>
      <c r="D377" s="192" t="s">
        <v>21</v>
      </c>
      <c r="E377" s="140" t="s">
        <v>167</v>
      </c>
      <c r="F377" s="141" t="s">
        <v>168</v>
      </c>
      <c r="G377" s="141" t="s">
        <v>283</v>
      </c>
      <c r="H377" s="140" t="s">
        <v>111</v>
      </c>
      <c r="I377" s="142">
        <v>6128.1593499999999</v>
      </c>
      <c r="J377" s="142">
        <v>6128.1593499999999</v>
      </c>
      <c r="K377" s="142">
        <v>6830.4210000000003</v>
      </c>
      <c r="L377" s="142">
        <v>3515.55411</v>
      </c>
      <c r="M377" s="143">
        <v>6827.7429599999996</v>
      </c>
      <c r="N377" s="143">
        <v>6827.7429599999996</v>
      </c>
      <c r="O377" s="144">
        <v>6830.4210000000003</v>
      </c>
      <c r="P377" s="146">
        <v>6830.4210000000003</v>
      </c>
      <c r="Q377" s="630"/>
    </row>
    <row r="378" spans="1:17" ht="12.75" customHeight="1">
      <c r="A378" s="601"/>
      <c r="B378" s="565"/>
      <c r="C378" s="584"/>
      <c r="D378" s="192" t="s">
        <v>43</v>
      </c>
      <c r="E378" s="140"/>
      <c r="F378" s="141"/>
      <c r="G378" s="141"/>
      <c r="H378" s="140"/>
      <c r="I378" s="142"/>
      <c r="J378" s="142"/>
      <c r="K378" s="142"/>
      <c r="L378" s="142"/>
      <c r="M378" s="143"/>
      <c r="N378" s="143"/>
      <c r="O378" s="146"/>
      <c r="P378" s="146"/>
      <c r="Q378" s="630"/>
    </row>
    <row r="379" spans="1:17" ht="30" customHeight="1">
      <c r="A379" s="601"/>
      <c r="B379" s="565"/>
      <c r="C379" s="584"/>
      <c r="D379" s="192" t="s">
        <v>21</v>
      </c>
      <c r="E379" s="140" t="s">
        <v>167</v>
      </c>
      <c r="F379" s="141" t="s">
        <v>168</v>
      </c>
      <c r="G379" s="141" t="s">
        <v>283</v>
      </c>
      <c r="H379" s="140">
        <v>129</v>
      </c>
      <c r="I379" s="142">
        <v>1842.04601</v>
      </c>
      <c r="J379" s="142">
        <v>1842.04601</v>
      </c>
      <c r="K379" s="142">
        <v>2062.7869999999998</v>
      </c>
      <c r="L379" s="142">
        <v>926.94865000000004</v>
      </c>
      <c r="M379" s="143">
        <v>2058.71614</v>
      </c>
      <c r="N379" s="143">
        <v>2058.71614</v>
      </c>
      <c r="O379" s="146">
        <v>2062.7869999999998</v>
      </c>
      <c r="P379" s="146">
        <v>2062.7869999999998</v>
      </c>
      <c r="Q379" s="630"/>
    </row>
    <row r="380" spans="1:17" ht="12.75" customHeight="1">
      <c r="A380" s="601"/>
      <c r="B380" s="565"/>
      <c r="C380" s="584"/>
      <c r="D380" s="192" t="s">
        <v>43</v>
      </c>
      <c r="E380" s="140"/>
      <c r="F380" s="141"/>
      <c r="G380" s="141"/>
      <c r="H380" s="140"/>
      <c r="I380" s="142"/>
      <c r="J380" s="142"/>
      <c r="K380" s="142"/>
      <c r="L380" s="142"/>
      <c r="M380" s="143"/>
      <c r="N380" s="143"/>
      <c r="O380" s="146"/>
      <c r="P380" s="146"/>
      <c r="Q380" s="630"/>
    </row>
    <row r="381" spans="1:17" ht="27.75" customHeight="1">
      <c r="A381" s="601"/>
      <c r="B381" s="565"/>
      <c r="C381" s="584"/>
      <c r="D381" s="192" t="s">
        <v>21</v>
      </c>
      <c r="E381" s="140" t="s">
        <v>167</v>
      </c>
      <c r="F381" s="141" t="s">
        <v>168</v>
      </c>
      <c r="G381" s="141" t="s">
        <v>283</v>
      </c>
      <c r="H381" s="140">
        <v>244</v>
      </c>
      <c r="I381" s="142">
        <v>748.12576999999999</v>
      </c>
      <c r="J381" s="142">
        <v>742.36181999999997</v>
      </c>
      <c r="K381" s="142">
        <v>838.36900000000003</v>
      </c>
      <c r="L381" s="142">
        <v>349.62815999999998</v>
      </c>
      <c r="M381" s="143">
        <v>780.92268000000001</v>
      </c>
      <c r="N381" s="143">
        <v>775.26703999999995</v>
      </c>
      <c r="O381" s="146">
        <v>838.36900000000003</v>
      </c>
      <c r="P381" s="146">
        <v>838.36900000000003</v>
      </c>
      <c r="Q381" s="630"/>
    </row>
    <row r="382" spans="1:17" ht="15.75" customHeight="1">
      <c r="A382" s="602"/>
      <c r="B382" s="627"/>
      <c r="C382" s="597"/>
      <c r="D382" s="192" t="s">
        <v>43</v>
      </c>
      <c r="E382" s="140"/>
      <c r="F382" s="141"/>
      <c r="G382" s="141"/>
      <c r="H382" s="140"/>
      <c r="I382" s="142"/>
      <c r="J382" s="142"/>
      <c r="K382" s="142"/>
      <c r="L382" s="142"/>
      <c r="M382" s="143"/>
      <c r="N382" s="143"/>
      <c r="O382" s="146"/>
      <c r="P382" s="146"/>
      <c r="Q382" s="630"/>
    </row>
    <row r="383" spans="1:17" ht="67.5" customHeight="1">
      <c r="A383" s="587">
        <v>9</v>
      </c>
      <c r="B383" s="613" t="s">
        <v>66</v>
      </c>
      <c r="C383" s="613" t="s">
        <v>326</v>
      </c>
      <c r="D383" s="190" t="s">
        <v>21</v>
      </c>
      <c r="E383" s="134" t="s">
        <v>178</v>
      </c>
      <c r="F383" s="135"/>
      <c r="G383" s="135" t="s">
        <v>284</v>
      </c>
      <c r="H383" s="134" t="s">
        <v>71</v>
      </c>
      <c r="I383" s="136">
        <f t="shared" ref="I383:P383" si="45">I385+I389+I393</f>
        <v>94127.445999999996</v>
      </c>
      <c r="J383" s="136">
        <f t="shared" si="45"/>
        <v>94127.445999999996</v>
      </c>
      <c r="K383" s="136">
        <f t="shared" si="45"/>
        <v>98585.074000000008</v>
      </c>
      <c r="L383" s="136">
        <f t="shared" si="45"/>
        <v>51795.736294000002</v>
      </c>
      <c r="M383" s="136">
        <f t="shared" si="45"/>
        <v>104696.43790999999</v>
      </c>
      <c r="N383" s="136">
        <f t="shared" si="45"/>
        <v>104696.29091</v>
      </c>
      <c r="O383" s="136">
        <f t="shared" si="45"/>
        <v>98497.923999999999</v>
      </c>
      <c r="P383" s="136">
        <f t="shared" si="45"/>
        <v>98497.923999999999</v>
      </c>
      <c r="Q383" s="587" t="s">
        <v>737</v>
      </c>
    </row>
    <row r="384" spans="1:17" ht="30.75" customHeight="1">
      <c r="A384" s="587"/>
      <c r="B384" s="613"/>
      <c r="C384" s="613"/>
      <c r="D384" s="190" t="s">
        <v>43</v>
      </c>
      <c r="E384" s="134"/>
      <c r="F384" s="135"/>
      <c r="G384" s="135"/>
      <c r="H384" s="134"/>
      <c r="I384" s="260"/>
      <c r="J384" s="260"/>
      <c r="K384" s="136"/>
      <c r="L384" s="136"/>
      <c r="M384" s="260"/>
      <c r="N384" s="260"/>
      <c r="O384" s="260"/>
      <c r="P384" s="260"/>
      <c r="Q384" s="587"/>
    </row>
    <row r="385" spans="1:17" ht="42" customHeight="1">
      <c r="A385" s="575" t="s">
        <v>170</v>
      </c>
      <c r="B385" s="569" t="s">
        <v>92</v>
      </c>
      <c r="C385" s="569" t="s">
        <v>225</v>
      </c>
      <c r="D385" s="194" t="s">
        <v>21</v>
      </c>
      <c r="E385" s="161" t="s">
        <v>178</v>
      </c>
      <c r="F385" s="162"/>
      <c r="G385" s="162" t="s">
        <v>343</v>
      </c>
      <c r="H385" s="161" t="s">
        <v>71</v>
      </c>
      <c r="I385" s="139">
        <f t="shared" ref="I385:J385" si="46">I387</f>
        <v>86663.1</v>
      </c>
      <c r="J385" s="139">
        <f t="shared" si="46"/>
        <v>86663.1</v>
      </c>
      <c r="K385" s="139">
        <f t="shared" ref="K385:P385" si="47">K387</f>
        <v>89525.8</v>
      </c>
      <c r="L385" s="139">
        <f t="shared" si="47"/>
        <v>47017.836750000002</v>
      </c>
      <c r="M385" s="139">
        <f t="shared" si="47"/>
        <v>95764.4</v>
      </c>
      <c r="N385" s="139">
        <f t="shared" si="47"/>
        <v>95764.342999999993</v>
      </c>
      <c r="O385" s="139">
        <f t="shared" si="47"/>
        <v>89525.8</v>
      </c>
      <c r="P385" s="139">
        <f t="shared" si="47"/>
        <v>89525.8</v>
      </c>
      <c r="Q385" s="575" t="s">
        <v>711</v>
      </c>
    </row>
    <row r="386" spans="1:17" ht="31.5" customHeight="1">
      <c r="A386" s="575"/>
      <c r="B386" s="569"/>
      <c r="C386" s="569"/>
      <c r="D386" s="194" t="s">
        <v>43</v>
      </c>
      <c r="E386" s="161"/>
      <c r="F386" s="162"/>
      <c r="G386" s="162"/>
      <c r="H386" s="161"/>
      <c r="I386" s="143"/>
      <c r="J386" s="143"/>
      <c r="K386" s="143"/>
      <c r="L386" s="143"/>
      <c r="M386" s="143"/>
      <c r="N386" s="143"/>
      <c r="O386" s="143"/>
      <c r="P386" s="143"/>
      <c r="Q386" s="575"/>
    </row>
    <row r="387" spans="1:17" ht="39.75" customHeight="1">
      <c r="A387" s="618"/>
      <c r="B387" s="568" t="s">
        <v>89</v>
      </c>
      <c r="C387" s="586" t="s">
        <v>508</v>
      </c>
      <c r="D387" s="192" t="s">
        <v>21</v>
      </c>
      <c r="E387" s="140" t="s">
        <v>178</v>
      </c>
      <c r="F387" s="141" t="s">
        <v>194</v>
      </c>
      <c r="G387" s="141" t="s">
        <v>328</v>
      </c>
      <c r="H387" s="140" t="s">
        <v>325</v>
      </c>
      <c r="I387" s="142">
        <v>86663.1</v>
      </c>
      <c r="J387" s="142">
        <v>86663.1</v>
      </c>
      <c r="K387" s="142">
        <v>89525.8</v>
      </c>
      <c r="L387" s="142">
        <v>47017.836750000002</v>
      </c>
      <c r="M387" s="143">
        <v>95764.4</v>
      </c>
      <c r="N387" s="143">
        <v>95764.342999999993</v>
      </c>
      <c r="O387" s="142">
        <v>89525.8</v>
      </c>
      <c r="P387" s="142">
        <v>89525.8</v>
      </c>
      <c r="Q387" s="630"/>
    </row>
    <row r="388" spans="1:17" ht="21.75" customHeight="1">
      <c r="A388" s="618"/>
      <c r="B388" s="568"/>
      <c r="C388" s="586"/>
      <c r="D388" s="192" t="s">
        <v>43</v>
      </c>
      <c r="E388" s="140"/>
      <c r="F388" s="141"/>
      <c r="G388" s="141"/>
      <c r="H388" s="140"/>
      <c r="I388" s="142"/>
      <c r="J388" s="142"/>
      <c r="K388" s="142"/>
      <c r="L388" s="142"/>
      <c r="M388" s="143"/>
      <c r="N388" s="143"/>
      <c r="O388" s="146"/>
      <c r="P388" s="146"/>
      <c r="Q388" s="630"/>
    </row>
    <row r="389" spans="1:17" ht="45" customHeight="1">
      <c r="A389" s="575" t="s">
        <v>171</v>
      </c>
      <c r="B389" s="569" t="s">
        <v>103</v>
      </c>
      <c r="C389" s="569" t="s">
        <v>226</v>
      </c>
      <c r="D389" s="194" t="s">
        <v>21</v>
      </c>
      <c r="E389" s="161" t="s">
        <v>181</v>
      </c>
      <c r="F389" s="162" t="s">
        <v>295</v>
      </c>
      <c r="G389" s="162" t="s">
        <v>286</v>
      </c>
      <c r="H389" s="161" t="s">
        <v>71</v>
      </c>
      <c r="I389" s="139">
        <f>I391</f>
        <v>2054.73864</v>
      </c>
      <c r="J389" s="139">
        <f>J391</f>
        <v>2054.73864</v>
      </c>
      <c r="K389" s="139">
        <f t="shared" ref="K389:L389" si="48">K391</f>
        <v>2475</v>
      </c>
      <c r="L389" s="139">
        <f t="shared" si="48"/>
        <v>1239.8426999999999</v>
      </c>
      <c r="M389" s="139">
        <f>M391</f>
        <v>2472.09546</v>
      </c>
      <c r="N389" s="139">
        <f>N391</f>
        <v>2472.09546</v>
      </c>
      <c r="O389" s="139">
        <f>O391</f>
        <v>2475</v>
      </c>
      <c r="P389" s="139">
        <f>P391</f>
        <v>2475</v>
      </c>
      <c r="Q389" s="387" t="s">
        <v>712</v>
      </c>
    </row>
    <row r="390" spans="1:17" ht="19.5" customHeight="1">
      <c r="A390" s="575"/>
      <c r="B390" s="569"/>
      <c r="C390" s="569"/>
      <c r="D390" s="194" t="s">
        <v>43</v>
      </c>
      <c r="E390" s="161"/>
      <c r="F390" s="162"/>
      <c r="G390" s="162"/>
      <c r="H390" s="161"/>
      <c r="I390" s="143"/>
      <c r="J390" s="143"/>
      <c r="K390" s="143"/>
      <c r="L390" s="143"/>
      <c r="M390" s="143"/>
      <c r="N390" s="143"/>
      <c r="O390" s="143"/>
      <c r="P390" s="143"/>
      <c r="Q390" s="161"/>
    </row>
    <row r="391" spans="1:17" ht="29.25" customHeight="1">
      <c r="A391" s="618"/>
      <c r="B391" s="568" t="s">
        <v>89</v>
      </c>
      <c r="C391" s="586" t="s">
        <v>200</v>
      </c>
      <c r="D391" s="192" t="s">
        <v>21</v>
      </c>
      <c r="E391" s="140">
        <v>12</v>
      </c>
      <c r="F391" s="389" t="s">
        <v>295</v>
      </c>
      <c r="G391" s="288" t="s">
        <v>257</v>
      </c>
      <c r="H391" s="140">
        <v>811</v>
      </c>
      <c r="I391" s="142">
        <v>2054.73864</v>
      </c>
      <c r="J391" s="142">
        <v>2054.73864</v>
      </c>
      <c r="K391" s="142">
        <v>2475</v>
      </c>
      <c r="L391" s="165">
        <v>1239.8426999999999</v>
      </c>
      <c r="M391" s="148">
        <v>2472.09546</v>
      </c>
      <c r="N391" s="148">
        <v>2472.09546</v>
      </c>
      <c r="O391" s="142">
        <v>2475</v>
      </c>
      <c r="P391" s="142">
        <v>2475</v>
      </c>
      <c r="Q391" s="630"/>
    </row>
    <row r="392" spans="1:17" ht="16.5" customHeight="1">
      <c r="A392" s="618"/>
      <c r="B392" s="568"/>
      <c r="C392" s="586"/>
      <c r="D392" s="192" t="s">
        <v>43</v>
      </c>
      <c r="E392" s="140"/>
      <c r="F392" s="141"/>
      <c r="G392" s="141"/>
      <c r="H392" s="140"/>
      <c r="I392" s="142"/>
      <c r="J392" s="142"/>
      <c r="K392" s="142"/>
      <c r="L392" s="165"/>
      <c r="M392" s="148"/>
      <c r="N392" s="148"/>
      <c r="O392" s="146"/>
      <c r="P392" s="146"/>
      <c r="Q392" s="630"/>
    </row>
    <row r="393" spans="1:17" ht="30" customHeight="1">
      <c r="A393" s="575" t="s">
        <v>420</v>
      </c>
      <c r="B393" s="569" t="s">
        <v>105</v>
      </c>
      <c r="C393" s="569" t="s">
        <v>227</v>
      </c>
      <c r="D393" s="194" t="s">
        <v>21</v>
      </c>
      <c r="E393" s="161" t="s">
        <v>178</v>
      </c>
      <c r="F393" s="162" t="s">
        <v>190</v>
      </c>
      <c r="G393" s="162" t="s">
        <v>285</v>
      </c>
      <c r="H393" s="161" t="s">
        <v>71</v>
      </c>
      <c r="I393" s="139">
        <f>I395+I397+I399</f>
        <v>5409.60736</v>
      </c>
      <c r="J393" s="139">
        <f t="shared" ref="J393:P393" si="49">J395+J397+J399</f>
        <v>5409.60736</v>
      </c>
      <c r="K393" s="139">
        <f t="shared" si="49"/>
        <v>6584.2740000000003</v>
      </c>
      <c r="L393" s="139">
        <f>L395+L397+L399</f>
        <v>3538.0568440000002</v>
      </c>
      <c r="M393" s="139">
        <f t="shared" si="49"/>
        <v>6459.9424500000005</v>
      </c>
      <c r="N393" s="139">
        <f t="shared" si="49"/>
        <v>6459.8524500000003</v>
      </c>
      <c r="O393" s="139">
        <f t="shared" si="49"/>
        <v>6497.1240000000007</v>
      </c>
      <c r="P393" s="139">
        <f t="shared" si="49"/>
        <v>6497.1240000000007</v>
      </c>
      <c r="Q393" s="575" t="s">
        <v>713</v>
      </c>
    </row>
    <row r="394" spans="1:17" ht="17.25" customHeight="1">
      <c r="A394" s="575"/>
      <c r="B394" s="569"/>
      <c r="C394" s="569"/>
      <c r="D394" s="194" t="s">
        <v>43</v>
      </c>
      <c r="E394" s="161"/>
      <c r="F394" s="162"/>
      <c r="G394" s="162"/>
      <c r="H394" s="161"/>
      <c r="I394" s="143"/>
      <c r="J394" s="143"/>
      <c r="K394" s="143"/>
      <c r="L394" s="143"/>
      <c r="M394" s="143"/>
      <c r="N394" s="143"/>
      <c r="O394" s="143"/>
      <c r="P394" s="143"/>
      <c r="Q394" s="575"/>
    </row>
    <row r="395" spans="1:17" ht="30.75" customHeight="1">
      <c r="A395" s="595"/>
      <c r="B395" s="564" t="s">
        <v>84</v>
      </c>
      <c r="C395" s="583" t="s">
        <v>509</v>
      </c>
      <c r="D395" s="192" t="s">
        <v>21</v>
      </c>
      <c r="E395" s="140" t="s">
        <v>181</v>
      </c>
      <c r="F395" s="141" t="s">
        <v>190</v>
      </c>
      <c r="G395" s="141" t="s">
        <v>258</v>
      </c>
      <c r="H395" s="140" t="s">
        <v>184</v>
      </c>
      <c r="I395" s="142">
        <v>3823.3749400000002</v>
      </c>
      <c r="J395" s="142">
        <v>3823.3749400000002</v>
      </c>
      <c r="K395" s="142">
        <v>4441.3490000000002</v>
      </c>
      <c r="L395" s="142">
        <v>2468.7050140000001</v>
      </c>
      <c r="M395" s="143">
        <v>4347.3429400000005</v>
      </c>
      <c r="N395" s="462">
        <v>4347.2529400000003</v>
      </c>
      <c r="O395" s="142">
        <v>4441.3490000000002</v>
      </c>
      <c r="P395" s="142">
        <v>4441.3490000000002</v>
      </c>
      <c r="Q395" s="630" t="s">
        <v>583</v>
      </c>
    </row>
    <row r="396" spans="1:17" ht="21.75" customHeight="1">
      <c r="A396" s="596"/>
      <c r="B396" s="565"/>
      <c r="C396" s="584"/>
      <c r="D396" s="192" t="s">
        <v>43</v>
      </c>
      <c r="E396" s="140"/>
      <c r="F396" s="141"/>
      <c r="G396" s="141"/>
      <c r="H396" s="140"/>
      <c r="I396" s="142"/>
      <c r="J396" s="142"/>
      <c r="K396" s="142"/>
      <c r="L396" s="142"/>
      <c r="M396" s="143"/>
      <c r="N396" s="143"/>
      <c r="O396" s="146"/>
      <c r="P396" s="146"/>
      <c r="Q396" s="630"/>
    </row>
    <row r="397" spans="1:17" ht="30" customHeight="1">
      <c r="A397" s="596"/>
      <c r="B397" s="565"/>
      <c r="C397" s="584"/>
      <c r="D397" s="192" t="s">
        <v>21</v>
      </c>
      <c r="E397" s="140" t="s">
        <v>181</v>
      </c>
      <c r="F397" s="141" t="s">
        <v>190</v>
      </c>
      <c r="G397" s="141" t="s">
        <v>258</v>
      </c>
      <c r="H397" s="140" t="s">
        <v>247</v>
      </c>
      <c r="I397" s="142">
        <v>1149.0242000000001</v>
      </c>
      <c r="J397" s="142">
        <v>1149.0242000000001</v>
      </c>
      <c r="K397" s="142">
        <v>1341.287</v>
      </c>
      <c r="L397" s="142">
        <v>664.65976999999998</v>
      </c>
      <c r="M397" s="143">
        <v>1310.9615100000001</v>
      </c>
      <c r="N397" s="143">
        <v>1310.9615100000001</v>
      </c>
      <c r="O397" s="146">
        <v>1341.287</v>
      </c>
      <c r="P397" s="146">
        <v>1341.287</v>
      </c>
      <c r="Q397" s="630"/>
    </row>
    <row r="398" spans="1:17" ht="22.5" customHeight="1">
      <c r="A398" s="596"/>
      <c r="B398" s="565"/>
      <c r="C398" s="584"/>
      <c r="D398" s="192" t="s">
        <v>43</v>
      </c>
      <c r="E398" s="140"/>
      <c r="F398" s="141"/>
      <c r="G398" s="141"/>
      <c r="H398" s="140"/>
      <c r="I398" s="142"/>
      <c r="J398" s="142"/>
      <c r="K398" s="142"/>
      <c r="L398" s="142"/>
      <c r="M398" s="143"/>
      <c r="N398" s="143"/>
      <c r="O398" s="146"/>
      <c r="P398" s="146"/>
      <c r="Q398" s="630"/>
    </row>
    <row r="399" spans="1:17" ht="30" customHeight="1">
      <c r="A399" s="596"/>
      <c r="B399" s="565"/>
      <c r="C399" s="584"/>
      <c r="D399" s="192" t="s">
        <v>21</v>
      </c>
      <c r="E399" s="140" t="s">
        <v>181</v>
      </c>
      <c r="F399" s="141" t="s">
        <v>190</v>
      </c>
      <c r="G399" s="141" t="s">
        <v>258</v>
      </c>
      <c r="H399" s="140">
        <v>244</v>
      </c>
      <c r="I399" s="142">
        <v>437.20821999999998</v>
      </c>
      <c r="J399" s="142">
        <v>437.20821999999998</v>
      </c>
      <c r="K399" s="142">
        <v>801.63800000000003</v>
      </c>
      <c r="L399" s="142">
        <v>404.69206000000003</v>
      </c>
      <c r="M399" s="143">
        <v>801.63800000000003</v>
      </c>
      <c r="N399" s="143">
        <v>801.63800000000003</v>
      </c>
      <c r="O399" s="146">
        <v>714.48800000000006</v>
      </c>
      <c r="P399" s="146">
        <v>714.48800000000006</v>
      </c>
      <c r="Q399" s="603" t="s">
        <v>674</v>
      </c>
    </row>
    <row r="400" spans="1:17" ht="21.75" customHeight="1">
      <c r="A400" s="596"/>
      <c r="B400" s="565"/>
      <c r="C400" s="584"/>
      <c r="D400" s="192" t="s">
        <v>43</v>
      </c>
      <c r="E400" s="140"/>
      <c r="F400" s="141"/>
      <c r="G400" s="141"/>
      <c r="H400" s="140"/>
      <c r="I400" s="142"/>
      <c r="J400" s="142"/>
      <c r="K400" s="142"/>
      <c r="L400" s="142"/>
      <c r="M400" s="143"/>
      <c r="N400" s="143"/>
      <c r="O400" s="146"/>
      <c r="P400" s="146"/>
      <c r="Q400" s="605"/>
    </row>
    <row r="401" spans="1:17" ht="38.25" customHeight="1">
      <c r="A401" s="587">
        <v>10</v>
      </c>
      <c r="B401" s="613" t="s">
        <v>66</v>
      </c>
      <c r="C401" s="613" t="s">
        <v>201</v>
      </c>
      <c r="D401" s="190" t="s">
        <v>21</v>
      </c>
      <c r="E401" s="134" t="s">
        <v>137</v>
      </c>
      <c r="F401" s="135" t="s">
        <v>190</v>
      </c>
      <c r="G401" s="135" t="s">
        <v>276</v>
      </c>
      <c r="H401" s="134" t="s">
        <v>71</v>
      </c>
      <c r="I401" s="136">
        <f t="shared" ref="I401:J401" si="50">I403</f>
        <v>30</v>
      </c>
      <c r="J401" s="136">
        <f t="shared" si="50"/>
        <v>30</v>
      </c>
      <c r="K401" s="136">
        <f t="shared" ref="K401:P401" si="51">K403</f>
        <v>150</v>
      </c>
      <c r="L401" s="136">
        <f t="shared" si="51"/>
        <v>97</v>
      </c>
      <c r="M401" s="136">
        <f t="shared" si="51"/>
        <v>150</v>
      </c>
      <c r="N401" s="136">
        <f t="shared" si="51"/>
        <v>150</v>
      </c>
      <c r="O401" s="136">
        <f t="shared" si="51"/>
        <v>150</v>
      </c>
      <c r="P401" s="136">
        <f t="shared" si="51"/>
        <v>150</v>
      </c>
      <c r="Q401" s="587" t="s">
        <v>735</v>
      </c>
    </row>
    <row r="402" spans="1:17" ht="16.5" customHeight="1">
      <c r="A402" s="587"/>
      <c r="B402" s="613"/>
      <c r="C402" s="613"/>
      <c r="D402" s="190" t="s">
        <v>43</v>
      </c>
      <c r="E402" s="134"/>
      <c r="F402" s="135"/>
      <c r="G402" s="135"/>
      <c r="H402" s="134"/>
      <c r="I402" s="136"/>
      <c r="J402" s="136"/>
      <c r="K402" s="136"/>
      <c r="L402" s="136"/>
      <c r="M402" s="136"/>
      <c r="N402" s="136"/>
      <c r="O402" s="136"/>
      <c r="P402" s="136"/>
      <c r="Q402" s="587"/>
    </row>
    <row r="403" spans="1:17" ht="41.25" customHeight="1">
      <c r="A403" s="618"/>
      <c r="B403" s="568" t="s">
        <v>89</v>
      </c>
      <c r="C403" s="586" t="s">
        <v>397</v>
      </c>
      <c r="D403" s="192" t="s">
        <v>21</v>
      </c>
      <c r="E403" s="140" t="s">
        <v>137</v>
      </c>
      <c r="F403" s="141" t="s">
        <v>190</v>
      </c>
      <c r="G403" s="141" t="s">
        <v>277</v>
      </c>
      <c r="H403" s="140" t="s">
        <v>110</v>
      </c>
      <c r="I403" s="142">
        <v>30</v>
      </c>
      <c r="J403" s="142">
        <v>30</v>
      </c>
      <c r="K403" s="142">
        <v>150</v>
      </c>
      <c r="L403" s="142">
        <v>97</v>
      </c>
      <c r="M403" s="143">
        <v>150</v>
      </c>
      <c r="N403" s="143">
        <v>150</v>
      </c>
      <c r="O403" s="146">
        <v>150</v>
      </c>
      <c r="P403" s="146">
        <v>150</v>
      </c>
      <c r="Q403" s="630" t="s">
        <v>685</v>
      </c>
    </row>
    <row r="404" spans="1:17" ht="16.5" customHeight="1">
      <c r="A404" s="618"/>
      <c r="B404" s="568"/>
      <c r="C404" s="586"/>
      <c r="D404" s="192" t="s">
        <v>43</v>
      </c>
      <c r="E404" s="140"/>
      <c r="F404" s="141"/>
      <c r="G404" s="141"/>
      <c r="H404" s="140"/>
      <c r="I404" s="142"/>
      <c r="J404" s="142"/>
      <c r="K404" s="142"/>
      <c r="L404" s="142"/>
      <c r="M404" s="143"/>
      <c r="N404" s="143"/>
      <c r="O404" s="146"/>
      <c r="P404" s="146"/>
      <c r="Q404" s="630"/>
    </row>
    <row r="405" spans="1:17" ht="43.5" customHeight="1">
      <c r="A405" s="587">
        <v>11</v>
      </c>
      <c r="B405" s="613" t="s">
        <v>66</v>
      </c>
      <c r="C405" s="613" t="s">
        <v>548</v>
      </c>
      <c r="D405" s="190" t="s">
        <v>21</v>
      </c>
      <c r="E405" s="134" t="s">
        <v>137</v>
      </c>
      <c r="F405" s="135"/>
      <c r="G405" s="135" t="s">
        <v>436</v>
      </c>
      <c r="H405" s="134" t="s">
        <v>71</v>
      </c>
      <c r="I405" s="136">
        <f t="shared" ref="I405:J405" si="52">I409+I411+I413+I407+I415</f>
        <v>353.22199999999998</v>
      </c>
      <c r="J405" s="136">
        <f t="shared" si="52"/>
        <v>353.22199999999998</v>
      </c>
      <c r="K405" s="136">
        <f>K409+K411+K413+K407+K415</f>
        <v>420.20900000000006</v>
      </c>
      <c r="L405" s="136">
        <f t="shared" ref="L405:P405" si="53">L409+L411+L413+L407+L415</f>
        <v>0</v>
      </c>
      <c r="M405" s="136">
        <f t="shared" si="53"/>
        <v>120.209</v>
      </c>
      <c r="N405" s="136">
        <f t="shared" si="53"/>
        <v>120.209</v>
      </c>
      <c r="O405" s="136">
        <f t="shared" si="53"/>
        <v>420.20900000000006</v>
      </c>
      <c r="P405" s="136">
        <f t="shared" si="53"/>
        <v>420.20900000000006</v>
      </c>
      <c r="Q405" s="587" t="s">
        <v>735</v>
      </c>
    </row>
    <row r="406" spans="1:17">
      <c r="A406" s="587"/>
      <c r="B406" s="613"/>
      <c r="C406" s="613"/>
      <c r="D406" s="190" t="s">
        <v>43</v>
      </c>
      <c r="E406" s="134"/>
      <c r="F406" s="135"/>
      <c r="G406" s="135"/>
      <c r="H406" s="134"/>
      <c r="I406" s="136"/>
      <c r="J406" s="136"/>
      <c r="K406" s="136"/>
      <c r="L406" s="136"/>
      <c r="M406" s="136"/>
      <c r="N406" s="136"/>
      <c r="O406" s="136"/>
      <c r="P406" s="136"/>
      <c r="Q406" s="587"/>
    </row>
    <row r="407" spans="1:17" ht="31.5" customHeight="1">
      <c r="A407" s="600"/>
      <c r="B407" s="564" t="s">
        <v>89</v>
      </c>
      <c r="C407" s="583" t="s">
        <v>630</v>
      </c>
      <c r="D407" s="192" t="s">
        <v>21</v>
      </c>
      <c r="E407" s="140" t="s">
        <v>178</v>
      </c>
      <c r="F407" s="141" t="s">
        <v>190</v>
      </c>
      <c r="G407" s="288" t="s">
        <v>437</v>
      </c>
      <c r="H407" s="140">
        <v>123</v>
      </c>
      <c r="I407" s="142">
        <v>240.75</v>
      </c>
      <c r="J407" s="142">
        <v>240.75</v>
      </c>
      <c r="K407" s="142">
        <v>30</v>
      </c>
      <c r="L407" s="142">
        <v>0</v>
      </c>
      <c r="M407" s="143">
        <v>30</v>
      </c>
      <c r="N407" s="143">
        <v>30</v>
      </c>
      <c r="O407" s="144">
        <v>30</v>
      </c>
      <c r="P407" s="144">
        <v>30</v>
      </c>
      <c r="Q407" s="652"/>
    </row>
    <row r="408" spans="1:17" ht="19.5" customHeight="1">
      <c r="A408" s="601"/>
      <c r="B408" s="565"/>
      <c r="C408" s="584"/>
      <c r="D408" s="192" t="s">
        <v>43</v>
      </c>
      <c r="E408" s="140"/>
      <c r="F408" s="141"/>
      <c r="G408" s="141"/>
      <c r="H408" s="140"/>
      <c r="I408" s="142"/>
      <c r="J408" s="142"/>
      <c r="K408" s="142"/>
      <c r="L408" s="142"/>
      <c r="M408" s="143"/>
      <c r="N408" s="143"/>
      <c r="O408" s="144"/>
      <c r="P408" s="144"/>
      <c r="Q408" s="652"/>
    </row>
    <row r="409" spans="1:17" ht="33.75" customHeight="1">
      <c r="A409" s="601"/>
      <c r="B409" s="564" t="s">
        <v>73</v>
      </c>
      <c r="C409" s="583" t="s">
        <v>510</v>
      </c>
      <c r="D409" s="280" t="s">
        <v>21</v>
      </c>
      <c r="E409" s="281" t="s">
        <v>178</v>
      </c>
      <c r="F409" s="282" t="s">
        <v>190</v>
      </c>
      <c r="G409" s="282">
        <v>1700081030</v>
      </c>
      <c r="H409" s="281" t="s">
        <v>110</v>
      </c>
      <c r="I409" s="142">
        <v>100</v>
      </c>
      <c r="J409" s="142">
        <v>100</v>
      </c>
      <c r="K409" s="142">
        <v>73</v>
      </c>
      <c r="L409" s="142">
        <v>0</v>
      </c>
      <c r="M409" s="143">
        <v>73</v>
      </c>
      <c r="N409" s="143">
        <v>73</v>
      </c>
      <c r="O409" s="144">
        <v>73</v>
      </c>
      <c r="P409" s="144">
        <v>73</v>
      </c>
      <c r="Q409" s="580"/>
    </row>
    <row r="410" spans="1:17" ht="18.75" customHeight="1">
      <c r="A410" s="601"/>
      <c r="B410" s="627"/>
      <c r="C410" s="597"/>
      <c r="D410" s="280" t="s">
        <v>43</v>
      </c>
      <c r="E410" s="281"/>
      <c r="F410" s="282"/>
      <c r="G410" s="282"/>
      <c r="H410" s="281"/>
      <c r="I410" s="142"/>
      <c r="J410" s="142"/>
      <c r="K410" s="142"/>
      <c r="L410" s="142"/>
      <c r="M410" s="143"/>
      <c r="N410" s="143"/>
      <c r="O410" s="144"/>
      <c r="P410" s="144"/>
      <c r="Q410" s="581"/>
    </row>
    <row r="411" spans="1:17" ht="27.75" customHeight="1">
      <c r="A411" s="601"/>
      <c r="B411" s="568" t="s">
        <v>74</v>
      </c>
      <c r="C411" s="586" t="s">
        <v>511</v>
      </c>
      <c r="D411" s="192" t="s">
        <v>21</v>
      </c>
      <c r="E411" s="140" t="s">
        <v>178</v>
      </c>
      <c r="F411" s="141" t="s">
        <v>190</v>
      </c>
      <c r="G411" s="141">
        <v>1700081040</v>
      </c>
      <c r="H411" s="140" t="s">
        <v>110</v>
      </c>
      <c r="I411" s="142">
        <v>4.7359999999999998</v>
      </c>
      <c r="J411" s="142">
        <v>4.7359999999999998</v>
      </c>
      <c r="K411" s="142">
        <v>4.7359999999999998</v>
      </c>
      <c r="L411" s="142">
        <v>0</v>
      </c>
      <c r="M411" s="143">
        <v>4.7359999999999998</v>
      </c>
      <c r="N411" s="143">
        <v>4.7359999999999998</v>
      </c>
      <c r="O411" s="142">
        <v>4.7359999999999998</v>
      </c>
      <c r="P411" s="142">
        <v>4.7359999999999998</v>
      </c>
      <c r="Q411" s="652"/>
    </row>
    <row r="412" spans="1:17" ht="16.5" customHeight="1">
      <c r="A412" s="601"/>
      <c r="B412" s="568"/>
      <c r="C412" s="586"/>
      <c r="D412" s="192" t="s">
        <v>43</v>
      </c>
      <c r="E412" s="140"/>
      <c r="F412" s="141"/>
      <c r="G412" s="141"/>
      <c r="H412" s="140"/>
      <c r="I412" s="142"/>
      <c r="J412" s="142"/>
      <c r="K412" s="142"/>
      <c r="L412" s="142"/>
      <c r="M412" s="143"/>
      <c r="N412" s="143"/>
      <c r="O412" s="144"/>
      <c r="P412" s="144"/>
      <c r="Q412" s="652"/>
    </row>
    <row r="413" spans="1:17" ht="36" customHeight="1">
      <c r="A413" s="601"/>
      <c r="B413" s="568" t="s">
        <v>75</v>
      </c>
      <c r="C413" s="586" t="s">
        <v>512</v>
      </c>
      <c r="D413" s="192" t="s">
        <v>21</v>
      </c>
      <c r="E413" s="140" t="s">
        <v>178</v>
      </c>
      <c r="F413" s="141" t="s">
        <v>190</v>
      </c>
      <c r="G413" s="141">
        <v>1700081050</v>
      </c>
      <c r="H413" s="140" t="s">
        <v>110</v>
      </c>
      <c r="I413" s="142">
        <v>7.7359999999999998</v>
      </c>
      <c r="J413" s="142">
        <v>7.7359999999999998</v>
      </c>
      <c r="K413" s="142">
        <v>7.7359999999999998</v>
      </c>
      <c r="L413" s="142">
        <v>0</v>
      </c>
      <c r="M413" s="143">
        <v>7.7359999999999998</v>
      </c>
      <c r="N413" s="143">
        <v>7.7359999999999998</v>
      </c>
      <c r="O413" s="144">
        <v>7.7359999999999998</v>
      </c>
      <c r="P413" s="144">
        <v>7.7359999999999998</v>
      </c>
      <c r="Q413" s="652"/>
    </row>
    <row r="414" spans="1:17" ht="34.5" customHeight="1">
      <c r="A414" s="601"/>
      <c r="B414" s="568"/>
      <c r="C414" s="586"/>
      <c r="D414" s="192" t="s">
        <v>43</v>
      </c>
      <c r="E414" s="140"/>
      <c r="F414" s="141"/>
      <c r="G414" s="141"/>
      <c r="H414" s="140"/>
      <c r="I414" s="142"/>
      <c r="J414" s="142"/>
      <c r="K414" s="142"/>
      <c r="L414" s="142"/>
      <c r="M414" s="143"/>
      <c r="N414" s="143"/>
      <c r="O414" s="144"/>
      <c r="P414" s="144"/>
      <c r="Q414" s="652"/>
    </row>
    <row r="415" spans="1:17" ht="69.75" customHeight="1">
      <c r="A415" s="601"/>
      <c r="B415" s="568" t="s">
        <v>648</v>
      </c>
      <c r="C415" s="586" t="s">
        <v>513</v>
      </c>
      <c r="D415" s="192" t="s">
        <v>21</v>
      </c>
      <c r="E415" s="140" t="s">
        <v>137</v>
      </c>
      <c r="F415" s="141" t="s">
        <v>190</v>
      </c>
      <c r="G415" s="389" t="s">
        <v>719</v>
      </c>
      <c r="H415" s="140" t="s">
        <v>110</v>
      </c>
      <c r="I415" s="142">
        <v>0</v>
      </c>
      <c r="J415" s="142">
        <v>0</v>
      </c>
      <c r="K415" s="142">
        <v>304.73700000000002</v>
      </c>
      <c r="L415" s="142">
        <v>0</v>
      </c>
      <c r="M415" s="143">
        <v>4.7370000000000001</v>
      </c>
      <c r="N415" s="143">
        <v>4.7370000000000001</v>
      </c>
      <c r="O415" s="142">
        <v>304.73700000000002</v>
      </c>
      <c r="P415" s="142">
        <v>304.73700000000002</v>
      </c>
      <c r="Q415" s="652"/>
    </row>
    <row r="416" spans="1:17" ht="21" customHeight="1">
      <c r="A416" s="602"/>
      <c r="B416" s="568"/>
      <c r="C416" s="586"/>
      <c r="D416" s="192" t="s">
        <v>43</v>
      </c>
      <c r="E416" s="140"/>
      <c r="F416" s="141"/>
      <c r="G416" s="141"/>
      <c r="H416" s="140"/>
      <c r="I416" s="142"/>
      <c r="J416" s="142"/>
      <c r="K416" s="142"/>
      <c r="L416" s="142"/>
      <c r="M416" s="143"/>
      <c r="N416" s="143"/>
      <c r="O416" s="144"/>
      <c r="P416" s="144"/>
      <c r="Q416" s="652"/>
    </row>
    <row r="417" spans="1:19" ht="45" customHeight="1">
      <c r="A417" s="134"/>
      <c r="B417" s="276" t="s">
        <v>169</v>
      </c>
      <c r="C417" s="276"/>
      <c r="D417" s="190"/>
      <c r="E417" s="134"/>
      <c r="F417" s="135"/>
      <c r="G417" s="135"/>
      <c r="H417" s="134"/>
      <c r="I417" s="136">
        <f t="shared" ref="I417:P417" si="54">I405+I401+I383+I361+I189+I175+I119+I97+I87+I69+I9</f>
        <v>1144664.2227000003</v>
      </c>
      <c r="J417" s="136">
        <f t="shared" si="54"/>
        <v>1138639.9152800003</v>
      </c>
      <c r="K417" s="136">
        <f t="shared" si="54"/>
        <v>1425976.5517099998</v>
      </c>
      <c r="L417" s="136">
        <f t="shared" si="54"/>
        <v>801770.2820039998</v>
      </c>
      <c r="M417" s="474">
        <f t="shared" si="54"/>
        <v>1411220.61708</v>
      </c>
      <c r="N417" s="136">
        <f t="shared" si="54"/>
        <v>1399946.51281</v>
      </c>
      <c r="O417" s="136">
        <f t="shared" si="54"/>
        <v>1311157.7620900003</v>
      </c>
      <c r="P417" s="136">
        <f t="shared" si="54"/>
        <v>1296569.67573</v>
      </c>
      <c r="Q417" s="444" t="s">
        <v>736</v>
      </c>
    </row>
    <row r="418" spans="1:19" ht="18.75" customHeight="1">
      <c r="A418" s="185"/>
      <c r="B418" s="645" t="s">
        <v>195</v>
      </c>
      <c r="C418" s="645"/>
      <c r="D418" s="645"/>
      <c r="E418" s="645"/>
      <c r="F418" s="645"/>
      <c r="G418" s="645"/>
      <c r="H418" s="645"/>
      <c r="I418" s="645"/>
      <c r="J418" s="645"/>
      <c r="K418" s="186"/>
      <c r="L418" s="101"/>
      <c r="M418" s="101"/>
      <c r="N418" s="101"/>
      <c r="O418" s="101"/>
      <c r="P418" s="101"/>
      <c r="Q418" s="101"/>
      <c r="R418" s="4"/>
      <c r="S418" s="4"/>
    </row>
    <row r="419" spans="1:19">
      <c r="A419" s="185"/>
      <c r="B419" s="104"/>
      <c r="C419" s="104"/>
      <c r="D419" s="104"/>
      <c r="E419" s="187"/>
      <c r="F419" s="187"/>
      <c r="G419" s="187"/>
      <c r="H419" s="187"/>
      <c r="I419" s="101"/>
      <c r="J419" s="186"/>
      <c r="K419" s="186"/>
      <c r="L419" s="101"/>
      <c r="M419" s="101"/>
      <c r="N419" s="101"/>
      <c r="O419" s="101"/>
      <c r="P419" s="101"/>
      <c r="Q419" s="101"/>
      <c r="R419" s="4"/>
      <c r="S419" s="4"/>
    </row>
    <row r="420" spans="1:19" ht="76.5" customHeight="1">
      <c r="B420" s="538" t="s">
        <v>349</v>
      </c>
      <c r="C420" s="538"/>
      <c r="D420" s="538"/>
      <c r="E420" s="206"/>
      <c r="F420" s="206"/>
      <c r="G420" s="206"/>
      <c r="H420" s="538" t="s">
        <v>549</v>
      </c>
      <c r="I420" s="538"/>
      <c r="J420" s="538"/>
      <c r="R420" s="4"/>
      <c r="S420" s="4"/>
    </row>
    <row r="421" spans="1:19" ht="38" customHeight="1">
      <c r="B421" s="538" t="s">
        <v>424</v>
      </c>
      <c r="C421" s="538"/>
      <c r="D421" s="207"/>
      <c r="E421" s="208"/>
      <c r="F421" s="209"/>
      <c r="G421" s="209"/>
      <c r="H421" s="563" t="s">
        <v>237</v>
      </c>
      <c r="I421" s="563"/>
      <c r="J421" s="563"/>
      <c r="R421" s="4"/>
      <c r="S421" s="4"/>
    </row>
    <row r="422" spans="1:19" ht="15.75" customHeight="1">
      <c r="A422" s="204"/>
      <c r="B422" s="278"/>
      <c r="C422" s="278"/>
      <c r="D422" s="207"/>
      <c r="E422" s="208"/>
      <c r="F422" s="209"/>
      <c r="G422" s="209"/>
      <c r="H422" s="209"/>
      <c r="I422" s="208"/>
      <c r="J422" s="208"/>
      <c r="K422" s="203"/>
      <c r="L422" s="203"/>
      <c r="M422" s="203"/>
      <c r="N422" s="203"/>
      <c r="O422" s="203"/>
      <c r="P422" s="203"/>
      <c r="Q422" s="203"/>
      <c r="R422" s="4"/>
      <c r="S422" s="4"/>
    </row>
    <row r="423" spans="1:19">
      <c r="B423" s="644" t="s">
        <v>408</v>
      </c>
      <c r="C423" s="644"/>
      <c r="D423" s="644"/>
      <c r="R423" s="4"/>
      <c r="S423" s="4"/>
    </row>
    <row r="424" spans="1:19">
      <c r="B424" s="644"/>
      <c r="C424" s="644"/>
      <c r="R424" s="4"/>
      <c r="S424" s="4"/>
    </row>
    <row r="425" spans="1:19">
      <c r="B425" s="644"/>
      <c r="C425" s="644"/>
      <c r="R425" s="4"/>
      <c r="S425" s="4"/>
    </row>
  </sheetData>
  <mergeCells count="410">
    <mergeCell ref="B293:B298"/>
    <mergeCell ref="B299:B300"/>
    <mergeCell ref="C299:C300"/>
    <mergeCell ref="C305:C312"/>
    <mergeCell ref="B305:B312"/>
    <mergeCell ref="B257:B262"/>
    <mergeCell ref="B253:B256"/>
    <mergeCell ref="Q151:Q162"/>
    <mergeCell ref="C191:C192"/>
    <mergeCell ref="C175:C176"/>
    <mergeCell ref="C201:C208"/>
    <mergeCell ref="B201:B208"/>
    <mergeCell ref="Q191:Q192"/>
    <mergeCell ref="B189:B190"/>
    <mergeCell ref="C151:C164"/>
    <mergeCell ref="B151:B164"/>
    <mergeCell ref="Q147:Q148"/>
    <mergeCell ref="Q141:Q142"/>
    <mergeCell ref="C149:C150"/>
    <mergeCell ref="C145:C148"/>
    <mergeCell ref="C169:C174"/>
    <mergeCell ref="Q169:Q174"/>
    <mergeCell ref="B357:B360"/>
    <mergeCell ref="C357:C360"/>
    <mergeCell ref="Q345:Q360"/>
    <mergeCell ref="C345:C356"/>
    <mergeCell ref="C335:C344"/>
    <mergeCell ref="B335:B356"/>
    <mergeCell ref="Q303:Q304"/>
    <mergeCell ref="Q275:Q278"/>
    <mergeCell ref="Q279:Q282"/>
    <mergeCell ref="Q295:Q298"/>
    <mergeCell ref="Q301:Q302"/>
    <mergeCell ref="Q243:Q244"/>
    <mergeCell ref="Q233:Q234"/>
    <mergeCell ref="B283:B290"/>
    <mergeCell ref="B313:B318"/>
    <mergeCell ref="Q283:Q290"/>
    <mergeCell ref="Q313:Q318"/>
    <mergeCell ref="C283:C292"/>
    <mergeCell ref="C319:C322"/>
    <mergeCell ref="B165:B168"/>
    <mergeCell ref="B178:B179"/>
    <mergeCell ref="C181:C184"/>
    <mergeCell ref="C185:C188"/>
    <mergeCell ref="Q181:Q184"/>
    <mergeCell ref="Q175:Q176"/>
    <mergeCell ref="T193:T194"/>
    <mergeCell ref="Q178:Q179"/>
    <mergeCell ref="C165:C168"/>
    <mergeCell ref="Q189:Q190"/>
    <mergeCell ref="C303:C304"/>
    <mergeCell ref="B303:B304"/>
    <mergeCell ref="C275:C278"/>
    <mergeCell ref="C301:C302"/>
    <mergeCell ref="B301:B302"/>
    <mergeCell ref="C215:C224"/>
    <mergeCell ref="B215:B224"/>
    <mergeCell ref="C269:C272"/>
    <mergeCell ref="C257:C262"/>
    <mergeCell ref="C253:C256"/>
    <mergeCell ref="B247:B250"/>
    <mergeCell ref="B251:B252"/>
    <mergeCell ref="C293:C298"/>
    <mergeCell ref="A407:A416"/>
    <mergeCell ref="B367:B368"/>
    <mergeCell ref="B409:B410"/>
    <mergeCell ref="A401:A402"/>
    <mergeCell ref="B401:B402"/>
    <mergeCell ref="Q387:Q388"/>
    <mergeCell ref="B411:B412"/>
    <mergeCell ref="Q415:Q416"/>
    <mergeCell ref="C401:C402"/>
    <mergeCell ref="C405:C406"/>
    <mergeCell ref="Q385:Q386"/>
    <mergeCell ref="C377:C382"/>
    <mergeCell ref="C387:C388"/>
    <mergeCell ref="Q383:Q384"/>
    <mergeCell ref="C403:C404"/>
    <mergeCell ref="C407:C408"/>
    <mergeCell ref="Q413:Q414"/>
    <mergeCell ref="Q411:Q412"/>
    <mergeCell ref="Q409:Q410"/>
    <mergeCell ref="C393:C394"/>
    <mergeCell ref="Q391:Q392"/>
    <mergeCell ref="Q407:Q408"/>
    <mergeCell ref="C411:C412"/>
    <mergeCell ref="C409:C410"/>
    <mergeCell ref="A387:A388"/>
    <mergeCell ref="A385:A386"/>
    <mergeCell ref="B361:B362"/>
    <mergeCell ref="A361:A362"/>
    <mergeCell ref="Q373:Q374"/>
    <mergeCell ref="Q395:Q398"/>
    <mergeCell ref="Q399:Q400"/>
    <mergeCell ref="Q305:Q310"/>
    <mergeCell ref="Q331:Q334"/>
    <mergeCell ref="C395:C400"/>
    <mergeCell ref="Q319:Q322"/>
    <mergeCell ref="Q323:Q326"/>
    <mergeCell ref="B327:B330"/>
    <mergeCell ref="C327:C330"/>
    <mergeCell ref="A365:A370"/>
    <mergeCell ref="A363:A364"/>
    <mergeCell ref="B363:B364"/>
    <mergeCell ref="A243:A360"/>
    <mergeCell ref="Q377:Q382"/>
    <mergeCell ref="C373:C374"/>
    <mergeCell ref="Q253:Q254"/>
    <mergeCell ref="Q255:Q256"/>
    <mergeCell ref="B263:B264"/>
    <mergeCell ref="C263:C264"/>
    <mergeCell ref="A405:A406"/>
    <mergeCell ref="B405:B406"/>
    <mergeCell ref="A403:A404"/>
    <mergeCell ref="B403:B404"/>
    <mergeCell ref="Q393:Q394"/>
    <mergeCell ref="B393:B394"/>
    <mergeCell ref="A391:A392"/>
    <mergeCell ref="B389:B390"/>
    <mergeCell ref="A389:A390"/>
    <mergeCell ref="Q401:Q402"/>
    <mergeCell ref="Q405:Q406"/>
    <mergeCell ref="Q403:Q404"/>
    <mergeCell ref="A191:A192"/>
    <mergeCell ref="Q87:Q88"/>
    <mergeCell ref="Q257:Q258"/>
    <mergeCell ref="Q259:Q260"/>
    <mergeCell ref="Q261:Q262"/>
    <mergeCell ref="A193:A232"/>
    <mergeCell ref="C193:C200"/>
    <mergeCell ref="Q201:Q214"/>
    <mergeCell ref="Q223:Q224"/>
    <mergeCell ref="Q227:Q230"/>
    <mergeCell ref="B237:B238"/>
    <mergeCell ref="B191:B192"/>
    <mergeCell ref="B209:B214"/>
    <mergeCell ref="C245:C246"/>
    <mergeCell ref="B245:B246"/>
    <mergeCell ref="Q245:Q246"/>
    <mergeCell ref="C237:C238"/>
    <mergeCell ref="A237:A238"/>
    <mergeCell ref="B193:B200"/>
    <mergeCell ref="Q143:Q144"/>
    <mergeCell ref="C209:C214"/>
    <mergeCell ref="C251:C252"/>
    <mergeCell ref="C178:C179"/>
    <mergeCell ref="C189:C190"/>
    <mergeCell ref="C137:C138"/>
    <mergeCell ref="Q135:Q136"/>
    <mergeCell ref="C135:C136"/>
    <mergeCell ref="Q89:Q90"/>
    <mergeCell ref="C99:C100"/>
    <mergeCell ref="Q117:Q118"/>
    <mergeCell ref="Q129:Q132"/>
    <mergeCell ref="Q81:Q86"/>
    <mergeCell ref="C115:C116"/>
    <mergeCell ref="C107:C110"/>
    <mergeCell ref="C89:C90"/>
    <mergeCell ref="C133:C134"/>
    <mergeCell ref="C123:C124"/>
    <mergeCell ref="C119:C120"/>
    <mergeCell ref="C129:C132"/>
    <mergeCell ref="Q119:Q120"/>
    <mergeCell ref="C125:C128"/>
    <mergeCell ref="C117:C118"/>
    <mergeCell ref="Q121:Q122"/>
    <mergeCell ref="Q123:Q124"/>
    <mergeCell ref="Q99:Q100"/>
    <mergeCell ref="Q97:Q98"/>
    <mergeCell ref="Q115:Q116"/>
    <mergeCell ref="Q91:Q96"/>
    <mergeCell ref="O1:Q1"/>
    <mergeCell ref="Q13:Q16"/>
    <mergeCell ref="C9:C10"/>
    <mergeCell ref="Q37:Q38"/>
    <mergeCell ref="C37:C38"/>
    <mergeCell ref="Q21:Q22"/>
    <mergeCell ref="Q11:Q12"/>
    <mergeCell ref="Q9:Q10"/>
    <mergeCell ref="C11:C12"/>
    <mergeCell ref="Q17:Q20"/>
    <mergeCell ref="Q27:Q36"/>
    <mergeCell ref="Q23:Q26"/>
    <mergeCell ref="C17:C20"/>
    <mergeCell ref="C23:C26"/>
    <mergeCell ref="C13:C16"/>
    <mergeCell ref="A5:A8"/>
    <mergeCell ref="B3:Q3"/>
    <mergeCell ref="I5:P5"/>
    <mergeCell ref="E5:H5"/>
    <mergeCell ref="O6:P7"/>
    <mergeCell ref="E4:K4"/>
    <mergeCell ref="I6:J7"/>
    <mergeCell ref="K6:N6"/>
    <mergeCell ref="G6:G8"/>
    <mergeCell ref="H6:H8"/>
    <mergeCell ref="K7:L7"/>
    <mergeCell ref="D5:D8"/>
    <mergeCell ref="C5:C8"/>
    <mergeCell ref="B5:B8"/>
    <mergeCell ref="F6:F8"/>
    <mergeCell ref="M7:N7"/>
    <mergeCell ref="Q5:Q8"/>
    <mergeCell ref="E6:E8"/>
    <mergeCell ref="B9:B10"/>
    <mergeCell ref="C43:C50"/>
    <mergeCell ref="C21:C22"/>
    <mergeCell ref="A9:A10"/>
    <mergeCell ref="A11:A12"/>
    <mergeCell ref="B425:C425"/>
    <mergeCell ref="B424:C424"/>
    <mergeCell ref="B421:C421"/>
    <mergeCell ref="B418:J418"/>
    <mergeCell ref="B423:D423"/>
    <mergeCell ref="C365:C366"/>
    <mergeCell ref="C361:C362"/>
    <mergeCell ref="B385:B386"/>
    <mergeCell ref="C369:C370"/>
    <mergeCell ref="B391:B392"/>
    <mergeCell ref="C389:C390"/>
    <mergeCell ref="B420:D420"/>
    <mergeCell ref="B413:B414"/>
    <mergeCell ref="C413:C414"/>
    <mergeCell ref="B415:B416"/>
    <mergeCell ref="C415:C416"/>
    <mergeCell ref="B377:B382"/>
    <mergeCell ref="H420:J420"/>
    <mergeCell ref="B11:B12"/>
    <mergeCell ref="B23:B26"/>
    <mergeCell ref="B21:B22"/>
    <mergeCell ref="B57:B60"/>
    <mergeCell ref="A13:A20"/>
    <mergeCell ref="B13:B16"/>
    <mergeCell ref="B17:B20"/>
    <mergeCell ref="A39:A64"/>
    <mergeCell ref="A21:A22"/>
    <mergeCell ref="A37:A38"/>
    <mergeCell ref="A23:A36"/>
    <mergeCell ref="B61:B64"/>
    <mergeCell ref="B27:B36"/>
    <mergeCell ref="B51:B56"/>
    <mergeCell ref="B43:B50"/>
    <mergeCell ref="Q39:Q42"/>
    <mergeCell ref="B37:B38"/>
    <mergeCell ref="B65:B68"/>
    <mergeCell ref="C65:C68"/>
    <mergeCell ref="Q65:Q68"/>
    <mergeCell ref="B73:B74"/>
    <mergeCell ref="C27:C36"/>
    <mergeCell ref="C69:C70"/>
    <mergeCell ref="Q57:Q60"/>
    <mergeCell ref="C39:C42"/>
    <mergeCell ref="B39:B42"/>
    <mergeCell ref="A121:A122"/>
    <mergeCell ref="A89:A90"/>
    <mergeCell ref="A91:A96"/>
    <mergeCell ref="B97:B98"/>
    <mergeCell ref="A81:A86"/>
    <mergeCell ref="A87:A88"/>
    <mergeCell ref="C57:C60"/>
    <mergeCell ref="C51:C56"/>
    <mergeCell ref="A69:A70"/>
    <mergeCell ref="B69:B70"/>
    <mergeCell ref="C73:C74"/>
    <mergeCell ref="A101:A114"/>
    <mergeCell ref="A99:A100"/>
    <mergeCell ref="A115:A116"/>
    <mergeCell ref="A117:A118"/>
    <mergeCell ref="B75:B78"/>
    <mergeCell ref="C111:C114"/>
    <mergeCell ref="B111:B114"/>
    <mergeCell ref="C91:C96"/>
    <mergeCell ref="C101:C106"/>
    <mergeCell ref="C97:C98"/>
    <mergeCell ref="B89:B90"/>
    <mergeCell ref="B107:B110"/>
    <mergeCell ref="C121:C122"/>
    <mergeCell ref="Q75:Q78"/>
    <mergeCell ref="Q43:Q50"/>
    <mergeCell ref="Q51:Q56"/>
    <mergeCell ref="Q71:Q72"/>
    <mergeCell ref="Q69:Q70"/>
    <mergeCell ref="Q73:Q74"/>
    <mergeCell ref="Q61:Q64"/>
    <mergeCell ref="C61:C64"/>
    <mergeCell ref="Q101:Q106"/>
    <mergeCell ref="Q107:Q110"/>
    <mergeCell ref="Q111:Q114"/>
    <mergeCell ref="Q79:Q80"/>
    <mergeCell ref="A133:A134"/>
    <mergeCell ref="A151:A172"/>
    <mergeCell ref="A135:A146"/>
    <mergeCell ref="C75:C78"/>
    <mergeCell ref="B71:B72"/>
    <mergeCell ref="A119:A120"/>
    <mergeCell ref="A97:A98"/>
    <mergeCell ref="B119:B120"/>
    <mergeCell ref="A71:A72"/>
    <mergeCell ref="B121:B122"/>
    <mergeCell ref="B79:B80"/>
    <mergeCell ref="B99:B100"/>
    <mergeCell ref="B115:B116"/>
    <mergeCell ref="B101:B106"/>
    <mergeCell ref="A79:A80"/>
    <mergeCell ref="B117:B118"/>
    <mergeCell ref="C71:C72"/>
    <mergeCell ref="C79:C80"/>
    <mergeCell ref="A73:A78"/>
    <mergeCell ref="B87:B88"/>
    <mergeCell ref="B91:B96"/>
    <mergeCell ref="B81:B86"/>
    <mergeCell ref="C81:C86"/>
    <mergeCell ref="C87:C88"/>
    <mergeCell ref="B383:B384"/>
    <mergeCell ref="C383:C384"/>
    <mergeCell ref="B373:B374"/>
    <mergeCell ref="A149:A150"/>
    <mergeCell ref="B135:B136"/>
    <mergeCell ref="B175:B176"/>
    <mergeCell ref="A123:A130"/>
    <mergeCell ref="A185:A186"/>
    <mergeCell ref="A187:A188"/>
    <mergeCell ref="B185:B188"/>
    <mergeCell ref="A178:A179"/>
    <mergeCell ref="A181:A182"/>
    <mergeCell ref="B123:B124"/>
    <mergeCell ref="B133:B134"/>
    <mergeCell ref="A183:A184"/>
    <mergeCell ref="B181:B184"/>
    <mergeCell ref="B129:B132"/>
    <mergeCell ref="B125:B128"/>
    <mergeCell ref="B143:B144"/>
    <mergeCell ref="B145:B148"/>
    <mergeCell ref="B169:B174"/>
    <mergeCell ref="B149:B150"/>
    <mergeCell ref="B139:B140"/>
    <mergeCell ref="B137:B138"/>
    <mergeCell ref="C385:C386"/>
    <mergeCell ref="Q361:Q362"/>
    <mergeCell ref="C243:C244"/>
    <mergeCell ref="A175:A176"/>
    <mergeCell ref="A377:A382"/>
    <mergeCell ref="A383:A384"/>
    <mergeCell ref="C247:C250"/>
    <mergeCell ref="Q365:Q370"/>
    <mergeCell ref="B225:B232"/>
    <mergeCell ref="Q231:Q232"/>
    <mergeCell ref="Q247:Q248"/>
    <mergeCell ref="Q249:Q250"/>
    <mergeCell ref="B331:B334"/>
    <mergeCell ref="Q185:Q188"/>
    <mergeCell ref="C233:C236"/>
    <mergeCell ref="B233:B236"/>
    <mergeCell ref="B319:B322"/>
    <mergeCell ref="Q263:Q264"/>
    <mergeCell ref="B239:B242"/>
    <mergeCell ref="C239:C242"/>
    <mergeCell ref="Q239:Q242"/>
    <mergeCell ref="B269:B272"/>
    <mergeCell ref="Q269:Q272"/>
    <mergeCell ref="B369:B370"/>
    <mergeCell ref="B141:B142"/>
    <mergeCell ref="C141:C142"/>
    <mergeCell ref="C139:C140"/>
    <mergeCell ref="A189:A190"/>
    <mergeCell ref="B387:B388"/>
    <mergeCell ref="B395:B400"/>
    <mergeCell ref="Q267:Q268"/>
    <mergeCell ref="Q265:Q266"/>
    <mergeCell ref="Q273:Q274"/>
    <mergeCell ref="B265:B268"/>
    <mergeCell ref="B273:B274"/>
    <mergeCell ref="C265:C268"/>
    <mergeCell ref="C273:C274"/>
    <mergeCell ref="C279:C282"/>
    <mergeCell ref="B275:B278"/>
    <mergeCell ref="C323:C326"/>
    <mergeCell ref="B323:B326"/>
    <mergeCell ref="A395:A400"/>
    <mergeCell ref="A393:A394"/>
    <mergeCell ref="C313:C318"/>
    <mergeCell ref="B243:B244"/>
    <mergeCell ref="Q235:Q236"/>
    <mergeCell ref="C391:C392"/>
    <mergeCell ref="C367:C368"/>
    <mergeCell ref="Q139:Q140"/>
    <mergeCell ref="Q133:Q134"/>
    <mergeCell ref="Q137:Q138"/>
    <mergeCell ref="H421:J421"/>
    <mergeCell ref="B407:B408"/>
    <mergeCell ref="B279:B282"/>
    <mergeCell ref="Q145:Q146"/>
    <mergeCell ref="Q125:Q128"/>
    <mergeCell ref="B365:B366"/>
    <mergeCell ref="C363:C364"/>
    <mergeCell ref="Q193:Q200"/>
    <mergeCell ref="Q149:Q150"/>
    <mergeCell ref="C225:C232"/>
    <mergeCell ref="Q237:Q238"/>
    <mergeCell ref="Q251:Q252"/>
    <mergeCell ref="C331:C334"/>
    <mergeCell ref="Q215:Q216"/>
    <mergeCell ref="Q217:Q218"/>
    <mergeCell ref="Q219:Q220"/>
    <mergeCell ref="Q221:Q222"/>
    <mergeCell ref="Q225:Q226"/>
    <mergeCell ref="Q363:Q364"/>
    <mergeCell ref="Q165:Q168"/>
    <mergeCell ref="C143:C144"/>
  </mergeCells>
  <phoneticPr fontId="1" type="noConversion"/>
  <pageMargins left="0.59055118110236227" right="0.23622047244094491" top="0.31496062992125984" bottom="0.31496062992125984" header="0.23622047244094491" footer="0.23622047244094491"/>
  <pageSetup paperSize="9" scale="54" fitToHeight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37"/>
  <sheetViews>
    <sheetView tabSelected="1" showWhiteSpace="0" topLeftCell="B1207" zoomScale="60" zoomScaleNormal="60" zoomScaleSheetLayoutView="73" zoomScalePageLayoutView="73" workbookViewId="0">
      <selection activeCell="K1229" sqref="K1229"/>
    </sheetView>
  </sheetViews>
  <sheetFormatPr defaultColWidth="9.1796875" defaultRowHeight="13.5" customHeight="1"/>
  <cols>
    <col min="1" max="1" width="6.7265625" style="17" hidden="1" customWidth="1"/>
    <col min="2" max="2" width="5.1796875" style="118" customWidth="1"/>
    <col min="3" max="3" width="15.81640625" style="119" customWidth="1"/>
    <col min="4" max="4" width="33.54296875" style="119" customWidth="1"/>
    <col min="5" max="5" width="30" style="119" customWidth="1"/>
    <col min="6" max="6" width="12.7265625" style="103" customWidth="1"/>
    <col min="7" max="7" width="12.54296875" style="103" customWidth="1"/>
    <col min="8" max="8" width="14.1796875" style="103" customWidth="1"/>
    <col min="9" max="9" width="13.81640625" style="103" customWidth="1"/>
    <col min="10" max="10" width="13.7265625" style="103" customWidth="1"/>
    <col min="11" max="11" width="13.81640625" style="103" customWidth="1"/>
    <col min="12" max="12" width="13.26953125" style="103" customWidth="1"/>
    <col min="13" max="13" width="13.54296875" style="103" customWidth="1"/>
    <col min="14" max="14" width="13.453125" style="103" customWidth="1"/>
    <col min="15" max="15" width="9.1796875" style="17"/>
    <col min="16" max="16" width="20.7265625" style="17" customWidth="1"/>
    <col min="17" max="17" width="21.453125" style="17" customWidth="1"/>
    <col min="18" max="16384" width="9.1796875" style="17"/>
  </cols>
  <sheetData>
    <row r="1" spans="1:17" s="80" customFormat="1" ht="13.5" customHeight="1">
      <c r="B1" s="118"/>
      <c r="C1" s="119"/>
      <c r="D1" s="119"/>
      <c r="E1" s="119"/>
      <c r="F1" s="103"/>
      <c r="G1" s="103"/>
      <c r="H1" s="103"/>
      <c r="I1" s="103"/>
      <c r="J1" s="103"/>
      <c r="K1" s="103"/>
      <c r="L1" s="103"/>
      <c r="M1" s="103"/>
      <c r="N1" s="103"/>
    </row>
    <row r="2" spans="1:17" ht="13.5" customHeight="1">
      <c r="B2" s="120"/>
      <c r="C2" s="121"/>
      <c r="D2" s="121"/>
      <c r="E2" s="121"/>
      <c r="L2" s="704" t="s">
        <v>243</v>
      </c>
      <c r="M2" s="704"/>
      <c r="N2" s="704"/>
    </row>
    <row r="3" spans="1:17" ht="65.25" customHeight="1">
      <c r="B3" s="120"/>
      <c r="C3" s="121"/>
      <c r="D3" s="121"/>
      <c r="E3" s="121"/>
      <c r="L3" s="704" t="s">
        <v>61</v>
      </c>
      <c r="M3" s="704"/>
      <c r="N3" s="704"/>
    </row>
    <row r="4" spans="1:17" s="80" customFormat="1" ht="36" customHeight="1">
      <c r="B4" s="120"/>
      <c r="C4" s="121"/>
      <c r="D4" s="121"/>
      <c r="E4" s="121"/>
      <c r="F4" s="103"/>
      <c r="G4" s="103"/>
      <c r="H4" s="103"/>
      <c r="I4" s="103"/>
      <c r="J4" s="103"/>
      <c r="K4" s="103"/>
      <c r="L4" s="110"/>
      <c r="M4" s="110"/>
      <c r="N4" s="110"/>
    </row>
    <row r="5" spans="1:17" ht="13.5" customHeight="1">
      <c r="B5" s="749" t="s">
        <v>62</v>
      </c>
      <c r="C5" s="749"/>
      <c r="D5" s="749"/>
      <c r="E5" s="749"/>
      <c r="F5" s="749"/>
      <c r="G5" s="749"/>
      <c r="H5" s="749"/>
      <c r="I5" s="749"/>
      <c r="J5" s="749"/>
      <c r="K5" s="749"/>
      <c r="L5" s="749"/>
      <c r="M5" s="749"/>
      <c r="N5" s="749"/>
    </row>
    <row r="6" spans="1:17" ht="13.5" customHeight="1">
      <c r="F6" s="697" t="s">
        <v>721</v>
      </c>
      <c r="G6" s="697"/>
      <c r="H6" s="697"/>
    </row>
    <row r="7" spans="1:17" ht="13.5" customHeight="1">
      <c r="B7" s="120"/>
      <c r="C7" s="121"/>
      <c r="D7" s="121"/>
      <c r="E7" s="121"/>
      <c r="N7" s="103" t="s">
        <v>5</v>
      </c>
    </row>
    <row r="8" spans="1:17" s="43" customFormat="1" ht="20.25" customHeight="1">
      <c r="A8" s="124"/>
      <c r="B8" s="736" t="s">
        <v>0</v>
      </c>
      <c r="C8" s="736" t="s">
        <v>12</v>
      </c>
      <c r="D8" s="736" t="s">
        <v>63</v>
      </c>
      <c r="E8" s="736" t="s">
        <v>28</v>
      </c>
      <c r="F8" s="736" t="s">
        <v>677</v>
      </c>
      <c r="G8" s="736"/>
      <c r="H8" s="736" t="s">
        <v>678</v>
      </c>
      <c r="I8" s="736"/>
      <c r="J8" s="736"/>
      <c r="K8" s="736"/>
      <c r="L8" s="736" t="s">
        <v>2</v>
      </c>
      <c r="M8" s="736"/>
      <c r="N8" s="736" t="s">
        <v>27</v>
      </c>
    </row>
    <row r="9" spans="1:17" s="43" customFormat="1" ht="21.75" customHeight="1">
      <c r="A9" s="124"/>
      <c r="B9" s="736"/>
      <c r="C9" s="738"/>
      <c r="D9" s="736"/>
      <c r="E9" s="736"/>
      <c r="F9" s="736"/>
      <c r="G9" s="736"/>
      <c r="H9" s="748" t="s">
        <v>8</v>
      </c>
      <c r="I9" s="748"/>
      <c r="J9" s="748" t="s">
        <v>10</v>
      </c>
      <c r="K9" s="748"/>
      <c r="L9" s="736"/>
      <c r="M9" s="736"/>
      <c r="N9" s="736"/>
    </row>
    <row r="10" spans="1:17" s="43" customFormat="1" ht="16.5" customHeight="1">
      <c r="A10" s="124"/>
      <c r="B10" s="736"/>
      <c r="C10" s="736"/>
      <c r="D10" s="736"/>
      <c r="E10" s="736"/>
      <c r="F10" s="122" t="s">
        <v>3</v>
      </c>
      <c r="G10" s="122" t="s">
        <v>4</v>
      </c>
      <c r="H10" s="123" t="s">
        <v>3</v>
      </c>
      <c r="I10" s="123" t="s">
        <v>4</v>
      </c>
      <c r="J10" s="123" t="s">
        <v>3</v>
      </c>
      <c r="K10" s="123" t="s">
        <v>4</v>
      </c>
      <c r="L10" s="384" t="s">
        <v>706</v>
      </c>
      <c r="M10" s="384" t="s">
        <v>707</v>
      </c>
      <c r="N10" s="736"/>
    </row>
    <row r="11" spans="1:17" ht="15.75" customHeight="1">
      <c r="A11" s="125"/>
      <c r="B11" s="671">
        <v>1</v>
      </c>
      <c r="C11" s="687" t="s">
        <v>66</v>
      </c>
      <c r="D11" s="687" t="s">
        <v>301</v>
      </c>
      <c r="E11" s="106" t="s">
        <v>13</v>
      </c>
      <c r="F11" s="88">
        <f t="shared" ref="F11:G11" si="0">F13+F14+F16</f>
        <v>69193.410380000001</v>
      </c>
      <c r="G11" s="88">
        <f t="shared" si="0"/>
        <v>69191.276729999998</v>
      </c>
      <c r="H11" s="88">
        <f t="shared" ref="H11:M11" si="1">H13+H14+H16</f>
        <v>87809.361000000004</v>
      </c>
      <c r="I11" s="88">
        <f t="shared" si="1"/>
        <v>49405.526319999997</v>
      </c>
      <c r="J11" s="88">
        <f t="shared" si="1"/>
        <v>87241.154999999999</v>
      </c>
      <c r="K11" s="88">
        <f t="shared" si="1"/>
        <v>87237.764780000012</v>
      </c>
      <c r="L11" s="88">
        <f t="shared" si="1"/>
        <v>90772.960999999981</v>
      </c>
      <c r="M11" s="88">
        <f t="shared" si="1"/>
        <v>86609.460999999996</v>
      </c>
      <c r="N11" s="671"/>
    </row>
    <row r="12" spans="1:17" ht="15.75" customHeight="1">
      <c r="A12" s="125"/>
      <c r="B12" s="671"/>
      <c r="C12" s="687"/>
      <c r="D12" s="687"/>
      <c r="E12" s="106" t="s">
        <v>14</v>
      </c>
      <c r="F12" s="88"/>
      <c r="G12" s="88"/>
      <c r="H12" s="88"/>
      <c r="I12" s="88"/>
      <c r="J12" s="88"/>
      <c r="K12" s="88"/>
      <c r="L12" s="88"/>
      <c r="M12" s="88"/>
      <c r="N12" s="671"/>
    </row>
    <row r="13" spans="1:17" ht="15.75" customHeight="1">
      <c r="A13" s="125"/>
      <c r="B13" s="671"/>
      <c r="C13" s="687"/>
      <c r="D13" s="687"/>
      <c r="E13" s="106" t="s">
        <v>24</v>
      </c>
      <c r="F13" s="88">
        <f t="shared" ref="F13:M17" si="2">F20++F55+F111</f>
        <v>0</v>
      </c>
      <c r="G13" s="88">
        <f t="shared" si="2"/>
        <v>0</v>
      </c>
      <c r="H13" s="88">
        <f t="shared" si="2"/>
        <v>113.02755999999999</v>
      </c>
      <c r="I13" s="88">
        <f t="shared" si="2"/>
        <v>0</v>
      </c>
      <c r="J13" s="88">
        <f t="shared" si="2"/>
        <v>113.02755999999999</v>
      </c>
      <c r="K13" s="88">
        <f t="shared" si="2"/>
        <v>113.02755999999999</v>
      </c>
      <c r="L13" s="88">
        <f t="shared" si="2"/>
        <v>113.02755999999999</v>
      </c>
      <c r="M13" s="88">
        <f t="shared" si="2"/>
        <v>109.91643000000001</v>
      </c>
      <c r="N13" s="671"/>
      <c r="P13" s="270"/>
      <c r="Q13" s="270"/>
    </row>
    <row r="14" spans="1:17" ht="15.75" customHeight="1">
      <c r="A14" s="125"/>
      <c r="B14" s="671"/>
      <c r="C14" s="687"/>
      <c r="D14" s="687"/>
      <c r="E14" s="106" t="s">
        <v>15</v>
      </c>
      <c r="F14" s="88">
        <f t="shared" si="2"/>
        <v>182.5</v>
      </c>
      <c r="G14" s="88">
        <f t="shared" si="2"/>
        <v>182.5</v>
      </c>
      <c r="H14" s="88">
        <f t="shared" si="2"/>
        <v>229.07244</v>
      </c>
      <c r="I14" s="88">
        <f t="shared" si="2"/>
        <v>0</v>
      </c>
      <c r="J14" s="88">
        <f t="shared" si="2"/>
        <v>399.07244000000003</v>
      </c>
      <c r="K14" s="88">
        <f t="shared" si="2"/>
        <v>399.07244000000003</v>
      </c>
      <c r="L14" s="88">
        <f t="shared" si="2"/>
        <v>437.53814999999997</v>
      </c>
      <c r="M14" s="88">
        <f t="shared" si="2"/>
        <v>232.28357</v>
      </c>
      <c r="N14" s="671"/>
      <c r="P14" s="270"/>
      <c r="Q14" s="270"/>
    </row>
    <row r="15" spans="1:17" ht="15.75" customHeight="1">
      <c r="A15" s="125"/>
      <c r="B15" s="671"/>
      <c r="C15" s="687"/>
      <c r="D15" s="687"/>
      <c r="E15" s="106" t="s">
        <v>29</v>
      </c>
      <c r="F15" s="88">
        <f t="shared" si="2"/>
        <v>0</v>
      </c>
      <c r="G15" s="88">
        <f t="shared" si="2"/>
        <v>0</v>
      </c>
      <c r="H15" s="88">
        <f t="shared" si="2"/>
        <v>0</v>
      </c>
      <c r="I15" s="88">
        <f t="shared" si="2"/>
        <v>0</v>
      </c>
      <c r="J15" s="88">
        <f t="shared" si="2"/>
        <v>0</v>
      </c>
      <c r="K15" s="88">
        <f t="shared" si="2"/>
        <v>0</v>
      </c>
      <c r="L15" s="88">
        <f t="shared" si="2"/>
        <v>0</v>
      </c>
      <c r="M15" s="88">
        <f t="shared" si="2"/>
        <v>0</v>
      </c>
      <c r="N15" s="671"/>
      <c r="P15" s="270"/>
      <c r="Q15" s="270"/>
    </row>
    <row r="16" spans="1:17" ht="15.75" customHeight="1">
      <c r="A16" s="125"/>
      <c r="B16" s="671"/>
      <c r="C16" s="687"/>
      <c r="D16" s="687"/>
      <c r="E16" s="106" t="s">
        <v>64</v>
      </c>
      <c r="F16" s="88">
        <f t="shared" si="2"/>
        <v>69010.910380000001</v>
      </c>
      <c r="G16" s="88">
        <f t="shared" si="2"/>
        <v>69008.776729999998</v>
      </c>
      <c r="H16" s="88">
        <f t="shared" si="2"/>
        <v>87467.260999999999</v>
      </c>
      <c r="I16" s="88">
        <f t="shared" si="2"/>
        <v>49405.526319999997</v>
      </c>
      <c r="J16" s="88">
        <f t="shared" si="2"/>
        <v>86729.054999999993</v>
      </c>
      <c r="K16" s="88">
        <f t="shared" si="2"/>
        <v>86725.664780000006</v>
      </c>
      <c r="L16" s="88">
        <f t="shared" si="2"/>
        <v>90222.395289999986</v>
      </c>
      <c r="M16" s="88">
        <f t="shared" si="2"/>
        <v>86267.260999999999</v>
      </c>
      <c r="N16" s="671"/>
      <c r="P16" s="270"/>
      <c r="Q16" s="270"/>
    </row>
    <row r="17" spans="1:14" ht="15.75" customHeight="1">
      <c r="A17" s="125"/>
      <c r="B17" s="671"/>
      <c r="C17" s="687"/>
      <c r="D17" s="687"/>
      <c r="E17" s="106" t="s">
        <v>16</v>
      </c>
      <c r="F17" s="88">
        <f t="shared" si="2"/>
        <v>0</v>
      </c>
      <c r="G17" s="88">
        <f t="shared" si="2"/>
        <v>0</v>
      </c>
      <c r="H17" s="88">
        <f t="shared" si="2"/>
        <v>0</v>
      </c>
      <c r="I17" s="88">
        <f t="shared" si="2"/>
        <v>0</v>
      </c>
      <c r="J17" s="88">
        <f t="shared" si="2"/>
        <v>0</v>
      </c>
      <c r="K17" s="88">
        <f t="shared" si="2"/>
        <v>0</v>
      </c>
      <c r="L17" s="88">
        <f t="shared" si="2"/>
        <v>0</v>
      </c>
      <c r="M17" s="88">
        <f t="shared" si="2"/>
        <v>0</v>
      </c>
      <c r="N17" s="671"/>
    </row>
    <row r="18" spans="1:14" ht="15.75" customHeight="1">
      <c r="A18" s="125"/>
      <c r="B18" s="672" t="s">
        <v>98</v>
      </c>
      <c r="C18" s="688" t="s">
        <v>92</v>
      </c>
      <c r="D18" s="688" t="s">
        <v>81</v>
      </c>
      <c r="E18" s="107" t="s">
        <v>13</v>
      </c>
      <c r="F18" s="89">
        <f t="shared" ref="F18:G18" si="3">F20+F21+F22+F23+F24</f>
        <v>19027.346959999999</v>
      </c>
      <c r="G18" s="89">
        <f t="shared" si="3"/>
        <v>19027.346959999999</v>
      </c>
      <c r="H18" s="89">
        <f t="shared" ref="H18:M18" si="4">H20+H21+H22+H23+H24</f>
        <v>23432.414999999997</v>
      </c>
      <c r="I18" s="89">
        <f t="shared" si="4"/>
        <v>12776.934999999999</v>
      </c>
      <c r="J18" s="89">
        <f t="shared" si="4"/>
        <v>23432.414999999997</v>
      </c>
      <c r="K18" s="89">
        <f t="shared" si="4"/>
        <v>23432.414999999997</v>
      </c>
      <c r="L18" s="89">
        <f t="shared" si="4"/>
        <v>23872.355</v>
      </c>
      <c r="M18" s="89">
        <f t="shared" si="4"/>
        <v>23872.355</v>
      </c>
      <c r="N18" s="672"/>
    </row>
    <row r="19" spans="1:14" ht="15.75" customHeight="1">
      <c r="A19" s="125"/>
      <c r="B19" s="672"/>
      <c r="C19" s="688"/>
      <c r="D19" s="688"/>
      <c r="E19" s="107" t="s">
        <v>14</v>
      </c>
      <c r="F19" s="89"/>
      <c r="G19" s="89"/>
      <c r="H19" s="89"/>
      <c r="I19" s="89"/>
      <c r="J19" s="89"/>
      <c r="K19" s="89"/>
      <c r="L19" s="89"/>
      <c r="M19" s="89"/>
      <c r="N19" s="672"/>
    </row>
    <row r="20" spans="1:14" ht="15.75" customHeight="1">
      <c r="A20" s="125"/>
      <c r="B20" s="672"/>
      <c r="C20" s="688"/>
      <c r="D20" s="688"/>
      <c r="E20" s="107" t="s">
        <v>24</v>
      </c>
      <c r="F20" s="89">
        <f t="shared" ref="F20:G20" si="5">F27+F34+F41+F48</f>
        <v>0</v>
      </c>
      <c r="G20" s="89">
        <f t="shared" si="5"/>
        <v>0</v>
      </c>
      <c r="H20" s="89">
        <f t="shared" ref="H20:M20" si="6">H27+H34+H41+H48</f>
        <v>0</v>
      </c>
      <c r="I20" s="89">
        <f t="shared" si="6"/>
        <v>0</v>
      </c>
      <c r="J20" s="89">
        <f t="shared" si="6"/>
        <v>0</v>
      </c>
      <c r="K20" s="89">
        <f t="shared" si="6"/>
        <v>0</v>
      </c>
      <c r="L20" s="89">
        <f t="shared" si="6"/>
        <v>0</v>
      </c>
      <c r="M20" s="89">
        <f t="shared" si="6"/>
        <v>0</v>
      </c>
      <c r="N20" s="672"/>
    </row>
    <row r="21" spans="1:14" ht="15.75" customHeight="1">
      <c r="A21" s="125"/>
      <c r="B21" s="672"/>
      <c r="C21" s="688"/>
      <c r="D21" s="688"/>
      <c r="E21" s="107" t="s">
        <v>15</v>
      </c>
      <c r="F21" s="89">
        <f t="shared" ref="F21:G21" si="7">F28+F35+F42+F49</f>
        <v>0</v>
      </c>
      <c r="G21" s="89">
        <f t="shared" si="7"/>
        <v>0</v>
      </c>
      <c r="H21" s="89">
        <f t="shared" ref="H21:M21" si="8">H28+H35+H42+H49</f>
        <v>0</v>
      </c>
      <c r="I21" s="89">
        <f t="shared" si="8"/>
        <v>0</v>
      </c>
      <c r="J21" s="89">
        <f t="shared" si="8"/>
        <v>0</v>
      </c>
      <c r="K21" s="89">
        <f t="shared" si="8"/>
        <v>0</v>
      </c>
      <c r="L21" s="89">
        <f t="shared" si="8"/>
        <v>0</v>
      </c>
      <c r="M21" s="89">
        <f t="shared" si="8"/>
        <v>0</v>
      </c>
      <c r="N21" s="672"/>
    </row>
    <row r="22" spans="1:14" ht="15.75" customHeight="1">
      <c r="A22" s="125"/>
      <c r="B22" s="672"/>
      <c r="C22" s="688"/>
      <c r="D22" s="688"/>
      <c r="E22" s="107" t="s">
        <v>29</v>
      </c>
      <c r="F22" s="89">
        <f t="shared" ref="F22:G22" si="9">F29+F36+F43+F50</f>
        <v>0</v>
      </c>
      <c r="G22" s="89">
        <f t="shared" si="9"/>
        <v>0</v>
      </c>
      <c r="H22" s="89">
        <f t="shared" ref="H22:M22" si="10">H29+H36+H43+H50</f>
        <v>0</v>
      </c>
      <c r="I22" s="89">
        <f t="shared" si="10"/>
        <v>0</v>
      </c>
      <c r="J22" s="89">
        <f t="shared" si="10"/>
        <v>0</v>
      </c>
      <c r="K22" s="89">
        <f t="shared" si="10"/>
        <v>0</v>
      </c>
      <c r="L22" s="89">
        <f t="shared" si="10"/>
        <v>0</v>
      </c>
      <c r="M22" s="89">
        <f t="shared" si="10"/>
        <v>0</v>
      </c>
      <c r="N22" s="672"/>
    </row>
    <row r="23" spans="1:14" ht="15.75" customHeight="1">
      <c r="A23" s="125"/>
      <c r="B23" s="672"/>
      <c r="C23" s="688"/>
      <c r="D23" s="688"/>
      <c r="E23" s="107" t="s">
        <v>64</v>
      </c>
      <c r="F23" s="89">
        <f t="shared" ref="F23:G23" si="11">F30+F37+F44+F51</f>
        <v>19027.346959999999</v>
      </c>
      <c r="G23" s="89">
        <f t="shared" si="11"/>
        <v>19027.346959999999</v>
      </c>
      <c r="H23" s="89">
        <f t="shared" ref="H23:M23" si="12">H30+H37+H44+H51</f>
        <v>23432.414999999997</v>
      </c>
      <c r="I23" s="89">
        <f t="shared" si="12"/>
        <v>12776.934999999999</v>
      </c>
      <c r="J23" s="89">
        <f t="shared" si="12"/>
        <v>23432.414999999997</v>
      </c>
      <c r="K23" s="89">
        <f t="shared" si="12"/>
        <v>23432.414999999997</v>
      </c>
      <c r="L23" s="89">
        <f t="shared" si="12"/>
        <v>23872.355</v>
      </c>
      <c r="M23" s="89">
        <f t="shared" si="12"/>
        <v>23872.355</v>
      </c>
      <c r="N23" s="672"/>
    </row>
    <row r="24" spans="1:14" ht="15.75" customHeight="1">
      <c r="A24" s="125"/>
      <c r="B24" s="672"/>
      <c r="C24" s="688"/>
      <c r="D24" s="688"/>
      <c r="E24" s="107" t="s">
        <v>16</v>
      </c>
      <c r="F24" s="89">
        <f t="shared" ref="F24:G24" si="13">F31+F38+F45+F52</f>
        <v>0</v>
      </c>
      <c r="G24" s="89">
        <f t="shared" si="13"/>
        <v>0</v>
      </c>
      <c r="H24" s="89">
        <f t="shared" ref="H24:M24" si="14">H31+H38+H45+H52</f>
        <v>0</v>
      </c>
      <c r="I24" s="89">
        <f t="shared" si="14"/>
        <v>0</v>
      </c>
      <c r="J24" s="89">
        <f t="shared" si="14"/>
        <v>0</v>
      </c>
      <c r="K24" s="89">
        <f t="shared" si="14"/>
        <v>0</v>
      </c>
      <c r="L24" s="89">
        <f t="shared" si="14"/>
        <v>0</v>
      </c>
      <c r="M24" s="89">
        <f t="shared" si="14"/>
        <v>0</v>
      </c>
      <c r="N24" s="672"/>
    </row>
    <row r="25" spans="1:14" ht="15.75" customHeight="1">
      <c r="A25" s="126"/>
      <c r="B25" s="673"/>
      <c r="C25" s="689" t="s">
        <v>123</v>
      </c>
      <c r="D25" s="670" t="s">
        <v>191</v>
      </c>
      <c r="E25" s="108" t="s">
        <v>13</v>
      </c>
      <c r="F25" s="93">
        <f t="shared" ref="F25:M25" si="15">F27+F28+F29+F30</f>
        <v>2477</v>
      </c>
      <c r="G25" s="93">
        <f t="shared" si="15"/>
        <v>2477</v>
      </c>
      <c r="H25" s="90">
        <f t="shared" si="15"/>
        <v>3205.404</v>
      </c>
      <c r="I25" s="90">
        <f t="shared" si="15"/>
        <v>1757.8</v>
      </c>
      <c r="J25" s="91">
        <f t="shared" si="15"/>
        <v>3215.404</v>
      </c>
      <c r="K25" s="91">
        <f t="shared" si="15"/>
        <v>3215.404</v>
      </c>
      <c r="L25" s="93">
        <f t="shared" si="15"/>
        <v>3320.5039999999999</v>
      </c>
      <c r="M25" s="93">
        <f t="shared" si="15"/>
        <v>3320.5039999999999</v>
      </c>
      <c r="N25" s="92"/>
    </row>
    <row r="26" spans="1:14" ht="15.75" customHeight="1">
      <c r="A26" s="126"/>
      <c r="B26" s="673"/>
      <c r="C26" s="689"/>
      <c r="D26" s="670"/>
      <c r="E26" s="108" t="s">
        <v>14</v>
      </c>
      <c r="F26" s="93"/>
      <c r="G26" s="93"/>
      <c r="H26" s="90"/>
      <c r="I26" s="90"/>
      <c r="J26" s="91"/>
      <c r="K26" s="91"/>
      <c r="L26" s="93"/>
      <c r="M26" s="93"/>
      <c r="N26" s="92"/>
    </row>
    <row r="27" spans="1:14" ht="15.75" customHeight="1">
      <c r="A27" s="126"/>
      <c r="B27" s="673"/>
      <c r="C27" s="689"/>
      <c r="D27" s="670"/>
      <c r="E27" s="108" t="s">
        <v>24</v>
      </c>
      <c r="F27" s="93">
        <v>0</v>
      </c>
      <c r="G27" s="93">
        <v>0</v>
      </c>
      <c r="H27" s="90">
        <v>0</v>
      </c>
      <c r="I27" s="90">
        <v>0</v>
      </c>
      <c r="J27" s="91">
        <v>0</v>
      </c>
      <c r="K27" s="91">
        <v>0</v>
      </c>
      <c r="L27" s="93">
        <v>0</v>
      </c>
      <c r="M27" s="93">
        <v>0</v>
      </c>
      <c r="N27" s="92"/>
    </row>
    <row r="28" spans="1:14" ht="15.75" customHeight="1">
      <c r="A28" s="126"/>
      <c r="B28" s="673"/>
      <c r="C28" s="689"/>
      <c r="D28" s="670"/>
      <c r="E28" s="108" t="s">
        <v>15</v>
      </c>
      <c r="F28" s="93">
        <v>0</v>
      </c>
      <c r="G28" s="93">
        <v>0</v>
      </c>
      <c r="H28" s="90">
        <v>0</v>
      </c>
      <c r="I28" s="90">
        <v>0</v>
      </c>
      <c r="J28" s="91">
        <v>0</v>
      </c>
      <c r="K28" s="91">
        <v>0</v>
      </c>
      <c r="L28" s="93">
        <v>0</v>
      </c>
      <c r="M28" s="93">
        <v>0</v>
      </c>
      <c r="N28" s="92"/>
    </row>
    <row r="29" spans="1:14" ht="15.75" customHeight="1">
      <c r="A29" s="126"/>
      <c r="B29" s="673"/>
      <c r="C29" s="689"/>
      <c r="D29" s="670"/>
      <c r="E29" s="108" t="s">
        <v>29</v>
      </c>
      <c r="F29" s="93"/>
      <c r="G29" s="93"/>
      <c r="H29" s="90"/>
      <c r="I29" s="90"/>
      <c r="J29" s="91"/>
      <c r="K29" s="91"/>
      <c r="L29" s="93"/>
      <c r="M29" s="93"/>
      <c r="N29" s="92"/>
    </row>
    <row r="30" spans="1:14" ht="15.75" customHeight="1">
      <c r="A30" s="126"/>
      <c r="B30" s="673"/>
      <c r="C30" s="689"/>
      <c r="D30" s="670"/>
      <c r="E30" s="108" t="s">
        <v>64</v>
      </c>
      <c r="F30" s="142">
        <v>2477</v>
      </c>
      <c r="G30" s="142">
        <v>2477</v>
      </c>
      <c r="H30" s="144">
        <v>3205.404</v>
      </c>
      <c r="I30" s="144">
        <v>1757.8</v>
      </c>
      <c r="J30" s="143">
        <v>3215.404</v>
      </c>
      <c r="K30" s="143">
        <v>3215.404</v>
      </c>
      <c r="L30" s="146">
        <v>3320.5039999999999</v>
      </c>
      <c r="M30" s="146">
        <v>3320.5039999999999</v>
      </c>
      <c r="N30" s="92"/>
    </row>
    <row r="31" spans="1:14" ht="15.75" customHeight="1">
      <c r="A31" s="126"/>
      <c r="B31" s="673"/>
      <c r="C31" s="689"/>
      <c r="D31" s="670"/>
      <c r="E31" s="108" t="s">
        <v>16</v>
      </c>
      <c r="F31" s="93"/>
      <c r="G31" s="93"/>
      <c r="H31" s="90"/>
      <c r="I31" s="90"/>
      <c r="J31" s="91"/>
      <c r="K31" s="91"/>
      <c r="L31" s="93"/>
      <c r="M31" s="93"/>
      <c r="N31" s="92"/>
    </row>
    <row r="32" spans="1:14" s="35" customFormat="1" ht="15.75" customHeight="1">
      <c r="A32" s="126"/>
      <c r="B32" s="668"/>
      <c r="C32" s="701"/>
      <c r="D32" s="701"/>
      <c r="E32" s="108" t="s">
        <v>13</v>
      </c>
      <c r="F32" s="93">
        <f t="shared" ref="F32:M32" si="16">F34+F35+F36+F37+F38</f>
        <v>4.8559999999999999</v>
      </c>
      <c r="G32" s="93">
        <f t="shared" si="16"/>
        <v>4.8559999999999999</v>
      </c>
      <c r="H32" s="90">
        <f t="shared" si="16"/>
        <v>200</v>
      </c>
      <c r="I32" s="90">
        <f t="shared" si="16"/>
        <v>100</v>
      </c>
      <c r="J32" s="91">
        <f t="shared" si="16"/>
        <v>190</v>
      </c>
      <c r="K32" s="91">
        <f t="shared" si="16"/>
        <v>190</v>
      </c>
      <c r="L32" s="93">
        <f t="shared" si="16"/>
        <v>200</v>
      </c>
      <c r="M32" s="93">
        <f t="shared" si="16"/>
        <v>200</v>
      </c>
      <c r="N32" s="92"/>
    </row>
    <row r="33" spans="1:14" s="35" customFormat="1" ht="15.75" customHeight="1">
      <c r="A33" s="126"/>
      <c r="B33" s="668"/>
      <c r="C33" s="701"/>
      <c r="D33" s="701"/>
      <c r="E33" s="108" t="s">
        <v>14</v>
      </c>
      <c r="F33" s="93"/>
      <c r="G33" s="93"/>
      <c r="H33" s="90"/>
      <c r="I33" s="90"/>
      <c r="J33" s="91"/>
      <c r="K33" s="91"/>
      <c r="L33" s="93"/>
      <c r="M33" s="93"/>
      <c r="N33" s="92"/>
    </row>
    <row r="34" spans="1:14" s="35" customFormat="1" ht="15.75" customHeight="1">
      <c r="A34" s="126"/>
      <c r="B34" s="668"/>
      <c r="C34" s="701"/>
      <c r="D34" s="701"/>
      <c r="E34" s="108" t="s">
        <v>24</v>
      </c>
      <c r="F34" s="93">
        <v>0</v>
      </c>
      <c r="G34" s="93">
        <v>0</v>
      </c>
      <c r="H34" s="90">
        <v>0</v>
      </c>
      <c r="I34" s="90">
        <v>0</v>
      </c>
      <c r="J34" s="91">
        <v>0</v>
      </c>
      <c r="K34" s="91">
        <v>0</v>
      </c>
      <c r="L34" s="93">
        <v>0</v>
      </c>
      <c r="M34" s="93">
        <v>0</v>
      </c>
      <c r="N34" s="92"/>
    </row>
    <row r="35" spans="1:14" s="35" customFormat="1" ht="15.75" customHeight="1">
      <c r="A35" s="126"/>
      <c r="B35" s="668"/>
      <c r="C35" s="701"/>
      <c r="D35" s="701"/>
      <c r="E35" s="108" t="s">
        <v>15</v>
      </c>
      <c r="F35" s="93">
        <v>0</v>
      </c>
      <c r="G35" s="93">
        <v>0</v>
      </c>
      <c r="H35" s="90">
        <v>0</v>
      </c>
      <c r="I35" s="90">
        <v>0</v>
      </c>
      <c r="J35" s="91">
        <v>0</v>
      </c>
      <c r="K35" s="91">
        <v>0</v>
      </c>
      <c r="L35" s="93">
        <v>0</v>
      </c>
      <c r="M35" s="93">
        <v>0</v>
      </c>
      <c r="N35" s="92"/>
    </row>
    <row r="36" spans="1:14" s="35" customFormat="1" ht="15.75" customHeight="1">
      <c r="A36" s="126"/>
      <c r="B36" s="668"/>
      <c r="C36" s="701"/>
      <c r="D36" s="701"/>
      <c r="E36" s="108" t="s">
        <v>29</v>
      </c>
      <c r="F36" s="93"/>
      <c r="G36" s="93"/>
      <c r="H36" s="90"/>
      <c r="I36" s="90"/>
      <c r="J36" s="91"/>
      <c r="K36" s="91"/>
      <c r="L36" s="93"/>
      <c r="M36" s="93"/>
      <c r="N36" s="92"/>
    </row>
    <row r="37" spans="1:14" s="35" customFormat="1" ht="15.75" customHeight="1">
      <c r="A37" s="126"/>
      <c r="B37" s="668"/>
      <c r="C37" s="701"/>
      <c r="D37" s="701"/>
      <c r="E37" s="108" t="s">
        <v>64</v>
      </c>
      <c r="F37" s="142">
        <v>4.8559999999999999</v>
      </c>
      <c r="G37" s="142">
        <v>4.8559999999999999</v>
      </c>
      <c r="H37" s="144">
        <v>200</v>
      </c>
      <c r="I37" s="144">
        <v>100</v>
      </c>
      <c r="J37" s="143">
        <v>190</v>
      </c>
      <c r="K37" s="143">
        <v>190</v>
      </c>
      <c r="L37" s="146">
        <v>200</v>
      </c>
      <c r="M37" s="146">
        <v>200</v>
      </c>
      <c r="N37" s="92"/>
    </row>
    <row r="38" spans="1:14" s="35" customFormat="1" ht="15.75" customHeight="1">
      <c r="A38" s="126"/>
      <c r="B38" s="668"/>
      <c r="C38" s="701"/>
      <c r="D38" s="701"/>
      <c r="E38" s="108" t="s">
        <v>16</v>
      </c>
      <c r="F38" s="93"/>
      <c r="G38" s="93"/>
      <c r="H38" s="90"/>
      <c r="I38" s="90"/>
      <c r="J38" s="91"/>
      <c r="K38" s="91"/>
      <c r="L38" s="93"/>
      <c r="M38" s="93"/>
      <c r="N38" s="92"/>
    </row>
    <row r="39" spans="1:14" ht="15.75" customHeight="1">
      <c r="A39" s="126"/>
      <c r="B39" s="673"/>
      <c r="C39" s="689" t="s">
        <v>119</v>
      </c>
      <c r="D39" s="670" t="s">
        <v>192</v>
      </c>
      <c r="E39" s="108" t="s">
        <v>13</v>
      </c>
      <c r="F39" s="93">
        <f t="shared" ref="F39:M39" si="17">F41+F42+F43+F44</f>
        <v>16095.490959999999</v>
      </c>
      <c r="G39" s="93">
        <f t="shared" si="17"/>
        <v>16095.490959999999</v>
      </c>
      <c r="H39" s="90">
        <f t="shared" si="17"/>
        <v>19627.010999999999</v>
      </c>
      <c r="I39" s="90">
        <f t="shared" si="17"/>
        <v>10692.6</v>
      </c>
      <c r="J39" s="91">
        <f t="shared" si="17"/>
        <v>19627.010999999999</v>
      </c>
      <c r="K39" s="91">
        <f t="shared" si="17"/>
        <v>19627.010999999999</v>
      </c>
      <c r="L39" s="93">
        <f t="shared" si="17"/>
        <v>19951.850999999999</v>
      </c>
      <c r="M39" s="93">
        <f t="shared" si="17"/>
        <v>19951.850999999999</v>
      </c>
      <c r="N39" s="95"/>
    </row>
    <row r="40" spans="1:14" ht="15.75" customHeight="1">
      <c r="A40" s="126"/>
      <c r="B40" s="673"/>
      <c r="C40" s="689"/>
      <c r="D40" s="670"/>
      <c r="E40" s="108" t="s">
        <v>14</v>
      </c>
      <c r="F40" s="93"/>
      <c r="G40" s="93"/>
      <c r="H40" s="90"/>
      <c r="I40" s="90"/>
      <c r="J40" s="91"/>
      <c r="K40" s="91"/>
      <c r="L40" s="93"/>
      <c r="M40" s="93"/>
      <c r="N40" s="95"/>
    </row>
    <row r="41" spans="1:14" ht="15.75" customHeight="1">
      <c r="A41" s="126"/>
      <c r="B41" s="673"/>
      <c r="C41" s="689"/>
      <c r="D41" s="670"/>
      <c r="E41" s="108" t="s">
        <v>24</v>
      </c>
      <c r="F41" s="93">
        <v>0</v>
      </c>
      <c r="G41" s="93">
        <v>0</v>
      </c>
      <c r="H41" s="90">
        <v>0</v>
      </c>
      <c r="I41" s="90">
        <v>0</v>
      </c>
      <c r="J41" s="91">
        <v>0</v>
      </c>
      <c r="K41" s="91">
        <v>0</v>
      </c>
      <c r="L41" s="93">
        <v>0</v>
      </c>
      <c r="M41" s="93">
        <v>0</v>
      </c>
      <c r="N41" s="95"/>
    </row>
    <row r="42" spans="1:14" ht="15.75" customHeight="1">
      <c r="A42" s="126"/>
      <c r="B42" s="673"/>
      <c r="C42" s="689"/>
      <c r="D42" s="670"/>
      <c r="E42" s="108" t="s">
        <v>15</v>
      </c>
      <c r="F42" s="93">
        <v>0</v>
      </c>
      <c r="G42" s="93">
        <v>0</v>
      </c>
      <c r="H42" s="90">
        <v>0</v>
      </c>
      <c r="I42" s="90">
        <v>0</v>
      </c>
      <c r="J42" s="91">
        <v>0</v>
      </c>
      <c r="K42" s="91">
        <v>0</v>
      </c>
      <c r="L42" s="93">
        <v>0</v>
      </c>
      <c r="M42" s="93">
        <v>0</v>
      </c>
      <c r="N42" s="95"/>
    </row>
    <row r="43" spans="1:14" ht="15.75" customHeight="1">
      <c r="A43" s="126"/>
      <c r="B43" s="673"/>
      <c r="C43" s="689"/>
      <c r="D43" s="670"/>
      <c r="E43" s="108" t="s">
        <v>29</v>
      </c>
      <c r="F43" s="93"/>
      <c r="G43" s="93"/>
      <c r="H43" s="90"/>
      <c r="I43" s="90"/>
      <c r="J43" s="91"/>
      <c r="K43" s="91"/>
      <c r="L43" s="93"/>
      <c r="M43" s="93"/>
      <c r="N43" s="95"/>
    </row>
    <row r="44" spans="1:14" ht="15.75" customHeight="1">
      <c r="A44" s="126"/>
      <c r="B44" s="673"/>
      <c r="C44" s="689"/>
      <c r="D44" s="670"/>
      <c r="E44" s="108" t="s">
        <v>64</v>
      </c>
      <c r="F44" s="142">
        <v>16095.490959999999</v>
      </c>
      <c r="G44" s="142">
        <v>16095.490959999999</v>
      </c>
      <c r="H44" s="144">
        <v>19627.010999999999</v>
      </c>
      <c r="I44" s="144">
        <v>10692.6</v>
      </c>
      <c r="J44" s="143">
        <v>19627.010999999999</v>
      </c>
      <c r="K44" s="143">
        <v>19627.010999999999</v>
      </c>
      <c r="L44" s="146">
        <v>19951.850999999999</v>
      </c>
      <c r="M44" s="146">
        <v>19951.850999999999</v>
      </c>
      <c r="N44" s="95"/>
    </row>
    <row r="45" spans="1:14" ht="15.75" customHeight="1">
      <c r="A45" s="126"/>
      <c r="B45" s="673"/>
      <c r="C45" s="689"/>
      <c r="D45" s="670"/>
      <c r="E45" s="108" t="s">
        <v>16</v>
      </c>
      <c r="F45" s="93"/>
      <c r="G45" s="93"/>
      <c r="H45" s="90"/>
      <c r="I45" s="90"/>
      <c r="J45" s="91"/>
      <c r="K45" s="91"/>
      <c r="L45" s="93"/>
      <c r="M45" s="93"/>
      <c r="N45" s="95"/>
    </row>
    <row r="46" spans="1:14" s="42" customFormat="1" ht="15.75" customHeight="1">
      <c r="A46" s="126"/>
      <c r="B46" s="673"/>
      <c r="C46" s="689"/>
      <c r="D46" s="670"/>
      <c r="E46" s="108" t="s">
        <v>13</v>
      </c>
      <c r="F46" s="93">
        <f>F48+F49+F50+F51+F52</f>
        <v>450</v>
      </c>
      <c r="G46" s="93">
        <f>G48+G49+G50+G51+G52</f>
        <v>450</v>
      </c>
      <c r="H46" s="90">
        <f t="shared" ref="H46:M46" si="18">H48+H49+H50+H51+H52</f>
        <v>400</v>
      </c>
      <c r="I46" s="90">
        <f t="shared" si="18"/>
        <v>226.535</v>
      </c>
      <c r="J46" s="91">
        <f t="shared" si="18"/>
        <v>400</v>
      </c>
      <c r="K46" s="91">
        <f t="shared" si="18"/>
        <v>400</v>
      </c>
      <c r="L46" s="93">
        <f t="shared" si="18"/>
        <v>400</v>
      </c>
      <c r="M46" s="93">
        <f t="shared" si="18"/>
        <v>400</v>
      </c>
      <c r="N46" s="95"/>
    </row>
    <row r="47" spans="1:14" s="42" customFormat="1" ht="15.75" customHeight="1">
      <c r="A47" s="126"/>
      <c r="B47" s="673"/>
      <c r="C47" s="689"/>
      <c r="D47" s="670"/>
      <c r="E47" s="108" t="s">
        <v>14</v>
      </c>
      <c r="F47" s="93"/>
      <c r="G47" s="93"/>
      <c r="H47" s="90"/>
      <c r="I47" s="90"/>
      <c r="J47" s="91"/>
      <c r="K47" s="91"/>
      <c r="L47" s="93"/>
      <c r="M47" s="93"/>
      <c r="N47" s="95"/>
    </row>
    <row r="48" spans="1:14" s="42" customFormat="1" ht="15.75" customHeight="1">
      <c r="A48" s="126"/>
      <c r="B48" s="673"/>
      <c r="C48" s="689"/>
      <c r="D48" s="670"/>
      <c r="E48" s="108" t="s">
        <v>24</v>
      </c>
      <c r="F48" s="93">
        <v>0</v>
      </c>
      <c r="G48" s="93">
        <v>0</v>
      </c>
      <c r="H48" s="90">
        <v>0</v>
      </c>
      <c r="I48" s="90">
        <v>0</v>
      </c>
      <c r="J48" s="91">
        <v>0</v>
      </c>
      <c r="K48" s="91">
        <v>0</v>
      </c>
      <c r="L48" s="93">
        <v>0</v>
      </c>
      <c r="M48" s="93">
        <v>0</v>
      </c>
      <c r="N48" s="95"/>
    </row>
    <row r="49" spans="1:14" s="42" customFormat="1" ht="15.75" customHeight="1">
      <c r="A49" s="126"/>
      <c r="B49" s="673"/>
      <c r="C49" s="689"/>
      <c r="D49" s="670"/>
      <c r="E49" s="108" t="s">
        <v>15</v>
      </c>
      <c r="F49" s="93">
        <v>0</v>
      </c>
      <c r="G49" s="93">
        <v>0</v>
      </c>
      <c r="H49" s="90">
        <v>0</v>
      </c>
      <c r="I49" s="90">
        <v>0</v>
      </c>
      <c r="J49" s="91">
        <v>0</v>
      </c>
      <c r="K49" s="91">
        <v>0</v>
      </c>
      <c r="L49" s="93">
        <v>0</v>
      </c>
      <c r="M49" s="93">
        <v>0</v>
      </c>
      <c r="N49" s="95"/>
    </row>
    <row r="50" spans="1:14" s="42" customFormat="1" ht="15.75" customHeight="1">
      <c r="A50" s="126"/>
      <c r="B50" s="673"/>
      <c r="C50" s="689"/>
      <c r="D50" s="670"/>
      <c r="E50" s="108" t="s">
        <v>29</v>
      </c>
      <c r="F50" s="93"/>
      <c r="G50" s="93"/>
      <c r="H50" s="90"/>
      <c r="I50" s="90"/>
      <c r="J50" s="91"/>
      <c r="K50" s="91"/>
      <c r="L50" s="93"/>
      <c r="M50" s="93"/>
      <c r="N50" s="95"/>
    </row>
    <row r="51" spans="1:14" s="42" customFormat="1" ht="15.75" customHeight="1">
      <c r="A51" s="126"/>
      <c r="B51" s="673"/>
      <c r="C51" s="689"/>
      <c r="D51" s="670"/>
      <c r="E51" s="108" t="s">
        <v>64</v>
      </c>
      <c r="F51" s="142">
        <v>450</v>
      </c>
      <c r="G51" s="142">
        <v>450</v>
      </c>
      <c r="H51" s="144">
        <v>400</v>
      </c>
      <c r="I51" s="144">
        <v>226.535</v>
      </c>
      <c r="J51" s="143">
        <v>400</v>
      </c>
      <c r="K51" s="143">
        <v>400</v>
      </c>
      <c r="L51" s="144">
        <v>400</v>
      </c>
      <c r="M51" s="144">
        <v>400</v>
      </c>
      <c r="N51" s="95"/>
    </row>
    <row r="52" spans="1:14" s="42" customFormat="1" ht="15.75" customHeight="1">
      <c r="A52" s="126"/>
      <c r="B52" s="673"/>
      <c r="C52" s="689"/>
      <c r="D52" s="670"/>
      <c r="E52" s="108" t="s">
        <v>16</v>
      </c>
      <c r="F52" s="93"/>
      <c r="G52" s="93"/>
      <c r="H52" s="90"/>
      <c r="I52" s="90"/>
      <c r="J52" s="91"/>
      <c r="K52" s="91"/>
      <c r="L52" s="93"/>
      <c r="M52" s="93"/>
      <c r="N52" s="95"/>
    </row>
    <row r="53" spans="1:14" s="49" customFormat="1" ht="15.75" customHeight="1">
      <c r="A53" s="125"/>
      <c r="B53" s="672" t="s">
        <v>99</v>
      </c>
      <c r="C53" s="688" t="s">
        <v>103</v>
      </c>
      <c r="D53" s="688" t="s">
        <v>464</v>
      </c>
      <c r="E53" s="107" t="s">
        <v>13</v>
      </c>
      <c r="F53" s="89">
        <f t="shared" ref="F53:G53" si="19">SUM(F55:F59)</f>
        <v>3273.2474699999998</v>
      </c>
      <c r="G53" s="89">
        <f t="shared" si="19"/>
        <v>3273.20156</v>
      </c>
      <c r="H53" s="89">
        <f t="shared" ref="H53:L53" si="20">SUM(H55:H59)</f>
        <v>8107.7240000000002</v>
      </c>
      <c r="I53" s="89">
        <f>SUM(I55:I59)</f>
        <v>3285.6136000000001</v>
      </c>
      <c r="J53" s="89">
        <f t="shared" si="20"/>
        <v>7496.6979999999994</v>
      </c>
      <c r="K53" s="89">
        <f t="shared" si="20"/>
        <v>7495.8410999999996</v>
      </c>
      <c r="L53" s="89">
        <f t="shared" si="20"/>
        <v>6907.7240000000002</v>
      </c>
      <c r="M53" s="89">
        <f>SUM(M55:M59)</f>
        <v>6907.7240000000002</v>
      </c>
      <c r="N53" s="672"/>
    </row>
    <row r="54" spans="1:14" s="49" customFormat="1" ht="15.75" customHeight="1">
      <c r="A54" s="125"/>
      <c r="B54" s="672"/>
      <c r="C54" s="688"/>
      <c r="D54" s="688"/>
      <c r="E54" s="107" t="s">
        <v>14</v>
      </c>
      <c r="F54" s="89"/>
      <c r="G54" s="89"/>
      <c r="H54" s="89"/>
      <c r="I54" s="89"/>
      <c r="J54" s="89"/>
      <c r="K54" s="89"/>
      <c r="L54" s="89"/>
      <c r="M54" s="89"/>
      <c r="N54" s="672"/>
    </row>
    <row r="55" spans="1:14" s="49" customFormat="1" ht="15.75" customHeight="1">
      <c r="A55" s="125"/>
      <c r="B55" s="672"/>
      <c r="C55" s="688"/>
      <c r="D55" s="688"/>
      <c r="E55" s="107" t="s">
        <v>24</v>
      </c>
      <c r="F55" s="89">
        <f t="shared" ref="F55:I55" si="21">F62+F69+F76+F83+F90+F97+F104</f>
        <v>0</v>
      </c>
      <c r="G55" s="89">
        <f t="shared" si="21"/>
        <v>0</v>
      </c>
      <c r="H55" s="89">
        <f t="shared" si="21"/>
        <v>0</v>
      </c>
      <c r="I55" s="89">
        <f t="shared" si="21"/>
        <v>0</v>
      </c>
      <c r="J55" s="89">
        <f>J62+J69+J76+J83+J90+J97+J104</f>
        <v>0</v>
      </c>
      <c r="K55" s="89">
        <f t="shared" ref="K55:M55" si="22">K62+K69+K76+K83+K90+K97+K104</f>
        <v>0</v>
      </c>
      <c r="L55" s="89">
        <f t="shared" si="22"/>
        <v>0</v>
      </c>
      <c r="M55" s="89">
        <f t="shared" si="22"/>
        <v>0</v>
      </c>
      <c r="N55" s="672"/>
    </row>
    <row r="56" spans="1:14" s="49" customFormat="1" ht="15.75" customHeight="1">
      <c r="A56" s="125"/>
      <c r="B56" s="672"/>
      <c r="C56" s="688"/>
      <c r="D56" s="688"/>
      <c r="E56" s="107" t="s">
        <v>15</v>
      </c>
      <c r="F56" s="89">
        <f t="shared" ref="F56:I56" si="23">F63+F70+F77+F84+F91+F98+F105</f>
        <v>0</v>
      </c>
      <c r="G56" s="89">
        <f t="shared" si="23"/>
        <v>0</v>
      </c>
      <c r="H56" s="89">
        <f t="shared" si="23"/>
        <v>0</v>
      </c>
      <c r="I56" s="89">
        <f t="shared" si="23"/>
        <v>0</v>
      </c>
      <c r="J56" s="89">
        <f t="shared" ref="J56:M59" si="24">J63+J70+J77+J84+J91+J98+J105</f>
        <v>0</v>
      </c>
      <c r="K56" s="89">
        <f t="shared" si="24"/>
        <v>0</v>
      </c>
      <c r="L56" s="89">
        <f t="shared" si="24"/>
        <v>0</v>
      </c>
      <c r="M56" s="89">
        <f t="shared" si="24"/>
        <v>0</v>
      </c>
      <c r="N56" s="672"/>
    </row>
    <row r="57" spans="1:14" s="49" customFormat="1" ht="15.75" customHeight="1">
      <c r="A57" s="125"/>
      <c r="B57" s="672"/>
      <c r="C57" s="688"/>
      <c r="D57" s="688"/>
      <c r="E57" s="107" t="s">
        <v>29</v>
      </c>
      <c r="F57" s="89">
        <f t="shared" ref="F57:I57" si="25">F64+F71+F78+F85+F92+F99+F106</f>
        <v>0</v>
      </c>
      <c r="G57" s="89">
        <f t="shared" si="25"/>
        <v>0</v>
      </c>
      <c r="H57" s="89">
        <f t="shared" si="25"/>
        <v>0</v>
      </c>
      <c r="I57" s="89">
        <f t="shared" si="25"/>
        <v>0</v>
      </c>
      <c r="J57" s="89">
        <f t="shared" si="24"/>
        <v>0</v>
      </c>
      <c r="K57" s="89">
        <f t="shared" si="24"/>
        <v>0</v>
      </c>
      <c r="L57" s="89">
        <f t="shared" si="24"/>
        <v>0</v>
      </c>
      <c r="M57" s="89">
        <f t="shared" si="24"/>
        <v>0</v>
      </c>
      <c r="N57" s="672"/>
    </row>
    <row r="58" spans="1:14" s="49" customFormat="1" ht="15.75" customHeight="1">
      <c r="A58" s="125"/>
      <c r="B58" s="672"/>
      <c r="C58" s="688"/>
      <c r="D58" s="688"/>
      <c r="E58" s="107" t="s">
        <v>64</v>
      </c>
      <c r="F58" s="89">
        <f t="shared" ref="F58:I58" si="26">F65+F72+F79+F86+F93+F100+F107</f>
        <v>3273.2474699999998</v>
      </c>
      <c r="G58" s="89">
        <f t="shared" si="26"/>
        <v>3273.20156</v>
      </c>
      <c r="H58" s="89">
        <f t="shared" si="26"/>
        <v>8107.7240000000002</v>
      </c>
      <c r="I58" s="89">
        <f t="shared" si="26"/>
        <v>3285.6136000000001</v>
      </c>
      <c r="J58" s="89">
        <f t="shared" si="24"/>
        <v>7496.6979999999994</v>
      </c>
      <c r="K58" s="89">
        <f t="shared" si="24"/>
        <v>7495.8410999999996</v>
      </c>
      <c r="L58" s="89">
        <f t="shared" si="24"/>
        <v>6907.7240000000002</v>
      </c>
      <c r="M58" s="89">
        <f t="shared" si="24"/>
        <v>6907.7240000000002</v>
      </c>
      <c r="N58" s="672"/>
    </row>
    <row r="59" spans="1:14" s="49" customFormat="1" ht="15.75" customHeight="1">
      <c r="A59" s="125"/>
      <c r="B59" s="672"/>
      <c r="C59" s="688"/>
      <c r="D59" s="688"/>
      <c r="E59" s="107" t="s">
        <v>16</v>
      </c>
      <c r="F59" s="89">
        <f t="shared" ref="F59:I59" si="27">F66+F73+F80+F87+F94+F101+F108</f>
        <v>0</v>
      </c>
      <c r="G59" s="89">
        <f t="shared" si="27"/>
        <v>0</v>
      </c>
      <c r="H59" s="89">
        <f t="shared" si="27"/>
        <v>0</v>
      </c>
      <c r="I59" s="89">
        <f t="shared" si="27"/>
        <v>0</v>
      </c>
      <c r="J59" s="89">
        <f t="shared" si="24"/>
        <v>0</v>
      </c>
      <c r="K59" s="89">
        <f t="shared" si="24"/>
        <v>0</v>
      </c>
      <c r="L59" s="89">
        <f t="shared" si="24"/>
        <v>0</v>
      </c>
      <c r="M59" s="89">
        <f t="shared" si="24"/>
        <v>0</v>
      </c>
      <c r="N59" s="672"/>
    </row>
    <row r="60" spans="1:14" s="32" customFormat="1" ht="15.75" customHeight="1">
      <c r="A60" s="125"/>
      <c r="B60" s="682"/>
      <c r="C60" s="693" t="s">
        <v>465</v>
      </c>
      <c r="D60" s="716" t="s">
        <v>348</v>
      </c>
      <c r="E60" s="108" t="s">
        <v>13</v>
      </c>
      <c r="F60" s="111">
        <f t="shared" ref="F60" si="28">F62+F63+F64+F65+F66</f>
        <v>1568.24747</v>
      </c>
      <c r="G60" s="111">
        <f t="shared" ref="G60:M60" si="29">G62+G63+G64+G65+G66</f>
        <v>1568.24747</v>
      </c>
      <c r="H60" s="434">
        <f t="shared" si="29"/>
        <v>4028.7240000000002</v>
      </c>
      <c r="I60" s="434">
        <f t="shared" si="29"/>
        <v>2542.5</v>
      </c>
      <c r="J60" s="89">
        <f t="shared" si="29"/>
        <v>4284.5</v>
      </c>
      <c r="K60" s="89">
        <f t="shared" si="29"/>
        <v>4284.5</v>
      </c>
      <c r="L60" s="111">
        <f t="shared" si="29"/>
        <v>2828.7240000000002</v>
      </c>
      <c r="M60" s="111">
        <f t="shared" si="29"/>
        <v>2828.7240000000002</v>
      </c>
      <c r="N60" s="92"/>
    </row>
    <row r="61" spans="1:14" s="32" customFormat="1" ht="15.75" customHeight="1">
      <c r="A61" s="125"/>
      <c r="B61" s="683"/>
      <c r="C61" s="694"/>
      <c r="D61" s="717"/>
      <c r="E61" s="108" t="s">
        <v>14</v>
      </c>
      <c r="F61" s="93"/>
      <c r="G61" s="93"/>
      <c r="H61" s="90"/>
      <c r="I61" s="90"/>
      <c r="J61" s="91"/>
      <c r="K61" s="91"/>
      <c r="L61" s="93"/>
      <c r="M61" s="93"/>
      <c r="N61" s="92"/>
    </row>
    <row r="62" spans="1:14" s="32" customFormat="1" ht="15.75" customHeight="1">
      <c r="A62" s="125"/>
      <c r="B62" s="683"/>
      <c r="C62" s="694"/>
      <c r="D62" s="717"/>
      <c r="E62" s="108" t="s">
        <v>24</v>
      </c>
      <c r="F62" s="93">
        <v>0</v>
      </c>
      <c r="G62" s="93">
        <v>0</v>
      </c>
      <c r="H62" s="90">
        <v>0</v>
      </c>
      <c r="I62" s="90">
        <v>0</v>
      </c>
      <c r="J62" s="91">
        <v>0</v>
      </c>
      <c r="K62" s="91">
        <v>0</v>
      </c>
      <c r="L62" s="93">
        <v>0</v>
      </c>
      <c r="M62" s="93">
        <v>0</v>
      </c>
      <c r="N62" s="92"/>
    </row>
    <row r="63" spans="1:14" s="32" customFormat="1" ht="15.75" customHeight="1">
      <c r="A63" s="125"/>
      <c r="B63" s="683"/>
      <c r="C63" s="694"/>
      <c r="D63" s="717"/>
      <c r="E63" s="108" t="s">
        <v>15</v>
      </c>
      <c r="F63" s="93">
        <v>0</v>
      </c>
      <c r="G63" s="93">
        <v>0</v>
      </c>
      <c r="H63" s="90">
        <v>0</v>
      </c>
      <c r="I63" s="90">
        <v>0</v>
      </c>
      <c r="J63" s="91">
        <v>0</v>
      </c>
      <c r="K63" s="91">
        <v>0</v>
      </c>
      <c r="L63" s="93">
        <v>0</v>
      </c>
      <c r="M63" s="93">
        <v>0</v>
      </c>
      <c r="N63" s="92"/>
    </row>
    <row r="64" spans="1:14" s="32" customFormat="1" ht="15.75" customHeight="1">
      <c r="A64" s="125"/>
      <c r="B64" s="683"/>
      <c r="C64" s="694"/>
      <c r="D64" s="717"/>
      <c r="E64" s="108" t="s">
        <v>29</v>
      </c>
      <c r="F64" s="93"/>
      <c r="G64" s="93"/>
      <c r="H64" s="90"/>
      <c r="I64" s="90"/>
      <c r="J64" s="91"/>
      <c r="K64" s="91"/>
      <c r="L64" s="93"/>
      <c r="M64" s="93"/>
      <c r="N64" s="92"/>
    </row>
    <row r="65" spans="1:14" s="32" customFormat="1" ht="15.75" customHeight="1">
      <c r="A65" s="125"/>
      <c r="B65" s="683"/>
      <c r="C65" s="694"/>
      <c r="D65" s="717"/>
      <c r="E65" s="108" t="s">
        <v>64</v>
      </c>
      <c r="F65" s="142">
        <v>1568.24747</v>
      </c>
      <c r="G65" s="142">
        <v>1568.24747</v>
      </c>
      <c r="H65" s="144">
        <v>4028.7240000000002</v>
      </c>
      <c r="I65" s="144">
        <v>2542.5</v>
      </c>
      <c r="J65" s="143">
        <v>4284.5</v>
      </c>
      <c r="K65" s="143">
        <v>4284.5</v>
      </c>
      <c r="L65" s="429">
        <v>2828.7240000000002</v>
      </c>
      <c r="M65" s="429">
        <v>2828.7240000000002</v>
      </c>
      <c r="N65" s="92"/>
    </row>
    <row r="66" spans="1:14" s="32" customFormat="1" ht="15.75" customHeight="1">
      <c r="A66" s="125"/>
      <c r="B66" s="684"/>
      <c r="C66" s="695"/>
      <c r="D66" s="735"/>
      <c r="E66" s="108" t="s">
        <v>16</v>
      </c>
      <c r="F66" s="93"/>
      <c r="G66" s="93"/>
      <c r="H66" s="90"/>
      <c r="I66" s="90"/>
      <c r="J66" s="91"/>
      <c r="K66" s="91"/>
      <c r="L66" s="93"/>
      <c r="M66" s="93"/>
      <c r="N66" s="92"/>
    </row>
    <row r="67" spans="1:14" s="202" customFormat="1" ht="15.75" customHeight="1">
      <c r="A67" s="300"/>
      <c r="B67" s="682"/>
      <c r="C67" s="689" t="s">
        <v>465</v>
      </c>
      <c r="D67" s="670" t="s">
        <v>348</v>
      </c>
      <c r="E67" s="298" t="s">
        <v>13</v>
      </c>
      <c r="F67" s="111">
        <f t="shared" ref="F67:M67" si="30">F69+F70+F71+F72+F73</f>
        <v>240</v>
      </c>
      <c r="G67" s="111">
        <f t="shared" si="30"/>
        <v>240</v>
      </c>
      <c r="H67" s="434">
        <f t="shared" si="30"/>
        <v>484</v>
      </c>
      <c r="I67" s="434">
        <f t="shared" si="30"/>
        <v>166.94</v>
      </c>
      <c r="J67" s="89">
        <f t="shared" si="30"/>
        <v>166.94</v>
      </c>
      <c r="K67" s="89">
        <f t="shared" si="30"/>
        <v>166.94</v>
      </c>
      <c r="L67" s="111">
        <f t="shared" si="30"/>
        <v>484</v>
      </c>
      <c r="M67" s="111">
        <f t="shared" si="30"/>
        <v>484</v>
      </c>
      <c r="N67" s="92"/>
    </row>
    <row r="68" spans="1:14" s="202" customFormat="1" ht="15.75" customHeight="1">
      <c r="A68" s="300"/>
      <c r="B68" s="683"/>
      <c r="C68" s="689"/>
      <c r="D68" s="670"/>
      <c r="E68" s="298" t="s">
        <v>14</v>
      </c>
      <c r="F68" s="93"/>
      <c r="G68" s="93"/>
      <c r="H68" s="90"/>
      <c r="I68" s="90"/>
      <c r="J68" s="91"/>
      <c r="K68" s="91"/>
      <c r="L68" s="93"/>
      <c r="M68" s="93"/>
      <c r="N68" s="92"/>
    </row>
    <row r="69" spans="1:14" s="202" customFormat="1" ht="15.75" customHeight="1">
      <c r="A69" s="300"/>
      <c r="B69" s="683"/>
      <c r="C69" s="689"/>
      <c r="D69" s="670"/>
      <c r="E69" s="298" t="s">
        <v>24</v>
      </c>
      <c r="F69" s="93">
        <v>0</v>
      </c>
      <c r="G69" s="93">
        <v>0</v>
      </c>
      <c r="H69" s="90">
        <v>0</v>
      </c>
      <c r="I69" s="90">
        <v>0</v>
      </c>
      <c r="J69" s="91">
        <v>0</v>
      </c>
      <c r="K69" s="91">
        <v>0</v>
      </c>
      <c r="L69" s="93">
        <v>0</v>
      </c>
      <c r="M69" s="93">
        <v>0</v>
      </c>
      <c r="N69" s="92"/>
    </row>
    <row r="70" spans="1:14" s="202" customFormat="1" ht="15.75" customHeight="1">
      <c r="A70" s="300"/>
      <c r="B70" s="683"/>
      <c r="C70" s="689"/>
      <c r="D70" s="670"/>
      <c r="E70" s="298" t="s">
        <v>15</v>
      </c>
      <c r="F70" s="93">
        <v>0</v>
      </c>
      <c r="G70" s="93">
        <v>0</v>
      </c>
      <c r="H70" s="90">
        <v>0</v>
      </c>
      <c r="I70" s="90">
        <v>0</v>
      </c>
      <c r="J70" s="91">
        <v>0</v>
      </c>
      <c r="K70" s="91">
        <v>0</v>
      </c>
      <c r="L70" s="93">
        <v>0</v>
      </c>
      <c r="M70" s="93">
        <v>0</v>
      </c>
      <c r="N70" s="92"/>
    </row>
    <row r="71" spans="1:14" s="202" customFormat="1" ht="15.75" customHeight="1">
      <c r="A71" s="300"/>
      <c r="B71" s="683"/>
      <c r="C71" s="689"/>
      <c r="D71" s="670"/>
      <c r="E71" s="298" t="s">
        <v>29</v>
      </c>
      <c r="F71" s="93"/>
      <c r="G71" s="93"/>
      <c r="H71" s="90"/>
      <c r="I71" s="90"/>
      <c r="J71" s="91"/>
      <c r="K71" s="91"/>
      <c r="L71" s="93"/>
      <c r="M71" s="93"/>
      <c r="N71" s="92"/>
    </row>
    <row r="72" spans="1:14" s="202" customFormat="1" ht="15.75" customHeight="1">
      <c r="A72" s="300"/>
      <c r="B72" s="683"/>
      <c r="C72" s="689"/>
      <c r="D72" s="670"/>
      <c r="E72" s="298" t="s">
        <v>64</v>
      </c>
      <c r="F72" s="142">
        <v>240</v>
      </c>
      <c r="G72" s="142">
        <v>240</v>
      </c>
      <c r="H72" s="144">
        <v>484</v>
      </c>
      <c r="I72" s="144">
        <v>166.94</v>
      </c>
      <c r="J72" s="143">
        <v>166.94</v>
      </c>
      <c r="K72" s="143">
        <v>166.94</v>
      </c>
      <c r="L72" s="429">
        <v>484</v>
      </c>
      <c r="M72" s="429">
        <v>484</v>
      </c>
      <c r="N72" s="92"/>
    </row>
    <row r="73" spans="1:14" s="202" customFormat="1" ht="15.75" customHeight="1">
      <c r="A73" s="300"/>
      <c r="B73" s="684"/>
      <c r="C73" s="689"/>
      <c r="D73" s="670"/>
      <c r="E73" s="298" t="s">
        <v>16</v>
      </c>
      <c r="F73" s="93"/>
      <c r="G73" s="93"/>
      <c r="H73" s="90"/>
      <c r="I73" s="90"/>
      <c r="J73" s="91"/>
      <c r="K73" s="91"/>
      <c r="L73" s="93"/>
      <c r="M73" s="93"/>
      <c r="N73" s="92"/>
    </row>
    <row r="74" spans="1:14" s="44" customFormat="1" ht="15.75" customHeight="1">
      <c r="A74" s="125"/>
      <c r="B74" s="683"/>
      <c r="C74" s="694"/>
      <c r="D74" s="729" t="s">
        <v>121</v>
      </c>
      <c r="E74" s="108" t="s">
        <v>13</v>
      </c>
      <c r="F74" s="111">
        <f t="shared" ref="F74:M74" si="31">F76+F77+F78+F79+F80</f>
        <v>1158.0239999999999</v>
      </c>
      <c r="G74" s="111">
        <f t="shared" si="31"/>
        <v>1157.9780900000001</v>
      </c>
      <c r="H74" s="434">
        <f t="shared" si="31"/>
        <v>3335.75</v>
      </c>
      <c r="I74" s="434">
        <f t="shared" si="31"/>
        <v>377.19760000000002</v>
      </c>
      <c r="J74" s="89">
        <f t="shared" si="31"/>
        <v>2615.3159999999998</v>
      </c>
      <c r="K74" s="89">
        <f t="shared" si="31"/>
        <v>2614.4591</v>
      </c>
      <c r="L74" s="111">
        <f t="shared" si="31"/>
        <v>3488.75</v>
      </c>
      <c r="M74" s="111">
        <f t="shared" si="31"/>
        <v>3488.75</v>
      </c>
      <c r="N74" s="92"/>
    </row>
    <row r="75" spans="1:14" s="44" customFormat="1" ht="15.75" customHeight="1">
      <c r="A75" s="125"/>
      <c r="B75" s="683"/>
      <c r="C75" s="694"/>
      <c r="D75" s="730"/>
      <c r="E75" s="108" t="s">
        <v>14</v>
      </c>
      <c r="F75" s="93"/>
      <c r="G75" s="93"/>
      <c r="H75" s="90"/>
      <c r="I75" s="90"/>
      <c r="J75" s="91"/>
      <c r="K75" s="91"/>
      <c r="L75" s="93"/>
      <c r="M75" s="93"/>
      <c r="N75" s="92"/>
    </row>
    <row r="76" spans="1:14" s="44" customFormat="1" ht="15.75" customHeight="1">
      <c r="A76" s="125"/>
      <c r="B76" s="683"/>
      <c r="C76" s="694"/>
      <c r="D76" s="730"/>
      <c r="E76" s="108" t="s">
        <v>24</v>
      </c>
      <c r="F76" s="93">
        <v>0</v>
      </c>
      <c r="G76" s="93">
        <v>0</v>
      </c>
      <c r="H76" s="90">
        <v>0</v>
      </c>
      <c r="I76" s="90">
        <v>0</v>
      </c>
      <c r="J76" s="91">
        <v>0</v>
      </c>
      <c r="K76" s="91">
        <v>0</v>
      </c>
      <c r="L76" s="93">
        <v>0</v>
      </c>
      <c r="M76" s="93">
        <v>0</v>
      </c>
      <c r="N76" s="92"/>
    </row>
    <row r="77" spans="1:14" s="44" customFormat="1" ht="15.75" customHeight="1">
      <c r="A77" s="125"/>
      <c r="B77" s="683"/>
      <c r="C77" s="694"/>
      <c r="D77" s="730"/>
      <c r="E77" s="108" t="s">
        <v>15</v>
      </c>
      <c r="F77" s="93">
        <v>0</v>
      </c>
      <c r="G77" s="93">
        <v>0</v>
      </c>
      <c r="H77" s="90">
        <v>0</v>
      </c>
      <c r="I77" s="90">
        <v>0</v>
      </c>
      <c r="J77" s="91">
        <v>0</v>
      </c>
      <c r="K77" s="91">
        <v>0</v>
      </c>
      <c r="L77" s="93">
        <v>0</v>
      </c>
      <c r="M77" s="93">
        <v>0</v>
      </c>
      <c r="N77" s="92"/>
    </row>
    <row r="78" spans="1:14" s="44" customFormat="1" ht="15.75" customHeight="1">
      <c r="A78" s="125"/>
      <c r="B78" s="683"/>
      <c r="C78" s="694"/>
      <c r="D78" s="730"/>
      <c r="E78" s="108" t="s">
        <v>29</v>
      </c>
      <c r="F78" s="93"/>
      <c r="G78" s="93"/>
      <c r="H78" s="90"/>
      <c r="I78" s="90"/>
      <c r="J78" s="91"/>
      <c r="K78" s="91"/>
      <c r="L78" s="93"/>
      <c r="M78" s="93"/>
      <c r="N78" s="92"/>
    </row>
    <row r="79" spans="1:14" s="44" customFormat="1" ht="15.75" customHeight="1">
      <c r="A79" s="125"/>
      <c r="B79" s="683"/>
      <c r="C79" s="694"/>
      <c r="D79" s="730"/>
      <c r="E79" s="108" t="s">
        <v>64</v>
      </c>
      <c r="F79" s="142">
        <v>1158.0239999999999</v>
      </c>
      <c r="G79" s="142">
        <v>1157.9780900000001</v>
      </c>
      <c r="H79" s="144">
        <v>3335.75</v>
      </c>
      <c r="I79" s="144">
        <v>377.19760000000002</v>
      </c>
      <c r="J79" s="431">
        <v>2615.3159999999998</v>
      </c>
      <c r="K79" s="462">
        <v>2614.4591</v>
      </c>
      <c r="L79" s="146">
        <v>3488.75</v>
      </c>
      <c r="M79" s="146">
        <v>3488.75</v>
      </c>
      <c r="N79" s="92"/>
    </row>
    <row r="80" spans="1:14" s="44" customFormat="1" ht="15.75" customHeight="1">
      <c r="A80" s="125"/>
      <c r="B80" s="683"/>
      <c r="C80" s="694"/>
      <c r="D80" s="730"/>
      <c r="E80" s="108" t="s">
        <v>16</v>
      </c>
      <c r="F80" s="93"/>
      <c r="G80" s="93"/>
      <c r="H80" s="90"/>
      <c r="I80" s="90"/>
      <c r="J80" s="91"/>
      <c r="K80" s="91"/>
      <c r="L80" s="93"/>
      <c r="M80" s="93"/>
      <c r="N80" s="92"/>
    </row>
    <row r="81" spans="1:14" s="44" customFormat="1" ht="15.75" customHeight="1">
      <c r="A81" s="125"/>
      <c r="B81" s="683"/>
      <c r="C81" s="694"/>
      <c r="D81" s="730"/>
      <c r="E81" s="108" t="s">
        <v>13</v>
      </c>
      <c r="F81" s="93">
        <f t="shared" ref="F81:M81" si="32">F83+F84+F85+F86</f>
        <v>55.975999999999999</v>
      </c>
      <c r="G81" s="93">
        <f t="shared" si="32"/>
        <v>55.975999999999999</v>
      </c>
      <c r="H81" s="90">
        <f t="shared" si="32"/>
        <v>86.25</v>
      </c>
      <c r="I81" s="90">
        <f t="shared" si="32"/>
        <v>45.975999999999999</v>
      </c>
      <c r="J81" s="91">
        <f t="shared" si="32"/>
        <v>45.975999999999999</v>
      </c>
      <c r="K81" s="91">
        <f t="shared" si="32"/>
        <v>45.975999999999999</v>
      </c>
      <c r="L81" s="93">
        <f t="shared" si="32"/>
        <v>86.25</v>
      </c>
      <c r="M81" s="93">
        <f t="shared" si="32"/>
        <v>86.25</v>
      </c>
      <c r="N81" s="95"/>
    </row>
    <row r="82" spans="1:14" s="44" customFormat="1" ht="15.75" customHeight="1">
      <c r="A82" s="125"/>
      <c r="B82" s="683"/>
      <c r="C82" s="694"/>
      <c r="D82" s="730"/>
      <c r="E82" s="108" t="s">
        <v>14</v>
      </c>
      <c r="F82" s="93"/>
      <c r="G82" s="93"/>
      <c r="H82" s="90"/>
      <c r="I82" s="90"/>
      <c r="J82" s="91"/>
      <c r="K82" s="91"/>
      <c r="L82" s="93"/>
      <c r="M82" s="93"/>
      <c r="N82" s="95"/>
    </row>
    <row r="83" spans="1:14" s="44" customFormat="1" ht="15.75" customHeight="1">
      <c r="A83" s="125"/>
      <c r="B83" s="683"/>
      <c r="C83" s="694"/>
      <c r="D83" s="730"/>
      <c r="E83" s="108" t="s">
        <v>24</v>
      </c>
      <c r="F83" s="93">
        <v>0</v>
      </c>
      <c r="G83" s="93">
        <v>0</v>
      </c>
      <c r="H83" s="90">
        <v>0</v>
      </c>
      <c r="I83" s="90">
        <v>0</v>
      </c>
      <c r="J83" s="91">
        <v>0</v>
      </c>
      <c r="K83" s="91">
        <v>0</v>
      </c>
      <c r="L83" s="93">
        <v>0</v>
      </c>
      <c r="M83" s="93">
        <v>0</v>
      </c>
      <c r="N83" s="95"/>
    </row>
    <row r="84" spans="1:14" s="44" customFormat="1" ht="15.75" customHeight="1">
      <c r="A84" s="125"/>
      <c r="B84" s="683"/>
      <c r="C84" s="694"/>
      <c r="D84" s="730"/>
      <c r="E84" s="108" t="s">
        <v>15</v>
      </c>
      <c r="F84" s="93">
        <v>0</v>
      </c>
      <c r="G84" s="93">
        <v>0</v>
      </c>
      <c r="H84" s="90">
        <v>0</v>
      </c>
      <c r="I84" s="90">
        <v>0</v>
      </c>
      <c r="J84" s="91">
        <v>0</v>
      </c>
      <c r="K84" s="91">
        <v>0</v>
      </c>
      <c r="L84" s="93">
        <v>0</v>
      </c>
      <c r="M84" s="93">
        <v>0</v>
      </c>
      <c r="N84" s="95"/>
    </row>
    <row r="85" spans="1:14" s="44" customFormat="1" ht="15.75" customHeight="1">
      <c r="A85" s="125"/>
      <c r="B85" s="683"/>
      <c r="C85" s="694"/>
      <c r="D85" s="730"/>
      <c r="E85" s="108" t="s">
        <v>29</v>
      </c>
      <c r="F85" s="93"/>
      <c r="G85" s="93"/>
      <c r="H85" s="90"/>
      <c r="I85" s="90"/>
      <c r="J85" s="91"/>
      <c r="K85" s="91"/>
      <c r="L85" s="93"/>
      <c r="M85" s="93"/>
      <c r="N85" s="95"/>
    </row>
    <row r="86" spans="1:14" s="44" customFormat="1" ht="15.75" customHeight="1">
      <c r="A86" s="125"/>
      <c r="B86" s="683"/>
      <c r="C86" s="694"/>
      <c r="D86" s="730"/>
      <c r="E86" s="108" t="s">
        <v>64</v>
      </c>
      <c r="F86" s="142">
        <v>55.975999999999999</v>
      </c>
      <c r="G86" s="142">
        <v>55.975999999999999</v>
      </c>
      <c r="H86" s="144">
        <v>86.25</v>
      </c>
      <c r="I86" s="144">
        <v>45.975999999999999</v>
      </c>
      <c r="J86" s="431">
        <v>45.975999999999999</v>
      </c>
      <c r="K86" s="431">
        <v>45.975999999999999</v>
      </c>
      <c r="L86" s="146">
        <v>86.25</v>
      </c>
      <c r="M86" s="146">
        <v>86.25</v>
      </c>
      <c r="N86" s="95"/>
    </row>
    <row r="87" spans="1:14" s="44" customFormat="1" ht="15.75" customHeight="1">
      <c r="A87" s="125"/>
      <c r="B87" s="683"/>
      <c r="C87" s="694"/>
      <c r="D87" s="730"/>
      <c r="E87" s="108" t="s">
        <v>16</v>
      </c>
      <c r="F87" s="93"/>
      <c r="G87" s="93"/>
      <c r="H87" s="90"/>
      <c r="I87" s="90"/>
      <c r="J87" s="91"/>
      <c r="K87" s="91"/>
      <c r="L87" s="93"/>
      <c r="M87" s="93"/>
      <c r="N87" s="95"/>
    </row>
    <row r="88" spans="1:14" s="44" customFormat="1" ht="15.75" customHeight="1">
      <c r="A88" s="125"/>
      <c r="B88" s="683"/>
      <c r="C88" s="694"/>
      <c r="D88" s="730"/>
      <c r="E88" s="108" t="s">
        <v>13</v>
      </c>
      <c r="F88" s="111">
        <f t="shared" ref="F88:M88" si="33">F90+F91+F92+F93+F94</f>
        <v>0</v>
      </c>
      <c r="G88" s="111">
        <f t="shared" si="33"/>
        <v>0</v>
      </c>
      <c r="H88" s="434">
        <f t="shared" si="33"/>
        <v>20</v>
      </c>
      <c r="I88" s="434">
        <f t="shared" si="33"/>
        <v>0</v>
      </c>
      <c r="J88" s="89">
        <f t="shared" si="33"/>
        <v>68.965999999999994</v>
      </c>
      <c r="K88" s="89">
        <f t="shared" si="33"/>
        <v>68.965999999999994</v>
      </c>
      <c r="L88" s="111">
        <f t="shared" si="33"/>
        <v>20</v>
      </c>
      <c r="M88" s="111">
        <f t="shared" si="33"/>
        <v>20</v>
      </c>
      <c r="N88" s="92"/>
    </row>
    <row r="89" spans="1:14" s="44" customFormat="1" ht="15.75" customHeight="1">
      <c r="A89" s="125"/>
      <c r="B89" s="683"/>
      <c r="C89" s="694"/>
      <c r="D89" s="730"/>
      <c r="E89" s="108" t="s">
        <v>14</v>
      </c>
      <c r="F89" s="93"/>
      <c r="G89" s="93"/>
      <c r="H89" s="90"/>
      <c r="I89" s="90"/>
      <c r="J89" s="91"/>
      <c r="K89" s="91"/>
      <c r="L89" s="93"/>
      <c r="M89" s="93"/>
      <c r="N89" s="92"/>
    </row>
    <row r="90" spans="1:14" s="44" customFormat="1" ht="15.75" customHeight="1">
      <c r="A90" s="125"/>
      <c r="B90" s="683"/>
      <c r="C90" s="694"/>
      <c r="D90" s="730"/>
      <c r="E90" s="108" t="s">
        <v>24</v>
      </c>
      <c r="F90" s="93">
        <v>0</v>
      </c>
      <c r="G90" s="93">
        <v>0</v>
      </c>
      <c r="H90" s="90">
        <v>0</v>
      </c>
      <c r="I90" s="90">
        <v>0</v>
      </c>
      <c r="J90" s="91">
        <v>0</v>
      </c>
      <c r="K90" s="91">
        <v>0</v>
      </c>
      <c r="L90" s="93">
        <v>0</v>
      </c>
      <c r="M90" s="93">
        <v>0</v>
      </c>
      <c r="N90" s="92"/>
    </row>
    <row r="91" spans="1:14" s="44" customFormat="1" ht="15.75" customHeight="1">
      <c r="A91" s="125"/>
      <c r="B91" s="683"/>
      <c r="C91" s="694"/>
      <c r="D91" s="730"/>
      <c r="E91" s="108" t="s">
        <v>15</v>
      </c>
      <c r="F91" s="93">
        <v>0</v>
      </c>
      <c r="G91" s="93">
        <v>0</v>
      </c>
      <c r="H91" s="90">
        <v>0</v>
      </c>
      <c r="I91" s="90">
        <v>0</v>
      </c>
      <c r="J91" s="91">
        <v>0</v>
      </c>
      <c r="K91" s="91">
        <v>0</v>
      </c>
      <c r="L91" s="93">
        <v>0</v>
      </c>
      <c r="M91" s="93">
        <v>0</v>
      </c>
      <c r="N91" s="92"/>
    </row>
    <row r="92" spans="1:14" s="44" customFormat="1" ht="15.75" customHeight="1">
      <c r="A92" s="125"/>
      <c r="B92" s="683"/>
      <c r="C92" s="694"/>
      <c r="D92" s="730"/>
      <c r="E92" s="108" t="s">
        <v>29</v>
      </c>
      <c r="F92" s="93"/>
      <c r="G92" s="93"/>
      <c r="H92" s="90"/>
      <c r="I92" s="90"/>
      <c r="J92" s="91"/>
      <c r="K92" s="91"/>
      <c r="L92" s="93"/>
      <c r="M92" s="93"/>
      <c r="N92" s="92"/>
    </row>
    <row r="93" spans="1:14" s="44" customFormat="1" ht="15.75" customHeight="1">
      <c r="A93" s="125"/>
      <c r="B93" s="683"/>
      <c r="C93" s="694"/>
      <c r="D93" s="730"/>
      <c r="E93" s="108" t="s">
        <v>64</v>
      </c>
      <c r="F93" s="142">
        <v>0</v>
      </c>
      <c r="G93" s="142">
        <v>0</v>
      </c>
      <c r="H93" s="144">
        <v>20</v>
      </c>
      <c r="I93" s="144">
        <v>0</v>
      </c>
      <c r="J93" s="431">
        <v>68.965999999999994</v>
      </c>
      <c r="K93" s="431">
        <v>68.965999999999994</v>
      </c>
      <c r="L93" s="146">
        <v>20</v>
      </c>
      <c r="M93" s="146">
        <v>20</v>
      </c>
      <c r="N93" s="92"/>
    </row>
    <row r="94" spans="1:14" s="44" customFormat="1" ht="15.75" customHeight="1">
      <c r="A94" s="125"/>
      <c r="B94" s="683"/>
      <c r="C94" s="694"/>
      <c r="D94" s="730"/>
      <c r="E94" s="108" t="s">
        <v>16</v>
      </c>
      <c r="F94" s="93"/>
      <c r="G94" s="93"/>
      <c r="H94" s="90"/>
      <c r="I94" s="90"/>
      <c r="J94" s="91"/>
      <c r="K94" s="91"/>
      <c r="L94" s="93"/>
      <c r="M94" s="93"/>
      <c r="N94" s="92"/>
    </row>
    <row r="95" spans="1:14" s="202" customFormat="1" ht="15.75" customHeight="1">
      <c r="A95" s="125"/>
      <c r="B95" s="683"/>
      <c r="C95" s="694"/>
      <c r="D95" s="730"/>
      <c r="E95" s="218" t="s">
        <v>13</v>
      </c>
      <c r="F95" s="111">
        <f t="shared" ref="F95:M95" si="34">F97+F98+F99+F100+F101</f>
        <v>203</v>
      </c>
      <c r="G95" s="111">
        <f t="shared" si="34"/>
        <v>203</v>
      </c>
      <c r="H95" s="434">
        <f t="shared" si="34"/>
        <v>103</v>
      </c>
      <c r="I95" s="434">
        <f t="shared" si="34"/>
        <v>103</v>
      </c>
      <c r="J95" s="89">
        <f t="shared" si="34"/>
        <v>265</v>
      </c>
      <c r="K95" s="89">
        <f t="shared" si="34"/>
        <v>265</v>
      </c>
      <c r="L95" s="111">
        <f t="shared" si="34"/>
        <v>0</v>
      </c>
      <c r="M95" s="111">
        <f t="shared" si="34"/>
        <v>0</v>
      </c>
      <c r="N95" s="92"/>
    </row>
    <row r="96" spans="1:14" s="202" customFormat="1" ht="15.75" customHeight="1">
      <c r="A96" s="125"/>
      <c r="B96" s="683"/>
      <c r="C96" s="694"/>
      <c r="D96" s="730"/>
      <c r="E96" s="218" t="s">
        <v>14</v>
      </c>
      <c r="F96" s="93"/>
      <c r="G96" s="93"/>
      <c r="H96" s="90"/>
      <c r="I96" s="90"/>
      <c r="J96" s="91"/>
      <c r="K96" s="91"/>
      <c r="L96" s="93"/>
      <c r="M96" s="93"/>
      <c r="N96" s="92"/>
    </row>
    <row r="97" spans="1:16" s="202" customFormat="1" ht="15.75" customHeight="1">
      <c r="A97" s="125"/>
      <c r="B97" s="683"/>
      <c r="C97" s="694"/>
      <c r="D97" s="730"/>
      <c r="E97" s="218" t="s">
        <v>24</v>
      </c>
      <c r="F97" s="93">
        <v>0</v>
      </c>
      <c r="G97" s="93">
        <v>0</v>
      </c>
      <c r="H97" s="90">
        <v>0</v>
      </c>
      <c r="I97" s="90">
        <v>0</v>
      </c>
      <c r="J97" s="91">
        <v>0</v>
      </c>
      <c r="K97" s="91">
        <v>0</v>
      </c>
      <c r="L97" s="93">
        <v>0</v>
      </c>
      <c r="M97" s="93">
        <v>0</v>
      </c>
      <c r="N97" s="92"/>
    </row>
    <row r="98" spans="1:16" s="202" customFormat="1" ht="15.75" customHeight="1">
      <c r="A98" s="125"/>
      <c r="B98" s="683"/>
      <c r="C98" s="694"/>
      <c r="D98" s="730"/>
      <c r="E98" s="218" t="s">
        <v>15</v>
      </c>
      <c r="F98" s="93">
        <v>0</v>
      </c>
      <c r="G98" s="93">
        <v>0</v>
      </c>
      <c r="H98" s="90">
        <v>0</v>
      </c>
      <c r="I98" s="90">
        <v>0</v>
      </c>
      <c r="J98" s="91">
        <v>0</v>
      </c>
      <c r="K98" s="91">
        <v>0</v>
      </c>
      <c r="L98" s="93">
        <v>0</v>
      </c>
      <c r="M98" s="93">
        <v>0</v>
      </c>
      <c r="N98" s="92"/>
    </row>
    <row r="99" spans="1:16" s="202" customFormat="1" ht="15.75" customHeight="1">
      <c r="A99" s="125"/>
      <c r="B99" s="683"/>
      <c r="C99" s="694"/>
      <c r="D99" s="730"/>
      <c r="E99" s="218" t="s">
        <v>29</v>
      </c>
      <c r="F99" s="93"/>
      <c r="G99" s="93"/>
      <c r="H99" s="90"/>
      <c r="I99" s="90"/>
      <c r="J99" s="91"/>
      <c r="K99" s="91"/>
      <c r="L99" s="93"/>
      <c r="M99" s="93"/>
      <c r="N99" s="92"/>
    </row>
    <row r="100" spans="1:16" s="202" customFormat="1" ht="15.75" customHeight="1">
      <c r="A100" s="125"/>
      <c r="B100" s="683"/>
      <c r="C100" s="694"/>
      <c r="D100" s="730"/>
      <c r="E100" s="218" t="s">
        <v>64</v>
      </c>
      <c r="F100" s="142">
        <v>203</v>
      </c>
      <c r="G100" s="142">
        <v>203</v>
      </c>
      <c r="H100" s="144">
        <v>103</v>
      </c>
      <c r="I100" s="144">
        <v>103</v>
      </c>
      <c r="J100" s="431">
        <v>265</v>
      </c>
      <c r="K100" s="431">
        <v>265</v>
      </c>
      <c r="L100" s="146">
        <v>0</v>
      </c>
      <c r="M100" s="146">
        <v>0</v>
      </c>
      <c r="N100" s="92"/>
    </row>
    <row r="101" spans="1:16" s="202" customFormat="1" ht="15.75" customHeight="1">
      <c r="A101" s="125"/>
      <c r="B101" s="683"/>
      <c r="C101" s="694"/>
      <c r="D101" s="730"/>
      <c r="E101" s="218" t="s">
        <v>16</v>
      </c>
      <c r="F101" s="93"/>
      <c r="G101" s="93"/>
      <c r="H101" s="90"/>
      <c r="I101" s="90"/>
      <c r="J101" s="91"/>
      <c r="K101" s="91"/>
      <c r="L101" s="93"/>
      <c r="M101" s="93"/>
      <c r="N101" s="92"/>
    </row>
    <row r="102" spans="1:16" s="202" customFormat="1" ht="15.75" customHeight="1">
      <c r="A102" s="125"/>
      <c r="B102" s="683"/>
      <c r="C102" s="694"/>
      <c r="D102" s="730"/>
      <c r="E102" s="218" t="s">
        <v>13</v>
      </c>
      <c r="F102" s="111">
        <f t="shared" ref="F102:M102" si="35">F104+F105+F106+F107+F108</f>
        <v>48</v>
      </c>
      <c r="G102" s="111">
        <f t="shared" si="35"/>
        <v>48</v>
      </c>
      <c r="H102" s="434">
        <f t="shared" si="35"/>
        <v>50</v>
      </c>
      <c r="I102" s="434">
        <f t="shared" si="35"/>
        <v>50</v>
      </c>
      <c r="J102" s="89">
        <f t="shared" si="35"/>
        <v>50</v>
      </c>
      <c r="K102" s="89">
        <f t="shared" si="35"/>
        <v>50</v>
      </c>
      <c r="L102" s="111">
        <f t="shared" si="35"/>
        <v>0</v>
      </c>
      <c r="M102" s="111">
        <f t="shared" si="35"/>
        <v>0</v>
      </c>
      <c r="N102" s="92"/>
    </row>
    <row r="103" spans="1:16" s="202" customFormat="1" ht="15.75" customHeight="1">
      <c r="A103" s="125"/>
      <c r="B103" s="683"/>
      <c r="C103" s="694"/>
      <c r="D103" s="730"/>
      <c r="E103" s="218" t="s">
        <v>14</v>
      </c>
      <c r="F103" s="93"/>
      <c r="G103" s="93"/>
      <c r="H103" s="90"/>
      <c r="I103" s="90"/>
      <c r="J103" s="91"/>
      <c r="K103" s="91"/>
      <c r="L103" s="93"/>
      <c r="M103" s="93"/>
      <c r="N103" s="92"/>
    </row>
    <row r="104" spans="1:16" s="202" customFormat="1" ht="15.75" customHeight="1">
      <c r="A104" s="125"/>
      <c r="B104" s="683"/>
      <c r="C104" s="694"/>
      <c r="D104" s="730"/>
      <c r="E104" s="218" t="s">
        <v>24</v>
      </c>
      <c r="F104" s="93">
        <v>0</v>
      </c>
      <c r="G104" s="93">
        <v>0</v>
      </c>
      <c r="H104" s="90">
        <v>0</v>
      </c>
      <c r="I104" s="90">
        <v>0</v>
      </c>
      <c r="J104" s="91">
        <v>0</v>
      </c>
      <c r="K104" s="91">
        <v>0</v>
      </c>
      <c r="L104" s="93">
        <v>0</v>
      </c>
      <c r="M104" s="93">
        <v>0</v>
      </c>
      <c r="N104" s="92"/>
    </row>
    <row r="105" spans="1:16" s="202" customFormat="1" ht="15.75" customHeight="1">
      <c r="A105" s="125"/>
      <c r="B105" s="683"/>
      <c r="C105" s="694"/>
      <c r="D105" s="730"/>
      <c r="E105" s="218" t="s">
        <v>15</v>
      </c>
      <c r="F105" s="93">
        <v>0</v>
      </c>
      <c r="G105" s="93">
        <v>0</v>
      </c>
      <c r="H105" s="90">
        <v>0</v>
      </c>
      <c r="I105" s="90">
        <v>0</v>
      </c>
      <c r="J105" s="91">
        <v>0</v>
      </c>
      <c r="K105" s="91">
        <v>0</v>
      </c>
      <c r="L105" s="93">
        <v>0</v>
      </c>
      <c r="M105" s="93">
        <v>0</v>
      </c>
      <c r="N105" s="92"/>
    </row>
    <row r="106" spans="1:16" s="202" customFormat="1" ht="15.75" customHeight="1">
      <c r="A106" s="125"/>
      <c r="B106" s="683"/>
      <c r="C106" s="694"/>
      <c r="D106" s="730"/>
      <c r="E106" s="218" t="s">
        <v>29</v>
      </c>
      <c r="F106" s="93"/>
      <c r="G106" s="93"/>
      <c r="H106" s="90"/>
      <c r="I106" s="90"/>
      <c r="J106" s="91"/>
      <c r="K106" s="91"/>
      <c r="L106" s="93"/>
      <c r="M106" s="93"/>
      <c r="N106" s="92"/>
    </row>
    <row r="107" spans="1:16" s="202" customFormat="1" ht="15.75" customHeight="1">
      <c r="A107" s="125"/>
      <c r="B107" s="683"/>
      <c r="C107" s="694"/>
      <c r="D107" s="730"/>
      <c r="E107" s="218" t="s">
        <v>64</v>
      </c>
      <c r="F107" s="142">
        <v>48</v>
      </c>
      <c r="G107" s="142">
        <v>48</v>
      </c>
      <c r="H107" s="144">
        <v>50</v>
      </c>
      <c r="I107" s="144">
        <v>50</v>
      </c>
      <c r="J107" s="431">
        <v>50</v>
      </c>
      <c r="K107" s="431">
        <v>50</v>
      </c>
      <c r="L107" s="146">
        <v>0</v>
      </c>
      <c r="M107" s="146">
        <v>0</v>
      </c>
      <c r="N107" s="92"/>
    </row>
    <row r="108" spans="1:16" s="202" customFormat="1" ht="15.75" customHeight="1">
      <c r="A108" s="125"/>
      <c r="B108" s="684"/>
      <c r="C108" s="695"/>
      <c r="D108" s="731"/>
      <c r="E108" s="218" t="s">
        <v>16</v>
      </c>
      <c r="F108" s="93"/>
      <c r="G108" s="93"/>
      <c r="H108" s="90"/>
      <c r="I108" s="90"/>
      <c r="J108" s="91"/>
      <c r="K108" s="91"/>
      <c r="L108" s="93"/>
      <c r="M108" s="93"/>
      <c r="N108" s="92"/>
    </row>
    <row r="109" spans="1:16" ht="15.75" customHeight="1">
      <c r="A109" s="125"/>
      <c r="B109" s="737" t="s">
        <v>416</v>
      </c>
      <c r="C109" s="688" t="s">
        <v>105</v>
      </c>
      <c r="D109" s="688" t="s">
        <v>122</v>
      </c>
      <c r="E109" s="107" t="s">
        <v>13</v>
      </c>
      <c r="F109" s="89">
        <f t="shared" ref="F109:G109" si="36">F111+F112+F114</f>
        <v>46892.815950000004</v>
      </c>
      <c r="G109" s="89">
        <f t="shared" si="36"/>
        <v>46890.728210000001</v>
      </c>
      <c r="H109" s="89">
        <f t="shared" ref="H109:M109" si="37">H111+H112+H114</f>
        <v>56269.221999999994</v>
      </c>
      <c r="I109" s="89">
        <f t="shared" si="37"/>
        <v>33342.977719999995</v>
      </c>
      <c r="J109" s="89">
        <f t="shared" si="37"/>
        <v>56312.042000000001</v>
      </c>
      <c r="K109" s="89">
        <f t="shared" si="37"/>
        <v>56309.508680000006</v>
      </c>
      <c r="L109" s="89">
        <f t="shared" si="37"/>
        <v>59992.881999999998</v>
      </c>
      <c r="M109" s="89">
        <f t="shared" si="37"/>
        <v>55829.381999999991</v>
      </c>
      <c r="N109" s="672"/>
      <c r="P109" s="270"/>
    </row>
    <row r="110" spans="1:16" ht="15.75" customHeight="1">
      <c r="A110" s="125"/>
      <c r="B110" s="672"/>
      <c r="C110" s="688"/>
      <c r="D110" s="688"/>
      <c r="E110" s="107" t="s">
        <v>14</v>
      </c>
      <c r="F110" s="91"/>
      <c r="G110" s="91"/>
      <c r="H110" s="91"/>
      <c r="I110" s="91"/>
      <c r="J110" s="91"/>
      <c r="K110" s="91"/>
      <c r="L110" s="91"/>
      <c r="M110" s="91"/>
      <c r="N110" s="672"/>
    </row>
    <row r="111" spans="1:16" ht="15.75" customHeight="1">
      <c r="A111" s="125"/>
      <c r="B111" s="672"/>
      <c r="C111" s="688"/>
      <c r="D111" s="688"/>
      <c r="E111" s="107" t="s">
        <v>24</v>
      </c>
      <c r="F111" s="89">
        <f t="shared" ref="F111:G111" si="38">F118+F125+F132+F139+F146+F153+F160+F167+F174</f>
        <v>0</v>
      </c>
      <c r="G111" s="89">
        <f t="shared" si="38"/>
        <v>0</v>
      </c>
      <c r="H111" s="89">
        <f>H118+H125+H132+H139+H146+H153+H160+H167+H174</f>
        <v>113.02755999999999</v>
      </c>
      <c r="I111" s="89">
        <f t="shared" ref="I111" si="39">I118+I125+I132+I139+I146+I153+I160+I167+I174</f>
        <v>0</v>
      </c>
      <c r="J111" s="89">
        <f>J118+J125+J132+J139+J146+J153+J160+J167+J174+J181</f>
        <v>113.02755999999999</v>
      </c>
      <c r="K111" s="89">
        <f t="shared" ref="K111:M111" si="40">K118+K125+K132+K139+K146+K153+K160+K167+K174+K181</f>
        <v>113.02755999999999</v>
      </c>
      <c r="L111" s="89">
        <f t="shared" si="40"/>
        <v>113.02755999999999</v>
      </c>
      <c r="M111" s="89">
        <f t="shared" si="40"/>
        <v>109.91643000000001</v>
      </c>
      <c r="N111" s="672"/>
    </row>
    <row r="112" spans="1:16" ht="15.75" customHeight="1">
      <c r="A112" s="125"/>
      <c r="B112" s="672"/>
      <c r="C112" s="688"/>
      <c r="D112" s="688"/>
      <c r="E112" s="107" t="s">
        <v>15</v>
      </c>
      <c r="F112" s="89">
        <f t="shared" ref="F112:G112" si="41">F119+F126+F133+F140+F147+F154+F161+F168+F175</f>
        <v>182.5</v>
      </c>
      <c r="G112" s="89">
        <f t="shared" si="41"/>
        <v>182.5</v>
      </c>
      <c r="H112" s="89">
        <f t="shared" ref="H112:I115" si="42">H119+H126+H133+H140+H147+H154+H161+H168+H175</f>
        <v>229.07244</v>
      </c>
      <c r="I112" s="89">
        <f t="shared" si="42"/>
        <v>0</v>
      </c>
      <c r="J112" s="89">
        <f t="shared" ref="J112:M115" si="43">J119+J126+J133+J140+J147+J154+J161+J168+J175+J182</f>
        <v>399.07244000000003</v>
      </c>
      <c r="K112" s="89">
        <f t="shared" si="43"/>
        <v>399.07244000000003</v>
      </c>
      <c r="L112" s="89">
        <f t="shared" si="43"/>
        <v>437.53814999999997</v>
      </c>
      <c r="M112" s="89">
        <f t="shared" si="43"/>
        <v>232.28357</v>
      </c>
      <c r="N112" s="672"/>
    </row>
    <row r="113" spans="1:14" ht="15.75" customHeight="1">
      <c r="A113" s="125"/>
      <c r="B113" s="672"/>
      <c r="C113" s="688"/>
      <c r="D113" s="688"/>
      <c r="E113" s="107" t="s">
        <v>29</v>
      </c>
      <c r="F113" s="89">
        <f t="shared" ref="F113:G113" si="44">F120+F127+F134+F141+F148+F155+F162+F169+F176</f>
        <v>0</v>
      </c>
      <c r="G113" s="89">
        <f t="shared" si="44"/>
        <v>0</v>
      </c>
      <c r="H113" s="89">
        <f t="shared" si="42"/>
        <v>0</v>
      </c>
      <c r="I113" s="89">
        <f t="shared" si="42"/>
        <v>0</v>
      </c>
      <c r="J113" s="89">
        <f t="shared" si="43"/>
        <v>0</v>
      </c>
      <c r="K113" s="89">
        <f t="shared" si="43"/>
        <v>0</v>
      </c>
      <c r="L113" s="89">
        <f t="shared" si="43"/>
        <v>0</v>
      </c>
      <c r="M113" s="89">
        <f t="shared" si="43"/>
        <v>0</v>
      </c>
      <c r="N113" s="672"/>
    </row>
    <row r="114" spans="1:14" ht="15.75" customHeight="1">
      <c r="A114" s="125"/>
      <c r="B114" s="672"/>
      <c r="C114" s="688"/>
      <c r="D114" s="688"/>
      <c r="E114" s="107" t="s">
        <v>64</v>
      </c>
      <c r="F114" s="89">
        <f t="shared" ref="F114:G114" si="45">F121+F128+F135+F142+F149+F156+F163+F170+F177</f>
        <v>46710.315950000004</v>
      </c>
      <c r="G114" s="89">
        <f t="shared" si="45"/>
        <v>46708.228210000001</v>
      </c>
      <c r="H114" s="89">
        <f t="shared" si="42"/>
        <v>55927.121999999996</v>
      </c>
      <c r="I114" s="89">
        <f t="shared" si="42"/>
        <v>33342.977719999995</v>
      </c>
      <c r="J114" s="89">
        <f t="shared" si="43"/>
        <v>55799.942000000003</v>
      </c>
      <c r="K114" s="89">
        <f t="shared" si="43"/>
        <v>55797.408680000008</v>
      </c>
      <c r="L114" s="89">
        <f t="shared" si="43"/>
        <v>59442.316289999995</v>
      </c>
      <c r="M114" s="89">
        <f t="shared" si="43"/>
        <v>55487.181999999993</v>
      </c>
      <c r="N114" s="672"/>
    </row>
    <row r="115" spans="1:14" ht="15.75" customHeight="1">
      <c r="A115" s="125"/>
      <c r="B115" s="672"/>
      <c r="C115" s="688"/>
      <c r="D115" s="688"/>
      <c r="E115" s="107" t="s">
        <v>16</v>
      </c>
      <c r="F115" s="89">
        <f t="shared" ref="F115:G115" si="46">F122+F129+F136+F143+F150+F157+F164+F171+F178</f>
        <v>0</v>
      </c>
      <c r="G115" s="89">
        <f t="shared" si="46"/>
        <v>0</v>
      </c>
      <c r="H115" s="89">
        <f t="shared" si="42"/>
        <v>0</v>
      </c>
      <c r="I115" s="89">
        <f t="shared" si="42"/>
        <v>0</v>
      </c>
      <c r="J115" s="89">
        <f t="shared" si="43"/>
        <v>0</v>
      </c>
      <c r="K115" s="89">
        <f t="shared" si="43"/>
        <v>0</v>
      </c>
      <c r="L115" s="89">
        <f t="shared" si="43"/>
        <v>0</v>
      </c>
      <c r="M115" s="89">
        <f t="shared" si="43"/>
        <v>0</v>
      </c>
      <c r="N115" s="672"/>
    </row>
    <row r="116" spans="1:14" s="32" customFormat="1" ht="15.75" customHeight="1">
      <c r="A116" s="125"/>
      <c r="B116" s="682"/>
      <c r="C116" s="693" t="s">
        <v>468</v>
      </c>
      <c r="D116" s="716" t="s">
        <v>347</v>
      </c>
      <c r="E116" s="108" t="s">
        <v>13</v>
      </c>
      <c r="F116" s="93">
        <f t="shared" ref="F116:M116" si="47">F118+F119+F120+F121</f>
        <v>42727.74366</v>
      </c>
      <c r="G116" s="93">
        <f t="shared" si="47"/>
        <v>42727.74366</v>
      </c>
      <c r="H116" s="90">
        <f t="shared" si="47"/>
        <v>51105.798999999999</v>
      </c>
      <c r="I116" s="90">
        <f t="shared" si="47"/>
        <v>30690.799999999999</v>
      </c>
      <c r="J116" s="91">
        <f t="shared" si="47"/>
        <v>51105.798999999999</v>
      </c>
      <c r="K116" s="91">
        <f t="shared" si="47"/>
        <v>51105.798999999999</v>
      </c>
      <c r="L116" s="93">
        <f t="shared" si="47"/>
        <v>51105.798999999999</v>
      </c>
      <c r="M116" s="93">
        <f t="shared" si="47"/>
        <v>51105.798999999999</v>
      </c>
      <c r="N116" s="95"/>
    </row>
    <row r="117" spans="1:14" s="32" customFormat="1" ht="15.75" customHeight="1">
      <c r="A117" s="125"/>
      <c r="B117" s="683"/>
      <c r="C117" s="694"/>
      <c r="D117" s="717"/>
      <c r="E117" s="108" t="s">
        <v>14</v>
      </c>
      <c r="F117" s="93"/>
      <c r="G117" s="93"/>
      <c r="H117" s="90"/>
      <c r="I117" s="90"/>
      <c r="J117" s="91"/>
      <c r="K117" s="91"/>
      <c r="L117" s="93"/>
      <c r="M117" s="93"/>
      <c r="N117" s="95"/>
    </row>
    <row r="118" spans="1:14" s="32" customFormat="1" ht="15.75" customHeight="1">
      <c r="A118" s="125"/>
      <c r="B118" s="683"/>
      <c r="C118" s="694"/>
      <c r="D118" s="717"/>
      <c r="E118" s="108" t="s">
        <v>24</v>
      </c>
      <c r="F118" s="93">
        <v>0</v>
      </c>
      <c r="G118" s="93">
        <v>0</v>
      </c>
      <c r="H118" s="90">
        <v>0</v>
      </c>
      <c r="I118" s="90">
        <v>0</v>
      </c>
      <c r="J118" s="91">
        <v>0</v>
      </c>
      <c r="K118" s="91">
        <v>0</v>
      </c>
      <c r="L118" s="93">
        <v>0</v>
      </c>
      <c r="M118" s="93">
        <v>0</v>
      </c>
      <c r="N118" s="95"/>
    </row>
    <row r="119" spans="1:14" s="32" customFormat="1" ht="15.75" customHeight="1">
      <c r="A119" s="125"/>
      <c r="B119" s="683"/>
      <c r="C119" s="694"/>
      <c r="D119" s="717"/>
      <c r="E119" s="108" t="s">
        <v>15</v>
      </c>
      <c r="F119" s="93">
        <v>0</v>
      </c>
      <c r="G119" s="93">
        <v>0</v>
      </c>
      <c r="H119" s="90">
        <v>0</v>
      </c>
      <c r="I119" s="90">
        <v>0</v>
      </c>
      <c r="J119" s="91">
        <v>0</v>
      </c>
      <c r="K119" s="91">
        <v>0</v>
      </c>
      <c r="L119" s="93">
        <v>0</v>
      </c>
      <c r="M119" s="93">
        <v>0</v>
      </c>
      <c r="N119" s="95"/>
    </row>
    <row r="120" spans="1:14" s="32" customFormat="1" ht="15.75" customHeight="1">
      <c r="A120" s="125"/>
      <c r="B120" s="683"/>
      <c r="C120" s="694"/>
      <c r="D120" s="717"/>
      <c r="E120" s="108" t="s">
        <v>29</v>
      </c>
      <c r="F120" s="93"/>
      <c r="G120" s="93"/>
      <c r="H120" s="90"/>
      <c r="I120" s="90"/>
      <c r="J120" s="91"/>
      <c r="K120" s="91"/>
      <c r="L120" s="93"/>
      <c r="M120" s="93"/>
      <c r="N120" s="95"/>
    </row>
    <row r="121" spans="1:14" s="32" customFormat="1" ht="15.75" customHeight="1">
      <c r="A121" s="125"/>
      <c r="B121" s="683"/>
      <c r="C121" s="694"/>
      <c r="D121" s="717"/>
      <c r="E121" s="108" t="s">
        <v>64</v>
      </c>
      <c r="F121" s="142">
        <v>42727.74366</v>
      </c>
      <c r="G121" s="142">
        <v>42727.74366</v>
      </c>
      <c r="H121" s="144">
        <v>51105.798999999999</v>
      </c>
      <c r="I121" s="145">
        <v>30690.799999999999</v>
      </c>
      <c r="J121" s="143">
        <v>51105.798999999999</v>
      </c>
      <c r="K121" s="143">
        <v>51105.798999999999</v>
      </c>
      <c r="L121" s="144">
        <v>51105.798999999999</v>
      </c>
      <c r="M121" s="144">
        <v>51105.798999999999</v>
      </c>
      <c r="N121" s="95"/>
    </row>
    <row r="122" spans="1:14" s="32" customFormat="1" ht="15.75" customHeight="1">
      <c r="A122" s="125"/>
      <c r="B122" s="683"/>
      <c r="C122" s="694"/>
      <c r="D122" s="717"/>
      <c r="E122" s="108" t="s">
        <v>16</v>
      </c>
      <c r="F122" s="93"/>
      <c r="G122" s="93"/>
      <c r="H122" s="90"/>
      <c r="I122" s="90"/>
      <c r="J122" s="91"/>
      <c r="K122" s="91"/>
      <c r="L122" s="93"/>
      <c r="M122" s="93"/>
      <c r="N122" s="95"/>
    </row>
    <row r="123" spans="1:14" ht="15.75" customHeight="1">
      <c r="A123" s="125"/>
      <c r="B123" s="683"/>
      <c r="C123" s="694"/>
      <c r="D123" s="717"/>
      <c r="E123" s="108" t="s">
        <v>13</v>
      </c>
      <c r="F123" s="93">
        <f t="shared" ref="F123:M123" si="48">F125+F126+F127+F128+F129</f>
        <v>284.98252000000002</v>
      </c>
      <c r="G123" s="93">
        <f t="shared" si="48"/>
        <v>284.98252000000002</v>
      </c>
      <c r="H123" s="90">
        <f t="shared" si="48"/>
        <v>500</v>
      </c>
      <c r="I123" s="90">
        <f t="shared" si="48"/>
        <v>141.38999999999999</v>
      </c>
      <c r="J123" s="91">
        <f t="shared" si="48"/>
        <v>500</v>
      </c>
      <c r="K123" s="91">
        <f t="shared" si="48"/>
        <v>500</v>
      </c>
      <c r="L123" s="93">
        <f t="shared" si="48"/>
        <v>500</v>
      </c>
      <c r="M123" s="93">
        <f t="shared" si="48"/>
        <v>500</v>
      </c>
      <c r="N123" s="95"/>
    </row>
    <row r="124" spans="1:14" ht="15.75" customHeight="1">
      <c r="A124" s="125"/>
      <c r="B124" s="683"/>
      <c r="C124" s="694"/>
      <c r="D124" s="717"/>
      <c r="E124" s="108" t="s">
        <v>14</v>
      </c>
      <c r="F124" s="93"/>
      <c r="G124" s="93"/>
      <c r="H124" s="90"/>
      <c r="I124" s="90"/>
      <c r="J124" s="91"/>
      <c r="K124" s="91"/>
      <c r="L124" s="93"/>
      <c r="M124" s="93"/>
      <c r="N124" s="95"/>
    </row>
    <row r="125" spans="1:14" ht="15.75" customHeight="1">
      <c r="A125" s="125"/>
      <c r="B125" s="683"/>
      <c r="C125" s="694"/>
      <c r="D125" s="717"/>
      <c r="E125" s="108" t="s">
        <v>24</v>
      </c>
      <c r="F125" s="93">
        <v>0</v>
      </c>
      <c r="G125" s="93">
        <v>0</v>
      </c>
      <c r="H125" s="90">
        <v>0</v>
      </c>
      <c r="I125" s="90">
        <v>0</v>
      </c>
      <c r="J125" s="91">
        <v>0</v>
      </c>
      <c r="K125" s="91">
        <v>0</v>
      </c>
      <c r="L125" s="93">
        <v>0</v>
      </c>
      <c r="M125" s="93">
        <v>0</v>
      </c>
      <c r="N125" s="95"/>
    </row>
    <row r="126" spans="1:14" ht="15.75" customHeight="1">
      <c r="A126" s="125"/>
      <c r="B126" s="683"/>
      <c r="C126" s="694"/>
      <c r="D126" s="717"/>
      <c r="E126" s="108" t="s">
        <v>15</v>
      </c>
      <c r="F126" s="93">
        <v>0</v>
      </c>
      <c r="G126" s="93">
        <v>0</v>
      </c>
      <c r="H126" s="90">
        <v>0</v>
      </c>
      <c r="I126" s="90">
        <v>0</v>
      </c>
      <c r="J126" s="91">
        <v>0</v>
      </c>
      <c r="K126" s="91">
        <v>0</v>
      </c>
      <c r="L126" s="93">
        <v>0</v>
      </c>
      <c r="M126" s="93">
        <v>0</v>
      </c>
      <c r="N126" s="95"/>
    </row>
    <row r="127" spans="1:14" ht="15.75" customHeight="1">
      <c r="A127" s="125"/>
      <c r="B127" s="683"/>
      <c r="C127" s="694"/>
      <c r="D127" s="717"/>
      <c r="E127" s="108" t="s">
        <v>29</v>
      </c>
      <c r="F127" s="93"/>
      <c r="G127" s="93"/>
      <c r="H127" s="90"/>
      <c r="I127" s="90"/>
      <c r="J127" s="91"/>
      <c r="K127" s="91"/>
      <c r="L127" s="93"/>
      <c r="M127" s="93"/>
      <c r="N127" s="95"/>
    </row>
    <row r="128" spans="1:14" ht="15.75" customHeight="1">
      <c r="A128" s="125"/>
      <c r="B128" s="683"/>
      <c r="C128" s="694"/>
      <c r="D128" s="717"/>
      <c r="E128" s="108" t="s">
        <v>64</v>
      </c>
      <c r="F128" s="142">
        <v>284.98252000000002</v>
      </c>
      <c r="G128" s="142">
        <v>284.98252000000002</v>
      </c>
      <c r="H128" s="144">
        <v>500</v>
      </c>
      <c r="I128" s="145">
        <v>141.38999999999999</v>
      </c>
      <c r="J128" s="143">
        <v>500</v>
      </c>
      <c r="K128" s="143">
        <v>500</v>
      </c>
      <c r="L128" s="146">
        <v>500</v>
      </c>
      <c r="M128" s="146">
        <v>500</v>
      </c>
      <c r="N128" s="95"/>
    </row>
    <row r="129" spans="1:14" ht="15.75" customHeight="1">
      <c r="A129" s="125"/>
      <c r="B129" s="683"/>
      <c r="C129" s="694"/>
      <c r="D129" s="717"/>
      <c r="E129" s="108" t="s">
        <v>16</v>
      </c>
      <c r="F129" s="93"/>
      <c r="G129" s="93"/>
      <c r="H129" s="90"/>
      <c r="I129" s="90"/>
      <c r="J129" s="91"/>
      <c r="K129" s="91"/>
      <c r="L129" s="93"/>
      <c r="M129" s="93"/>
      <c r="N129" s="95"/>
    </row>
    <row r="130" spans="1:14" ht="15.75" customHeight="1">
      <c r="A130" s="125"/>
      <c r="B130" s="668"/>
      <c r="C130" s="669" t="s">
        <v>394</v>
      </c>
      <c r="D130" s="670" t="s">
        <v>115</v>
      </c>
      <c r="E130" s="108" t="s">
        <v>13</v>
      </c>
      <c r="F130" s="93">
        <f t="shared" ref="F130:M130" si="49">F132+F134+F133+F135</f>
        <v>2518.41795</v>
      </c>
      <c r="G130" s="93">
        <f t="shared" si="49"/>
        <v>2516.4192800000001</v>
      </c>
      <c r="H130" s="90">
        <f t="shared" si="49"/>
        <v>2735.1680000000001</v>
      </c>
      <c r="I130" s="90">
        <f t="shared" si="49"/>
        <v>1592.4801500000001</v>
      </c>
      <c r="J130" s="91">
        <f t="shared" si="49"/>
        <v>2735.1680000000001</v>
      </c>
      <c r="K130" s="91">
        <f t="shared" si="49"/>
        <v>2733.6918300000002</v>
      </c>
      <c r="L130" s="93">
        <f t="shared" si="49"/>
        <v>2735.1680000000001</v>
      </c>
      <c r="M130" s="93">
        <f t="shared" si="49"/>
        <v>2735.1680000000001</v>
      </c>
      <c r="N130" s="95"/>
    </row>
    <row r="131" spans="1:14" ht="15.75" customHeight="1">
      <c r="A131" s="125"/>
      <c r="B131" s="668"/>
      <c r="C131" s="669"/>
      <c r="D131" s="670"/>
      <c r="E131" s="108" t="s">
        <v>14</v>
      </c>
      <c r="F131" s="93"/>
      <c r="G131" s="93"/>
      <c r="H131" s="90"/>
      <c r="I131" s="90"/>
      <c r="J131" s="91"/>
      <c r="K131" s="91"/>
      <c r="L131" s="93"/>
      <c r="M131" s="93"/>
      <c r="N131" s="95"/>
    </row>
    <row r="132" spans="1:14" ht="15.75" customHeight="1">
      <c r="A132" s="125"/>
      <c r="B132" s="668"/>
      <c r="C132" s="669"/>
      <c r="D132" s="670"/>
      <c r="E132" s="108" t="s">
        <v>24</v>
      </c>
      <c r="F132" s="93">
        <v>0</v>
      </c>
      <c r="G132" s="93">
        <v>0</v>
      </c>
      <c r="H132" s="90">
        <v>0</v>
      </c>
      <c r="I132" s="90">
        <v>0</v>
      </c>
      <c r="J132" s="91">
        <v>0</v>
      </c>
      <c r="K132" s="91">
        <v>0</v>
      </c>
      <c r="L132" s="93">
        <v>0</v>
      </c>
      <c r="M132" s="93">
        <v>0</v>
      </c>
      <c r="N132" s="95"/>
    </row>
    <row r="133" spans="1:14" ht="15.75" customHeight="1">
      <c r="A133" s="125"/>
      <c r="B133" s="668"/>
      <c r="C133" s="669"/>
      <c r="D133" s="670"/>
      <c r="E133" s="108" t="s">
        <v>15</v>
      </c>
      <c r="F133" s="93">
        <v>0</v>
      </c>
      <c r="G133" s="93">
        <v>0</v>
      </c>
      <c r="H133" s="90">
        <v>0</v>
      </c>
      <c r="I133" s="90">
        <v>0</v>
      </c>
      <c r="J133" s="91">
        <v>0</v>
      </c>
      <c r="K133" s="91">
        <v>0</v>
      </c>
      <c r="L133" s="93">
        <v>0</v>
      </c>
      <c r="M133" s="93">
        <v>0</v>
      </c>
      <c r="N133" s="95"/>
    </row>
    <row r="134" spans="1:14" ht="15.75" customHeight="1">
      <c r="A134" s="125"/>
      <c r="B134" s="668"/>
      <c r="C134" s="669"/>
      <c r="D134" s="670"/>
      <c r="E134" s="108" t="s">
        <v>29</v>
      </c>
      <c r="F134" s="93"/>
      <c r="G134" s="93"/>
      <c r="H134" s="90"/>
      <c r="I134" s="90"/>
      <c r="J134" s="91"/>
      <c r="K134" s="91"/>
      <c r="L134" s="93"/>
      <c r="M134" s="93"/>
      <c r="N134" s="95"/>
    </row>
    <row r="135" spans="1:14" ht="15.75" customHeight="1">
      <c r="A135" s="125"/>
      <c r="B135" s="668"/>
      <c r="C135" s="669"/>
      <c r="D135" s="670"/>
      <c r="E135" s="108" t="s">
        <v>64</v>
      </c>
      <c r="F135" s="142">
        <v>2518.41795</v>
      </c>
      <c r="G135" s="142">
        <v>2516.4192800000001</v>
      </c>
      <c r="H135" s="144">
        <v>2735.1680000000001</v>
      </c>
      <c r="I135" s="145">
        <v>1592.4801500000001</v>
      </c>
      <c r="J135" s="143">
        <v>2735.1680000000001</v>
      </c>
      <c r="K135" s="143">
        <v>2733.6918300000002</v>
      </c>
      <c r="L135" s="145">
        <v>2735.1680000000001</v>
      </c>
      <c r="M135" s="144">
        <v>2735.1680000000001</v>
      </c>
      <c r="N135" s="95"/>
    </row>
    <row r="136" spans="1:14" ht="15.75" customHeight="1">
      <c r="A136" s="125"/>
      <c r="B136" s="668"/>
      <c r="C136" s="669"/>
      <c r="D136" s="670"/>
      <c r="E136" s="108" t="s">
        <v>16</v>
      </c>
      <c r="F136" s="93"/>
      <c r="G136" s="93"/>
      <c r="H136" s="90"/>
      <c r="I136" s="90"/>
      <c r="J136" s="91"/>
      <c r="K136" s="91"/>
      <c r="L136" s="93"/>
      <c r="M136" s="93"/>
      <c r="N136" s="95"/>
    </row>
    <row r="137" spans="1:14" s="23" customFormat="1" ht="15.75" customHeight="1">
      <c r="A137" s="125"/>
      <c r="B137" s="668"/>
      <c r="C137" s="669"/>
      <c r="D137" s="670"/>
      <c r="E137" s="108" t="s">
        <v>13</v>
      </c>
      <c r="F137" s="93">
        <f t="shared" ref="F137:M137" si="50">F139+F141+F140+F142</f>
        <v>760.04682000000003</v>
      </c>
      <c r="G137" s="93">
        <f t="shared" si="50"/>
        <v>759.95775000000003</v>
      </c>
      <c r="H137" s="90">
        <f t="shared" si="50"/>
        <v>825.11500000000001</v>
      </c>
      <c r="I137" s="90">
        <f t="shared" si="50"/>
        <v>470.26134999999999</v>
      </c>
      <c r="J137" s="91">
        <f t="shared" si="50"/>
        <v>825.11500000000001</v>
      </c>
      <c r="K137" s="91">
        <f t="shared" si="50"/>
        <v>824.06285000000003</v>
      </c>
      <c r="L137" s="93">
        <f t="shared" si="50"/>
        <v>825.11500000000001</v>
      </c>
      <c r="M137" s="93">
        <f t="shared" si="50"/>
        <v>825.11500000000001</v>
      </c>
      <c r="N137" s="95"/>
    </row>
    <row r="138" spans="1:14" s="23" customFormat="1" ht="15.75" customHeight="1">
      <c r="A138" s="125"/>
      <c r="B138" s="668"/>
      <c r="C138" s="669"/>
      <c r="D138" s="670"/>
      <c r="E138" s="108" t="s">
        <v>14</v>
      </c>
      <c r="F138" s="93"/>
      <c r="G138" s="93"/>
      <c r="H138" s="90"/>
      <c r="I138" s="90"/>
      <c r="J138" s="91"/>
      <c r="K138" s="91"/>
      <c r="L138" s="93"/>
      <c r="M138" s="93"/>
      <c r="N138" s="95"/>
    </row>
    <row r="139" spans="1:14" s="23" customFormat="1" ht="15.75" customHeight="1">
      <c r="A139" s="125"/>
      <c r="B139" s="668"/>
      <c r="C139" s="669"/>
      <c r="D139" s="670"/>
      <c r="E139" s="108" t="s">
        <v>24</v>
      </c>
      <c r="F139" s="93">
        <v>0</v>
      </c>
      <c r="G139" s="93">
        <v>0</v>
      </c>
      <c r="H139" s="90">
        <v>0</v>
      </c>
      <c r="I139" s="90">
        <v>0</v>
      </c>
      <c r="J139" s="91">
        <v>0</v>
      </c>
      <c r="K139" s="91">
        <v>0</v>
      </c>
      <c r="L139" s="93">
        <v>0</v>
      </c>
      <c r="M139" s="93">
        <v>0</v>
      </c>
      <c r="N139" s="95"/>
    </row>
    <row r="140" spans="1:14" s="23" customFormat="1" ht="15.75" customHeight="1">
      <c r="A140" s="125"/>
      <c r="B140" s="668"/>
      <c r="C140" s="669"/>
      <c r="D140" s="670"/>
      <c r="E140" s="108" t="s">
        <v>15</v>
      </c>
      <c r="F140" s="93">
        <v>0</v>
      </c>
      <c r="G140" s="93">
        <v>0</v>
      </c>
      <c r="H140" s="90">
        <v>0</v>
      </c>
      <c r="I140" s="90">
        <v>0</v>
      </c>
      <c r="J140" s="91">
        <v>0</v>
      </c>
      <c r="K140" s="91">
        <v>0</v>
      </c>
      <c r="L140" s="93">
        <v>0</v>
      </c>
      <c r="M140" s="93">
        <v>0</v>
      </c>
      <c r="N140" s="95"/>
    </row>
    <row r="141" spans="1:14" s="23" customFormat="1" ht="15.75" customHeight="1">
      <c r="A141" s="125"/>
      <c r="B141" s="668"/>
      <c r="C141" s="669"/>
      <c r="D141" s="670"/>
      <c r="E141" s="108" t="s">
        <v>29</v>
      </c>
      <c r="F141" s="93"/>
      <c r="G141" s="93"/>
      <c r="H141" s="90"/>
      <c r="I141" s="90"/>
      <c r="J141" s="91"/>
      <c r="K141" s="91"/>
      <c r="L141" s="93"/>
      <c r="M141" s="93"/>
      <c r="N141" s="95"/>
    </row>
    <row r="142" spans="1:14" s="23" customFormat="1" ht="15.75" customHeight="1">
      <c r="A142" s="125"/>
      <c r="B142" s="668"/>
      <c r="C142" s="669"/>
      <c r="D142" s="670"/>
      <c r="E142" s="108" t="s">
        <v>64</v>
      </c>
      <c r="F142" s="142">
        <v>760.04682000000003</v>
      </c>
      <c r="G142" s="142">
        <v>759.95775000000003</v>
      </c>
      <c r="H142" s="144">
        <v>825.11500000000001</v>
      </c>
      <c r="I142" s="145">
        <v>470.26134999999999</v>
      </c>
      <c r="J142" s="143">
        <v>825.11500000000001</v>
      </c>
      <c r="K142" s="143">
        <v>824.06285000000003</v>
      </c>
      <c r="L142" s="144">
        <v>825.11500000000001</v>
      </c>
      <c r="M142" s="144">
        <v>825.11500000000001</v>
      </c>
      <c r="N142" s="95"/>
    </row>
    <row r="143" spans="1:14" s="23" customFormat="1" ht="15.75" customHeight="1">
      <c r="A143" s="125"/>
      <c r="B143" s="668"/>
      <c r="C143" s="669"/>
      <c r="D143" s="670"/>
      <c r="E143" s="108" t="s">
        <v>16</v>
      </c>
      <c r="F143" s="93"/>
      <c r="G143" s="93"/>
      <c r="H143" s="90"/>
      <c r="I143" s="90"/>
      <c r="J143" s="91"/>
      <c r="K143" s="91"/>
      <c r="L143" s="93"/>
      <c r="M143" s="93"/>
      <c r="N143" s="95"/>
    </row>
    <row r="144" spans="1:14" s="42" customFormat="1" ht="15.75" customHeight="1">
      <c r="A144" s="125"/>
      <c r="B144" s="668"/>
      <c r="C144" s="669"/>
      <c r="D144" s="670"/>
      <c r="E144" s="108" t="s">
        <v>13</v>
      </c>
      <c r="F144" s="93">
        <f t="shared" ref="F144:M144" si="51">F146+F148+F147+F149</f>
        <v>373.5</v>
      </c>
      <c r="G144" s="93">
        <f t="shared" si="51"/>
        <v>373.5</v>
      </c>
      <c r="H144" s="90">
        <f t="shared" si="51"/>
        <v>708.7</v>
      </c>
      <c r="I144" s="90">
        <f t="shared" si="51"/>
        <v>448.04622000000001</v>
      </c>
      <c r="J144" s="91">
        <f t="shared" si="51"/>
        <v>584.79999999999995</v>
      </c>
      <c r="K144" s="91">
        <f t="shared" si="51"/>
        <v>584.79499999999996</v>
      </c>
      <c r="L144" s="93">
        <f t="shared" si="51"/>
        <v>316.10000000000002</v>
      </c>
      <c r="M144" s="93">
        <f t="shared" si="51"/>
        <v>316.10000000000002</v>
      </c>
      <c r="N144" s="95"/>
    </row>
    <row r="145" spans="1:14" s="42" customFormat="1" ht="15.75" customHeight="1">
      <c r="A145" s="125"/>
      <c r="B145" s="668"/>
      <c r="C145" s="669"/>
      <c r="D145" s="670"/>
      <c r="E145" s="108" t="s">
        <v>14</v>
      </c>
      <c r="F145" s="93"/>
      <c r="G145" s="93"/>
      <c r="H145" s="90"/>
      <c r="I145" s="90"/>
      <c r="J145" s="91"/>
      <c r="K145" s="91"/>
      <c r="L145" s="93"/>
      <c r="M145" s="93"/>
      <c r="N145" s="95"/>
    </row>
    <row r="146" spans="1:14" s="42" customFormat="1" ht="15.75" customHeight="1">
      <c r="A146" s="125"/>
      <c r="B146" s="668"/>
      <c r="C146" s="669"/>
      <c r="D146" s="670"/>
      <c r="E146" s="108" t="s">
        <v>24</v>
      </c>
      <c r="F146" s="93">
        <v>0</v>
      </c>
      <c r="G146" s="93">
        <v>0</v>
      </c>
      <c r="H146" s="90">
        <v>0</v>
      </c>
      <c r="I146" s="90">
        <v>0</v>
      </c>
      <c r="J146" s="91">
        <v>0</v>
      </c>
      <c r="K146" s="91">
        <v>0</v>
      </c>
      <c r="L146" s="93">
        <v>0</v>
      </c>
      <c r="M146" s="93">
        <v>0</v>
      </c>
      <c r="N146" s="95"/>
    </row>
    <row r="147" spans="1:14" s="42" customFormat="1" ht="15.75" customHeight="1">
      <c r="A147" s="125"/>
      <c r="B147" s="668"/>
      <c r="C147" s="669"/>
      <c r="D147" s="670"/>
      <c r="E147" s="108" t="s">
        <v>15</v>
      </c>
      <c r="F147" s="93">
        <v>0</v>
      </c>
      <c r="G147" s="93">
        <v>0</v>
      </c>
      <c r="H147" s="90">
        <v>0</v>
      </c>
      <c r="I147" s="90">
        <v>0</v>
      </c>
      <c r="J147" s="91">
        <v>0</v>
      </c>
      <c r="K147" s="91">
        <v>0</v>
      </c>
      <c r="L147" s="93">
        <v>0</v>
      </c>
      <c r="M147" s="93">
        <v>0</v>
      </c>
      <c r="N147" s="95"/>
    </row>
    <row r="148" spans="1:14" s="42" customFormat="1" ht="15.75" customHeight="1">
      <c r="A148" s="125"/>
      <c r="B148" s="668"/>
      <c r="C148" s="669"/>
      <c r="D148" s="670"/>
      <c r="E148" s="108" t="s">
        <v>29</v>
      </c>
      <c r="F148" s="93"/>
      <c r="G148" s="93"/>
      <c r="H148" s="90"/>
      <c r="I148" s="90"/>
      <c r="J148" s="91"/>
      <c r="K148" s="91"/>
      <c r="L148" s="93"/>
      <c r="M148" s="93"/>
      <c r="N148" s="95"/>
    </row>
    <row r="149" spans="1:14" s="42" customFormat="1" ht="15.75" customHeight="1">
      <c r="A149" s="125"/>
      <c r="B149" s="668"/>
      <c r="C149" s="669"/>
      <c r="D149" s="670"/>
      <c r="E149" s="108" t="s">
        <v>64</v>
      </c>
      <c r="F149" s="142">
        <v>373.5</v>
      </c>
      <c r="G149" s="142">
        <v>373.5</v>
      </c>
      <c r="H149" s="144">
        <v>708.7</v>
      </c>
      <c r="I149" s="145">
        <v>448.04622000000001</v>
      </c>
      <c r="J149" s="143">
        <v>584.79999999999995</v>
      </c>
      <c r="K149" s="143">
        <v>584.79499999999996</v>
      </c>
      <c r="L149" s="146">
        <v>316.10000000000002</v>
      </c>
      <c r="M149" s="146">
        <v>316.10000000000002</v>
      </c>
      <c r="N149" s="95"/>
    </row>
    <row r="150" spans="1:14" s="42" customFormat="1" ht="15.75" customHeight="1">
      <c r="A150" s="125"/>
      <c r="B150" s="668"/>
      <c r="C150" s="669"/>
      <c r="D150" s="670"/>
      <c r="E150" s="108" t="s">
        <v>16</v>
      </c>
      <c r="F150" s="93"/>
      <c r="G150" s="93"/>
      <c r="H150" s="90"/>
      <c r="I150" s="90"/>
      <c r="J150" s="91"/>
      <c r="K150" s="91"/>
      <c r="L150" s="93"/>
      <c r="M150" s="93"/>
      <c r="N150" s="95"/>
    </row>
    <row r="151" spans="1:14" s="42" customFormat="1" ht="15.75" customHeight="1">
      <c r="A151" s="125"/>
      <c r="B151" s="668"/>
      <c r="C151" s="669"/>
      <c r="D151" s="670"/>
      <c r="E151" s="108" t="s">
        <v>13</v>
      </c>
      <c r="F151" s="93">
        <f t="shared" ref="F151:M151" si="52">F153+F155+F154+F156</f>
        <v>0</v>
      </c>
      <c r="G151" s="93">
        <f t="shared" si="52"/>
        <v>0</v>
      </c>
      <c r="H151" s="90">
        <f t="shared" si="52"/>
        <v>5</v>
      </c>
      <c r="I151" s="90">
        <f t="shared" si="52"/>
        <v>0</v>
      </c>
      <c r="J151" s="91">
        <f t="shared" si="52"/>
        <v>0</v>
      </c>
      <c r="K151" s="91">
        <f t="shared" si="52"/>
        <v>0</v>
      </c>
      <c r="L151" s="93">
        <f t="shared" si="52"/>
        <v>5</v>
      </c>
      <c r="M151" s="93">
        <f t="shared" si="52"/>
        <v>5</v>
      </c>
      <c r="N151" s="95"/>
    </row>
    <row r="152" spans="1:14" s="42" customFormat="1" ht="15.75" customHeight="1">
      <c r="A152" s="125"/>
      <c r="B152" s="668"/>
      <c r="C152" s="669"/>
      <c r="D152" s="670"/>
      <c r="E152" s="108" t="s">
        <v>14</v>
      </c>
      <c r="F152" s="93"/>
      <c r="G152" s="93"/>
      <c r="H152" s="90"/>
      <c r="I152" s="90"/>
      <c r="J152" s="91"/>
      <c r="K152" s="91"/>
      <c r="L152" s="93"/>
      <c r="M152" s="93"/>
      <c r="N152" s="95"/>
    </row>
    <row r="153" spans="1:14" s="42" customFormat="1" ht="15.75" customHeight="1">
      <c r="A153" s="125"/>
      <c r="B153" s="668"/>
      <c r="C153" s="669"/>
      <c r="D153" s="670"/>
      <c r="E153" s="108" t="s">
        <v>24</v>
      </c>
      <c r="F153" s="93">
        <v>0</v>
      </c>
      <c r="G153" s="93">
        <v>0</v>
      </c>
      <c r="H153" s="90">
        <v>0</v>
      </c>
      <c r="I153" s="90">
        <v>0</v>
      </c>
      <c r="J153" s="91">
        <v>0</v>
      </c>
      <c r="K153" s="91">
        <v>0</v>
      </c>
      <c r="L153" s="93">
        <v>0</v>
      </c>
      <c r="M153" s="93">
        <v>0</v>
      </c>
      <c r="N153" s="95"/>
    </row>
    <row r="154" spans="1:14" s="42" customFormat="1" ht="15.75" customHeight="1">
      <c r="A154" s="125"/>
      <c r="B154" s="668"/>
      <c r="C154" s="669"/>
      <c r="D154" s="670"/>
      <c r="E154" s="108" t="s">
        <v>15</v>
      </c>
      <c r="F154" s="93">
        <v>0</v>
      </c>
      <c r="G154" s="93">
        <v>0</v>
      </c>
      <c r="H154" s="90">
        <v>0</v>
      </c>
      <c r="I154" s="90">
        <v>0</v>
      </c>
      <c r="J154" s="91">
        <v>0</v>
      </c>
      <c r="K154" s="91">
        <v>0</v>
      </c>
      <c r="L154" s="93">
        <v>0</v>
      </c>
      <c r="M154" s="93">
        <v>0</v>
      </c>
      <c r="N154" s="95"/>
    </row>
    <row r="155" spans="1:14" s="42" customFormat="1" ht="15.75" customHeight="1">
      <c r="A155" s="125"/>
      <c r="B155" s="668"/>
      <c r="C155" s="669"/>
      <c r="D155" s="670"/>
      <c r="E155" s="108" t="s">
        <v>29</v>
      </c>
      <c r="F155" s="93"/>
      <c r="G155" s="93"/>
      <c r="H155" s="90"/>
      <c r="I155" s="90"/>
      <c r="J155" s="91"/>
      <c r="K155" s="91"/>
      <c r="L155" s="93"/>
      <c r="M155" s="93"/>
      <c r="N155" s="95"/>
    </row>
    <row r="156" spans="1:14" s="42" customFormat="1" ht="15.75" customHeight="1">
      <c r="A156" s="125"/>
      <c r="B156" s="668"/>
      <c r="C156" s="669"/>
      <c r="D156" s="670"/>
      <c r="E156" s="108" t="s">
        <v>64</v>
      </c>
      <c r="F156" s="142">
        <v>0</v>
      </c>
      <c r="G156" s="142">
        <v>0</v>
      </c>
      <c r="H156" s="144">
        <v>5</v>
      </c>
      <c r="I156" s="145">
        <v>0</v>
      </c>
      <c r="J156" s="143">
        <v>0</v>
      </c>
      <c r="K156" s="143">
        <v>0</v>
      </c>
      <c r="L156" s="146">
        <v>5</v>
      </c>
      <c r="M156" s="146">
        <v>5</v>
      </c>
      <c r="N156" s="95"/>
    </row>
    <row r="157" spans="1:14" s="42" customFormat="1" ht="15.75" customHeight="1">
      <c r="A157" s="125"/>
      <c r="B157" s="668"/>
      <c r="C157" s="669"/>
      <c r="D157" s="670"/>
      <c r="E157" s="108" t="s">
        <v>16</v>
      </c>
      <c r="F157" s="93"/>
      <c r="G157" s="93"/>
      <c r="H157" s="90"/>
      <c r="I157" s="90"/>
      <c r="J157" s="91"/>
      <c r="K157" s="91"/>
      <c r="L157" s="93"/>
      <c r="M157" s="93"/>
      <c r="N157" s="95"/>
    </row>
    <row r="158" spans="1:14" s="50" customFormat="1" ht="23.25" customHeight="1">
      <c r="A158" s="125"/>
      <c r="B158" s="668"/>
      <c r="C158" s="669" t="s">
        <v>404</v>
      </c>
      <c r="D158" s="670" t="s">
        <v>680</v>
      </c>
      <c r="E158" s="108" t="s">
        <v>13</v>
      </c>
      <c r="F158" s="93">
        <f t="shared" ref="F158:M158" si="53">F160+F162+F161+F163</f>
        <v>0</v>
      </c>
      <c r="G158" s="93">
        <f t="shared" si="53"/>
        <v>0</v>
      </c>
      <c r="H158" s="90">
        <f t="shared" si="53"/>
        <v>160.81</v>
      </c>
      <c r="I158" s="90">
        <f t="shared" si="53"/>
        <v>0</v>
      </c>
      <c r="J158" s="91">
        <f t="shared" si="53"/>
        <v>160.81</v>
      </c>
      <c r="K158" s="91">
        <f t="shared" si="53"/>
        <v>160.81</v>
      </c>
      <c r="L158" s="93">
        <f t="shared" si="53"/>
        <v>159.19999999999999</v>
      </c>
      <c r="M158" s="93">
        <f t="shared" si="53"/>
        <v>159.30000000000001</v>
      </c>
      <c r="N158" s="95"/>
    </row>
    <row r="159" spans="1:14" s="50" customFormat="1" ht="20.25" customHeight="1">
      <c r="A159" s="125"/>
      <c r="B159" s="668"/>
      <c r="C159" s="669"/>
      <c r="D159" s="670"/>
      <c r="E159" s="108" t="s">
        <v>14</v>
      </c>
      <c r="F159" s="93"/>
      <c r="G159" s="93"/>
      <c r="H159" s="90"/>
      <c r="I159" s="90"/>
      <c r="J159" s="91"/>
      <c r="K159" s="91"/>
      <c r="L159" s="93"/>
      <c r="M159" s="93"/>
      <c r="N159" s="95"/>
    </row>
    <row r="160" spans="1:14" s="50" customFormat="1" ht="20.25" customHeight="1">
      <c r="A160" s="125"/>
      <c r="B160" s="668"/>
      <c r="C160" s="669"/>
      <c r="D160" s="670"/>
      <c r="E160" s="108" t="s">
        <v>24</v>
      </c>
      <c r="F160" s="142"/>
      <c r="G160" s="142"/>
      <c r="H160" s="144">
        <v>113.02755999999999</v>
      </c>
      <c r="I160" s="144">
        <v>0</v>
      </c>
      <c r="J160" s="143">
        <v>113.02755999999999</v>
      </c>
      <c r="K160" s="143">
        <v>113.02755999999999</v>
      </c>
      <c r="L160" s="146">
        <v>113.02755999999999</v>
      </c>
      <c r="M160" s="146">
        <v>109.91643000000001</v>
      </c>
      <c r="N160" s="95"/>
    </row>
    <row r="161" spans="1:14" s="50" customFormat="1" ht="20.25" customHeight="1">
      <c r="A161" s="125"/>
      <c r="B161" s="668"/>
      <c r="C161" s="669"/>
      <c r="D161" s="670"/>
      <c r="E161" s="108" t="s">
        <v>15</v>
      </c>
      <c r="F161" s="142"/>
      <c r="G161" s="142"/>
      <c r="H161" s="144">
        <v>46.172440000000002</v>
      </c>
      <c r="I161" s="144">
        <v>0</v>
      </c>
      <c r="J161" s="143">
        <v>46.172440000000002</v>
      </c>
      <c r="K161" s="143">
        <v>46.172440000000002</v>
      </c>
      <c r="L161" s="146">
        <v>46.172440000000002</v>
      </c>
      <c r="M161" s="146">
        <v>49.383569999999999</v>
      </c>
      <c r="N161" s="95"/>
    </row>
    <row r="162" spans="1:14" s="50" customFormat="1" ht="20.25" customHeight="1">
      <c r="A162" s="125"/>
      <c r="B162" s="668"/>
      <c r="C162" s="669"/>
      <c r="D162" s="670"/>
      <c r="E162" s="108" t="s">
        <v>29</v>
      </c>
      <c r="F162" s="93"/>
      <c r="G162" s="93"/>
      <c r="H162" s="90"/>
      <c r="I162" s="90"/>
      <c r="J162" s="91"/>
      <c r="K162" s="91"/>
      <c r="L162" s="93"/>
      <c r="M162" s="93"/>
      <c r="N162" s="95"/>
    </row>
    <row r="163" spans="1:14" s="50" customFormat="1" ht="20.25" customHeight="1">
      <c r="A163" s="125"/>
      <c r="B163" s="668"/>
      <c r="C163" s="669"/>
      <c r="D163" s="670"/>
      <c r="E163" s="108" t="s">
        <v>64</v>
      </c>
      <c r="F163" s="142"/>
      <c r="G163" s="142"/>
      <c r="H163" s="144">
        <v>1.61</v>
      </c>
      <c r="I163" s="144">
        <v>0</v>
      </c>
      <c r="J163" s="143">
        <v>1.61</v>
      </c>
      <c r="K163" s="143">
        <v>1.61</v>
      </c>
      <c r="L163" s="146">
        <v>0</v>
      </c>
      <c r="M163" s="146">
        <v>0</v>
      </c>
      <c r="N163" s="95"/>
    </row>
    <row r="164" spans="1:14" s="50" customFormat="1" ht="20.25" customHeight="1">
      <c r="A164" s="125"/>
      <c r="B164" s="668"/>
      <c r="C164" s="669"/>
      <c r="D164" s="670"/>
      <c r="E164" s="108" t="s">
        <v>16</v>
      </c>
      <c r="F164" s="93"/>
      <c r="G164" s="93"/>
      <c r="H164" s="90"/>
      <c r="I164" s="90"/>
      <c r="J164" s="91"/>
      <c r="K164" s="91"/>
      <c r="L164" s="93"/>
      <c r="M164" s="93"/>
      <c r="N164" s="95"/>
    </row>
    <row r="165" spans="1:14" s="42" customFormat="1" ht="18" customHeight="1">
      <c r="A165" s="125"/>
      <c r="B165" s="668"/>
      <c r="C165" s="669" t="s">
        <v>404</v>
      </c>
      <c r="D165" s="670" t="s">
        <v>467</v>
      </c>
      <c r="E165" s="108" t="s">
        <v>13</v>
      </c>
      <c r="F165" s="111">
        <f t="shared" ref="F165:M165" si="54">F167+F169+F168+F170</f>
        <v>228.125</v>
      </c>
      <c r="G165" s="111">
        <f t="shared" si="54"/>
        <v>228.125</v>
      </c>
      <c r="H165" s="434">
        <f t="shared" si="54"/>
        <v>228.63</v>
      </c>
      <c r="I165" s="434">
        <f t="shared" si="54"/>
        <v>0</v>
      </c>
      <c r="J165" s="89">
        <f t="shared" si="54"/>
        <v>228.63</v>
      </c>
      <c r="K165" s="89">
        <f t="shared" si="54"/>
        <v>228.63</v>
      </c>
      <c r="L165" s="111">
        <f t="shared" si="54"/>
        <v>182.9</v>
      </c>
      <c r="M165" s="111">
        <f t="shared" si="54"/>
        <v>182.9</v>
      </c>
      <c r="N165" s="95"/>
    </row>
    <row r="166" spans="1:14" s="42" customFormat="1" ht="18" customHeight="1">
      <c r="A166" s="125"/>
      <c r="B166" s="668"/>
      <c r="C166" s="669"/>
      <c r="D166" s="670"/>
      <c r="E166" s="108" t="s">
        <v>14</v>
      </c>
      <c r="F166" s="93"/>
      <c r="G166" s="93"/>
      <c r="H166" s="90"/>
      <c r="I166" s="90"/>
      <c r="J166" s="91"/>
      <c r="K166" s="91"/>
      <c r="L166" s="93"/>
      <c r="M166" s="93"/>
      <c r="N166" s="95"/>
    </row>
    <row r="167" spans="1:14" s="42" customFormat="1" ht="18" customHeight="1">
      <c r="A167" s="125"/>
      <c r="B167" s="668"/>
      <c r="C167" s="669"/>
      <c r="D167" s="670"/>
      <c r="E167" s="108" t="s">
        <v>24</v>
      </c>
      <c r="F167" s="93">
        <v>0</v>
      </c>
      <c r="G167" s="93">
        <v>0</v>
      </c>
      <c r="H167" s="90"/>
      <c r="I167" s="90"/>
      <c r="J167" s="91"/>
      <c r="K167" s="91"/>
      <c r="L167" s="93"/>
      <c r="M167" s="93"/>
      <c r="N167" s="95"/>
    </row>
    <row r="168" spans="1:14" s="42" customFormat="1" ht="18" customHeight="1">
      <c r="A168" s="125"/>
      <c r="B168" s="668"/>
      <c r="C168" s="669"/>
      <c r="D168" s="670"/>
      <c r="E168" s="108" t="s">
        <v>15</v>
      </c>
      <c r="F168" s="142">
        <v>182.5</v>
      </c>
      <c r="G168" s="142">
        <v>182.5</v>
      </c>
      <c r="H168" s="144">
        <v>182.9</v>
      </c>
      <c r="I168" s="145">
        <v>0</v>
      </c>
      <c r="J168" s="143">
        <v>182.9</v>
      </c>
      <c r="K168" s="143">
        <v>182.9</v>
      </c>
      <c r="L168" s="146">
        <v>182.9</v>
      </c>
      <c r="M168" s="146">
        <v>182.9</v>
      </c>
      <c r="N168" s="146"/>
    </row>
    <row r="169" spans="1:14" s="42" customFormat="1" ht="18" customHeight="1">
      <c r="A169" s="125"/>
      <c r="B169" s="668"/>
      <c r="C169" s="669"/>
      <c r="D169" s="670"/>
      <c r="E169" s="108" t="s">
        <v>29</v>
      </c>
      <c r="F169" s="93"/>
      <c r="G169" s="93"/>
      <c r="H169" s="90"/>
      <c r="I169" s="90"/>
      <c r="J169" s="91"/>
      <c r="K169" s="91"/>
      <c r="L169" s="93"/>
      <c r="M169" s="93"/>
      <c r="N169" s="95"/>
    </row>
    <row r="170" spans="1:14" s="42" customFormat="1" ht="18" customHeight="1">
      <c r="A170" s="125"/>
      <c r="B170" s="668"/>
      <c r="C170" s="669"/>
      <c r="D170" s="670"/>
      <c r="E170" s="108" t="s">
        <v>64</v>
      </c>
      <c r="F170" s="142">
        <v>45.625</v>
      </c>
      <c r="G170" s="142">
        <v>45.625</v>
      </c>
      <c r="H170" s="144">
        <v>45.73</v>
      </c>
      <c r="I170" s="145">
        <v>0</v>
      </c>
      <c r="J170" s="143">
        <v>45.73</v>
      </c>
      <c r="K170" s="143">
        <v>45.73</v>
      </c>
      <c r="L170" s="146">
        <v>0</v>
      </c>
      <c r="M170" s="146">
        <v>0</v>
      </c>
      <c r="N170" s="95"/>
    </row>
    <row r="171" spans="1:14" s="42" customFormat="1" ht="18" customHeight="1">
      <c r="A171" s="125"/>
      <c r="B171" s="668"/>
      <c r="C171" s="669"/>
      <c r="D171" s="670"/>
      <c r="E171" s="108" t="s">
        <v>16</v>
      </c>
      <c r="F171" s="93"/>
      <c r="G171" s="93"/>
      <c r="H171" s="90"/>
      <c r="I171" s="90"/>
      <c r="J171" s="91"/>
      <c r="K171" s="91"/>
      <c r="L171" s="93"/>
      <c r="M171" s="93"/>
      <c r="N171" s="95"/>
    </row>
    <row r="172" spans="1:14" s="202" customFormat="1" ht="16.5" customHeight="1">
      <c r="A172" s="300"/>
      <c r="B172" s="668"/>
      <c r="C172" s="669" t="s">
        <v>404</v>
      </c>
      <c r="D172" s="670" t="s">
        <v>634</v>
      </c>
      <c r="E172" s="298" t="s">
        <v>13</v>
      </c>
      <c r="F172" s="111">
        <f t="shared" ref="F172:M172" si="55">F174+F176+F175+F177</f>
        <v>0</v>
      </c>
      <c r="G172" s="111">
        <f t="shared" si="55"/>
        <v>0</v>
      </c>
      <c r="H172" s="434">
        <f t="shared" si="55"/>
        <v>0</v>
      </c>
      <c r="I172" s="434">
        <f t="shared" si="55"/>
        <v>0</v>
      </c>
      <c r="J172" s="89">
        <f t="shared" si="55"/>
        <v>0</v>
      </c>
      <c r="K172" s="89">
        <f t="shared" si="55"/>
        <v>0</v>
      </c>
      <c r="L172" s="111">
        <f t="shared" si="55"/>
        <v>4163.6000000000004</v>
      </c>
      <c r="M172" s="111">
        <f t="shared" si="55"/>
        <v>0</v>
      </c>
      <c r="N172" s="299"/>
    </row>
    <row r="173" spans="1:14" s="202" customFormat="1" ht="16.5" customHeight="1">
      <c r="A173" s="300"/>
      <c r="B173" s="668"/>
      <c r="C173" s="669"/>
      <c r="D173" s="670"/>
      <c r="E173" s="298" t="s">
        <v>14</v>
      </c>
      <c r="F173" s="93"/>
      <c r="G173" s="93"/>
      <c r="H173" s="90"/>
      <c r="I173" s="90"/>
      <c r="J173" s="91"/>
      <c r="K173" s="91"/>
      <c r="L173" s="93"/>
      <c r="M173" s="93"/>
      <c r="N173" s="299"/>
    </row>
    <row r="174" spans="1:14" s="202" customFormat="1" ht="16.5" customHeight="1">
      <c r="A174" s="300"/>
      <c r="B174" s="668"/>
      <c r="C174" s="669"/>
      <c r="D174" s="670"/>
      <c r="E174" s="298" t="s">
        <v>24</v>
      </c>
      <c r="F174" s="142">
        <v>0</v>
      </c>
      <c r="G174" s="142">
        <v>0</v>
      </c>
      <c r="H174" s="90">
        <v>0</v>
      </c>
      <c r="I174" s="90">
        <v>0</v>
      </c>
      <c r="J174" s="91">
        <v>0</v>
      </c>
      <c r="K174" s="91">
        <v>0</v>
      </c>
      <c r="L174" s="93">
        <v>0</v>
      </c>
      <c r="M174" s="93">
        <v>0</v>
      </c>
      <c r="N174" s="299"/>
    </row>
    <row r="175" spans="1:14" s="202" customFormat="1" ht="16.5" customHeight="1">
      <c r="A175" s="300"/>
      <c r="B175" s="668"/>
      <c r="C175" s="669"/>
      <c r="D175" s="670"/>
      <c r="E175" s="298" t="s">
        <v>15</v>
      </c>
      <c r="F175" s="142">
        <v>0</v>
      </c>
      <c r="G175" s="142">
        <v>0</v>
      </c>
      <c r="H175" s="144">
        <v>0</v>
      </c>
      <c r="I175" s="144">
        <v>0</v>
      </c>
      <c r="J175" s="143">
        <v>0</v>
      </c>
      <c r="K175" s="143">
        <v>0</v>
      </c>
      <c r="L175" s="146">
        <v>208.46571</v>
      </c>
      <c r="M175" s="146">
        <v>0</v>
      </c>
      <c r="N175" s="146"/>
    </row>
    <row r="176" spans="1:14" s="202" customFormat="1" ht="16.5" customHeight="1">
      <c r="A176" s="300"/>
      <c r="B176" s="668"/>
      <c r="C176" s="669"/>
      <c r="D176" s="670"/>
      <c r="E176" s="298" t="s">
        <v>29</v>
      </c>
      <c r="F176" s="93"/>
      <c r="G176" s="93"/>
      <c r="H176" s="90"/>
      <c r="I176" s="90"/>
      <c r="J176" s="91"/>
      <c r="K176" s="91"/>
      <c r="L176" s="93"/>
      <c r="M176" s="93"/>
      <c r="N176" s="299"/>
    </row>
    <row r="177" spans="1:17" s="202" customFormat="1" ht="16.5" customHeight="1">
      <c r="A177" s="300"/>
      <c r="B177" s="668"/>
      <c r="C177" s="669"/>
      <c r="D177" s="670"/>
      <c r="E177" s="298" t="s">
        <v>64</v>
      </c>
      <c r="F177" s="142">
        <v>0</v>
      </c>
      <c r="G177" s="142">
        <v>0</v>
      </c>
      <c r="H177" s="144">
        <v>0</v>
      </c>
      <c r="I177" s="144">
        <v>0</v>
      </c>
      <c r="J177" s="143">
        <v>0</v>
      </c>
      <c r="K177" s="143">
        <v>0</v>
      </c>
      <c r="L177" s="146">
        <v>3955.13429</v>
      </c>
      <c r="M177" s="146">
        <v>0</v>
      </c>
      <c r="N177" s="299"/>
    </row>
    <row r="178" spans="1:17" s="202" customFormat="1" ht="16.5" customHeight="1">
      <c r="A178" s="300"/>
      <c r="B178" s="668"/>
      <c r="C178" s="669"/>
      <c r="D178" s="670"/>
      <c r="E178" s="298" t="s">
        <v>16</v>
      </c>
      <c r="F178" s="93"/>
      <c r="G178" s="93"/>
      <c r="H178" s="90"/>
      <c r="I178" s="90"/>
      <c r="J178" s="91"/>
      <c r="K178" s="91"/>
      <c r="L178" s="93"/>
      <c r="M178" s="93"/>
      <c r="N178" s="299"/>
    </row>
    <row r="179" spans="1:17" s="202" customFormat="1" ht="16.5" customHeight="1">
      <c r="A179" s="422"/>
      <c r="B179" s="668"/>
      <c r="C179" s="669" t="s">
        <v>404</v>
      </c>
      <c r="D179" s="670" t="s">
        <v>725</v>
      </c>
      <c r="E179" s="421" t="s">
        <v>13</v>
      </c>
      <c r="F179" s="111">
        <f t="shared" ref="F179:M179" si="56">F181+F183+F182+F184</f>
        <v>0</v>
      </c>
      <c r="G179" s="111">
        <f t="shared" si="56"/>
        <v>0</v>
      </c>
      <c r="H179" s="434">
        <f t="shared" si="56"/>
        <v>0</v>
      </c>
      <c r="I179" s="434">
        <f t="shared" si="56"/>
        <v>0</v>
      </c>
      <c r="J179" s="89">
        <f t="shared" si="56"/>
        <v>171.72</v>
      </c>
      <c r="K179" s="89">
        <f t="shared" si="56"/>
        <v>171.72</v>
      </c>
      <c r="L179" s="111">
        <f t="shared" si="56"/>
        <v>0</v>
      </c>
      <c r="M179" s="111">
        <f t="shared" si="56"/>
        <v>0</v>
      </c>
      <c r="N179" s="420"/>
    </row>
    <row r="180" spans="1:17" s="202" customFormat="1" ht="16.5" customHeight="1">
      <c r="A180" s="422"/>
      <c r="B180" s="668"/>
      <c r="C180" s="669"/>
      <c r="D180" s="670"/>
      <c r="E180" s="421" t="s">
        <v>14</v>
      </c>
      <c r="F180" s="93"/>
      <c r="G180" s="93"/>
      <c r="H180" s="90"/>
      <c r="I180" s="90"/>
      <c r="J180" s="91"/>
      <c r="K180" s="91"/>
      <c r="L180" s="93"/>
      <c r="M180" s="93"/>
      <c r="N180" s="420"/>
    </row>
    <row r="181" spans="1:17" s="202" customFormat="1" ht="16.5" customHeight="1">
      <c r="A181" s="422"/>
      <c r="B181" s="668"/>
      <c r="C181" s="669"/>
      <c r="D181" s="670"/>
      <c r="E181" s="421" t="s">
        <v>24</v>
      </c>
      <c r="F181" s="142">
        <v>0</v>
      </c>
      <c r="G181" s="142">
        <v>0</v>
      </c>
      <c r="H181" s="90">
        <v>0</v>
      </c>
      <c r="I181" s="90">
        <v>0</v>
      </c>
      <c r="J181" s="91">
        <v>0</v>
      </c>
      <c r="K181" s="91">
        <v>0</v>
      </c>
      <c r="L181" s="93">
        <v>0</v>
      </c>
      <c r="M181" s="93">
        <v>0</v>
      </c>
      <c r="N181" s="420"/>
    </row>
    <row r="182" spans="1:17" s="202" customFormat="1" ht="16.5" customHeight="1">
      <c r="A182" s="422"/>
      <c r="B182" s="668"/>
      <c r="C182" s="669"/>
      <c r="D182" s="670"/>
      <c r="E182" s="421" t="s">
        <v>15</v>
      </c>
      <c r="F182" s="142">
        <v>0</v>
      </c>
      <c r="G182" s="142">
        <v>0</v>
      </c>
      <c r="H182" s="144">
        <v>0</v>
      </c>
      <c r="I182" s="144">
        <v>0</v>
      </c>
      <c r="J182" s="143">
        <v>170</v>
      </c>
      <c r="K182" s="143">
        <v>170</v>
      </c>
      <c r="L182" s="146">
        <v>0</v>
      </c>
      <c r="M182" s="146">
        <v>0</v>
      </c>
      <c r="N182" s="146"/>
    </row>
    <row r="183" spans="1:17" s="202" customFormat="1" ht="16.5" customHeight="1">
      <c r="A183" s="422"/>
      <c r="B183" s="668"/>
      <c r="C183" s="669"/>
      <c r="D183" s="670"/>
      <c r="E183" s="421" t="s">
        <v>29</v>
      </c>
      <c r="F183" s="93"/>
      <c r="G183" s="93"/>
      <c r="H183" s="90"/>
      <c r="I183" s="90"/>
      <c r="J183" s="91"/>
      <c r="K183" s="91"/>
      <c r="L183" s="93"/>
      <c r="M183" s="93"/>
      <c r="N183" s="420"/>
    </row>
    <row r="184" spans="1:17" s="202" customFormat="1" ht="16.5" customHeight="1">
      <c r="A184" s="422"/>
      <c r="B184" s="668"/>
      <c r="C184" s="669"/>
      <c r="D184" s="670"/>
      <c r="E184" s="421" t="s">
        <v>64</v>
      </c>
      <c r="F184" s="142">
        <v>0</v>
      </c>
      <c r="G184" s="142">
        <v>0</v>
      </c>
      <c r="H184" s="144">
        <v>0</v>
      </c>
      <c r="I184" s="144">
        <v>0</v>
      </c>
      <c r="J184" s="143">
        <v>1.72</v>
      </c>
      <c r="K184" s="143">
        <v>1.72</v>
      </c>
      <c r="L184" s="146">
        <v>0</v>
      </c>
      <c r="M184" s="146">
        <v>0</v>
      </c>
      <c r="N184" s="420"/>
    </row>
    <row r="185" spans="1:17" s="202" customFormat="1" ht="16.5" customHeight="1">
      <c r="A185" s="422"/>
      <c r="B185" s="668"/>
      <c r="C185" s="669"/>
      <c r="D185" s="670"/>
      <c r="E185" s="421" t="s">
        <v>16</v>
      </c>
      <c r="F185" s="93"/>
      <c r="G185" s="93"/>
      <c r="H185" s="90"/>
      <c r="I185" s="90"/>
      <c r="J185" s="91"/>
      <c r="K185" s="91"/>
      <c r="L185" s="93"/>
      <c r="M185" s="93"/>
      <c r="N185" s="420"/>
    </row>
    <row r="186" spans="1:17" s="202" customFormat="1" ht="14.5" customHeight="1">
      <c r="A186" s="247"/>
      <c r="B186" s="726">
        <v>2</v>
      </c>
      <c r="C186" s="732" t="s">
        <v>66</v>
      </c>
      <c r="D186" s="732" t="s">
        <v>239</v>
      </c>
      <c r="E186" s="248" t="s">
        <v>13</v>
      </c>
      <c r="F186" s="88">
        <f t="shared" ref="F186:G186" si="57">F188+F189+F191</f>
        <v>8273.9442100000015</v>
      </c>
      <c r="G186" s="88">
        <f t="shared" si="57"/>
        <v>8273.9442100000015</v>
      </c>
      <c r="H186" s="88">
        <f t="shared" ref="H186:K186" si="58">H188+H189+H191</f>
        <v>8893.2580000000016</v>
      </c>
      <c r="I186" s="88">
        <f t="shared" si="58"/>
        <v>6252.6900000000005</v>
      </c>
      <c r="J186" s="88">
        <f t="shared" si="58"/>
        <v>8143.2580000000007</v>
      </c>
      <c r="K186" s="88">
        <f t="shared" si="58"/>
        <v>8143.2580000000007</v>
      </c>
      <c r="L186" s="88">
        <f>L188+L189+L191</f>
        <v>8204.0126300000011</v>
      </c>
      <c r="M186" s="88">
        <f>M188+M189+M191</f>
        <v>8437.9612699999998</v>
      </c>
      <c r="N186" s="726"/>
    </row>
    <row r="187" spans="1:17" s="202" customFormat="1" ht="14.5" customHeight="1">
      <c r="A187" s="247"/>
      <c r="B187" s="727"/>
      <c r="C187" s="733"/>
      <c r="D187" s="733"/>
      <c r="E187" s="248" t="s">
        <v>14</v>
      </c>
      <c r="F187" s="88"/>
      <c r="G187" s="88"/>
      <c r="H187" s="88"/>
      <c r="I187" s="88"/>
      <c r="J187" s="88"/>
      <c r="K187" s="88"/>
      <c r="L187" s="88"/>
      <c r="M187" s="88"/>
      <c r="N187" s="727"/>
    </row>
    <row r="188" spans="1:17" s="202" customFormat="1" ht="14.5" customHeight="1">
      <c r="A188" s="247"/>
      <c r="B188" s="727"/>
      <c r="C188" s="733"/>
      <c r="D188" s="733"/>
      <c r="E188" s="248" t="s">
        <v>24</v>
      </c>
      <c r="F188" s="88">
        <f t="shared" ref="F188:M189" si="59">F195+F216</f>
        <v>601.44000000000005</v>
      </c>
      <c r="G188" s="88">
        <f t="shared" si="59"/>
        <v>601.44000000000005</v>
      </c>
      <c r="H188" s="88">
        <f t="shared" si="59"/>
        <v>370.88652999999999</v>
      </c>
      <c r="I188" s="88">
        <f t="shared" si="59"/>
        <v>370.88652999999999</v>
      </c>
      <c r="J188" s="88">
        <f t="shared" si="59"/>
        <v>370.88652999999999</v>
      </c>
      <c r="K188" s="88">
        <f t="shared" si="59"/>
        <v>370.88652999999999</v>
      </c>
      <c r="L188" s="88">
        <f t="shared" si="59"/>
        <v>302.94114999999999</v>
      </c>
      <c r="M188" s="88">
        <f t="shared" si="59"/>
        <v>361.31020999999998</v>
      </c>
      <c r="N188" s="727"/>
      <c r="P188" s="270"/>
      <c r="Q188" s="270"/>
    </row>
    <row r="189" spans="1:17" s="202" customFormat="1" ht="14.5" customHeight="1">
      <c r="A189" s="247"/>
      <c r="B189" s="727"/>
      <c r="C189" s="733"/>
      <c r="D189" s="733"/>
      <c r="E189" s="248" t="s">
        <v>15</v>
      </c>
      <c r="F189" s="88">
        <f t="shared" si="59"/>
        <v>2697.3075800000001</v>
      </c>
      <c r="G189" s="88">
        <f t="shared" si="59"/>
        <v>2697.3075800000001</v>
      </c>
      <c r="H189" s="88">
        <f t="shared" si="59"/>
        <v>2460.5574700000002</v>
      </c>
      <c r="I189" s="88">
        <f t="shared" si="59"/>
        <v>2460.5574700000002</v>
      </c>
      <c r="J189" s="88">
        <f t="shared" si="59"/>
        <v>2460.5574700000002</v>
      </c>
      <c r="K189" s="88">
        <f t="shared" si="59"/>
        <v>2460.5574700000002</v>
      </c>
      <c r="L189" s="88">
        <f t="shared" si="59"/>
        <v>1826.3694800000001</v>
      </c>
      <c r="M189" s="88">
        <f t="shared" si="59"/>
        <v>2008.3930600000001</v>
      </c>
      <c r="N189" s="727"/>
      <c r="P189" s="270"/>
      <c r="Q189" s="270"/>
    </row>
    <row r="190" spans="1:17" s="202" customFormat="1" ht="14.5" customHeight="1">
      <c r="A190" s="247"/>
      <c r="B190" s="727"/>
      <c r="C190" s="733"/>
      <c r="D190" s="733"/>
      <c r="E190" s="248" t="s">
        <v>29</v>
      </c>
      <c r="F190" s="88"/>
      <c r="G190" s="88"/>
      <c r="H190" s="88"/>
      <c r="I190" s="88"/>
      <c r="J190" s="88"/>
      <c r="K190" s="88"/>
      <c r="L190" s="88"/>
      <c r="M190" s="88"/>
      <c r="N190" s="727"/>
      <c r="P190" s="270"/>
      <c r="Q190" s="270"/>
    </row>
    <row r="191" spans="1:17" s="202" customFormat="1" ht="14.5" customHeight="1">
      <c r="A191" s="247"/>
      <c r="B191" s="727"/>
      <c r="C191" s="733"/>
      <c r="D191" s="733"/>
      <c r="E191" s="248" t="s">
        <v>64</v>
      </c>
      <c r="F191" s="88">
        <f t="shared" ref="F191:M191" si="60">F198+F219</f>
        <v>4975.1966300000004</v>
      </c>
      <c r="G191" s="88">
        <f t="shared" si="60"/>
        <v>4975.1966300000004</v>
      </c>
      <c r="H191" s="88">
        <f t="shared" si="60"/>
        <v>6061.8140000000003</v>
      </c>
      <c r="I191" s="88">
        <f t="shared" si="60"/>
        <v>3421.2460000000001</v>
      </c>
      <c r="J191" s="88">
        <f t="shared" si="60"/>
        <v>5311.8140000000003</v>
      </c>
      <c r="K191" s="88">
        <f t="shared" si="60"/>
        <v>5311.8140000000003</v>
      </c>
      <c r="L191" s="88">
        <f t="shared" si="60"/>
        <v>6074.7020000000002</v>
      </c>
      <c r="M191" s="88">
        <f t="shared" si="60"/>
        <v>6068.2579999999998</v>
      </c>
      <c r="N191" s="727"/>
      <c r="P191" s="270"/>
      <c r="Q191" s="270"/>
    </row>
    <row r="192" spans="1:17" s="202" customFormat="1" ht="14.5" customHeight="1">
      <c r="A192" s="247"/>
      <c r="B192" s="728"/>
      <c r="C192" s="734"/>
      <c r="D192" s="734"/>
      <c r="E192" s="248" t="s">
        <v>16</v>
      </c>
      <c r="F192" s="88"/>
      <c r="G192" s="88"/>
      <c r="H192" s="88"/>
      <c r="I192" s="88"/>
      <c r="J192" s="88"/>
      <c r="K192" s="88"/>
      <c r="L192" s="88"/>
      <c r="M192" s="88"/>
      <c r="N192" s="728"/>
    </row>
    <row r="193" spans="1:14" ht="14.5" customHeight="1">
      <c r="A193" s="125"/>
      <c r="B193" s="672" t="s">
        <v>100</v>
      </c>
      <c r="C193" s="688" t="s">
        <v>92</v>
      </c>
      <c r="D193" s="688" t="s">
        <v>116</v>
      </c>
      <c r="E193" s="107" t="s">
        <v>13</v>
      </c>
      <c r="F193" s="89">
        <f t="shared" ref="F193:G193" si="61">F195+F196+F198</f>
        <v>6125.9442099999997</v>
      </c>
      <c r="G193" s="89">
        <f t="shared" si="61"/>
        <v>6125.9442099999997</v>
      </c>
      <c r="H193" s="89">
        <f t="shared" ref="H193:M193" si="62">H195+H196+H198</f>
        <v>6831.1779999999999</v>
      </c>
      <c r="I193" s="89">
        <f t="shared" si="62"/>
        <v>4190.6100000000006</v>
      </c>
      <c r="J193" s="89">
        <f t="shared" si="62"/>
        <v>6081.1779999999999</v>
      </c>
      <c r="K193" s="89">
        <f t="shared" si="62"/>
        <v>6081.1779999999999</v>
      </c>
      <c r="L193" s="89">
        <f t="shared" si="62"/>
        <v>6391.8780000000006</v>
      </c>
      <c r="M193" s="89">
        <f t="shared" si="62"/>
        <v>6391.8780000000006</v>
      </c>
      <c r="N193" s="672"/>
    </row>
    <row r="194" spans="1:14" ht="14.5" customHeight="1">
      <c r="A194" s="125"/>
      <c r="B194" s="672"/>
      <c r="C194" s="688"/>
      <c r="D194" s="688"/>
      <c r="E194" s="107" t="s">
        <v>14</v>
      </c>
      <c r="F194" s="89"/>
      <c r="G194" s="89"/>
      <c r="H194" s="89"/>
      <c r="I194" s="89"/>
      <c r="J194" s="89"/>
      <c r="K194" s="89"/>
      <c r="L194" s="89"/>
      <c r="M194" s="89"/>
      <c r="N194" s="672"/>
    </row>
    <row r="195" spans="1:14" ht="14.5" customHeight="1">
      <c r="A195" s="125"/>
      <c r="B195" s="672"/>
      <c r="C195" s="688"/>
      <c r="D195" s="688"/>
      <c r="E195" s="107" t="s">
        <v>24</v>
      </c>
      <c r="F195" s="89">
        <f t="shared" ref="F195:M199" si="63">F202+F209</f>
        <v>0</v>
      </c>
      <c r="G195" s="89">
        <f t="shared" si="63"/>
        <v>0</v>
      </c>
      <c r="H195" s="89">
        <f t="shared" si="63"/>
        <v>0</v>
      </c>
      <c r="I195" s="89">
        <f t="shared" si="63"/>
        <v>0</v>
      </c>
      <c r="J195" s="89">
        <f t="shared" si="63"/>
        <v>0</v>
      </c>
      <c r="K195" s="89">
        <f t="shared" si="63"/>
        <v>0</v>
      </c>
      <c r="L195" s="89">
        <f t="shared" si="63"/>
        <v>0</v>
      </c>
      <c r="M195" s="89">
        <f t="shared" si="63"/>
        <v>0</v>
      </c>
      <c r="N195" s="672"/>
    </row>
    <row r="196" spans="1:14" ht="14.5" customHeight="1">
      <c r="A196" s="125"/>
      <c r="B196" s="672"/>
      <c r="C196" s="688"/>
      <c r="D196" s="688"/>
      <c r="E196" s="107" t="s">
        <v>15</v>
      </c>
      <c r="F196" s="89">
        <f t="shared" si="63"/>
        <v>1560.4</v>
      </c>
      <c r="G196" s="89">
        <f t="shared" si="63"/>
        <v>1560.4</v>
      </c>
      <c r="H196" s="89">
        <f t="shared" si="63"/>
        <v>1536.2</v>
      </c>
      <c r="I196" s="89">
        <f t="shared" si="63"/>
        <v>1536.2</v>
      </c>
      <c r="J196" s="89">
        <f t="shared" si="63"/>
        <v>1536.2</v>
      </c>
      <c r="K196" s="89">
        <f t="shared" si="63"/>
        <v>1536.2</v>
      </c>
      <c r="L196" s="89">
        <f t="shared" si="63"/>
        <v>1096.9000000000001</v>
      </c>
      <c r="M196" s="89">
        <f t="shared" si="63"/>
        <v>1096.9000000000001</v>
      </c>
      <c r="N196" s="672"/>
    </row>
    <row r="197" spans="1:14" ht="14.5" customHeight="1">
      <c r="A197" s="125"/>
      <c r="B197" s="672"/>
      <c r="C197" s="688"/>
      <c r="D197" s="688"/>
      <c r="E197" s="107" t="s">
        <v>29</v>
      </c>
      <c r="F197" s="89">
        <f t="shared" si="63"/>
        <v>0</v>
      </c>
      <c r="G197" s="89">
        <f t="shared" si="63"/>
        <v>0</v>
      </c>
      <c r="H197" s="89">
        <f t="shared" si="63"/>
        <v>0</v>
      </c>
      <c r="I197" s="89">
        <f t="shared" si="63"/>
        <v>0</v>
      </c>
      <c r="J197" s="89">
        <f t="shared" si="63"/>
        <v>0</v>
      </c>
      <c r="K197" s="89">
        <f t="shared" si="63"/>
        <v>0</v>
      </c>
      <c r="L197" s="89">
        <f t="shared" si="63"/>
        <v>0</v>
      </c>
      <c r="M197" s="89">
        <f t="shared" si="63"/>
        <v>0</v>
      </c>
      <c r="N197" s="672"/>
    </row>
    <row r="198" spans="1:14" ht="14.5" customHeight="1">
      <c r="A198" s="125"/>
      <c r="B198" s="672"/>
      <c r="C198" s="688"/>
      <c r="D198" s="688"/>
      <c r="E198" s="107" t="s">
        <v>64</v>
      </c>
      <c r="F198" s="89">
        <f t="shared" si="63"/>
        <v>4565.54421</v>
      </c>
      <c r="G198" s="89">
        <f t="shared" si="63"/>
        <v>4565.54421</v>
      </c>
      <c r="H198" s="89">
        <f t="shared" si="63"/>
        <v>5294.9780000000001</v>
      </c>
      <c r="I198" s="89">
        <f t="shared" si="63"/>
        <v>2654.4100000000003</v>
      </c>
      <c r="J198" s="89">
        <f t="shared" si="63"/>
        <v>4544.9780000000001</v>
      </c>
      <c r="K198" s="89">
        <f t="shared" si="63"/>
        <v>4544.9780000000001</v>
      </c>
      <c r="L198" s="89">
        <f t="shared" si="63"/>
        <v>5294.9780000000001</v>
      </c>
      <c r="M198" s="89">
        <f t="shared" si="63"/>
        <v>5294.9780000000001</v>
      </c>
      <c r="N198" s="672"/>
    </row>
    <row r="199" spans="1:14" ht="14.5" customHeight="1">
      <c r="A199" s="125"/>
      <c r="B199" s="672"/>
      <c r="C199" s="688"/>
      <c r="D199" s="688"/>
      <c r="E199" s="107" t="s">
        <v>16</v>
      </c>
      <c r="F199" s="89">
        <f t="shared" si="63"/>
        <v>0</v>
      </c>
      <c r="G199" s="89">
        <f t="shared" si="63"/>
        <v>0</v>
      </c>
      <c r="H199" s="89">
        <f t="shared" si="63"/>
        <v>0</v>
      </c>
      <c r="I199" s="89">
        <f t="shared" si="63"/>
        <v>0</v>
      </c>
      <c r="J199" s="89">
        <f t="shared" si="63"/>
        <v>0</v>
      </c>
      <c r="K199" s="89">
        <f t="shared" si="63"/>
        <v>0</v>
      </c>
      <c r="L199" s="89">
        <f t="shared" si="63"/>
        <v>0</v>
      </c>
      <c r="M199" s="89">
        <f t="shared" si="63"/>
        <v>0</v>
      </c>
      <c r="N199" s="672"/>
    </row>
    <row r="200" spans="1:14" ht="15.75" customHeight="1">
      <c r="A200" s="125"/>
      <c r="B200" s="682"/>
      <c r="C200" s="689" t="s">
        <v>443</v>
      </c>
      <c r="D200" s="670" t="s">
        <v>126</v>
      </c>
      <c r="E200" s="108" t="s">
        <v>13</v>
      </c>
      <c r="F200" s="93">
        <f t="shared" ref="F200:G200" si="64">F202+F204+F203+F205</f>
        <v>4268.32521</v>
      </c>
      <c r="G200" s="93">
        <f t="shared" si="64"/>
        <v>4268.32521</v>
      </c>
      <c r="H200" s="93">
        <f t="shared" ref="H200:M200" si="65">H202+H204+H203+H205</f>
        <v>5002.3680000000004</v>
      </c>
      <c r="I200" s="93">
        <f t="shared" si="65"/>
        <v>2361.8000000000002</v>
      </c>
      <c r="J200" s="91">
        <f t="shared" si="65"/>
        <v>4252.3680000000004</v>
      </c>
      <c r="K200" s="91">
        <f t="shared" si="65"/>
        <v>4252.3680000000004</v>
      </c>
      <c r="L200" s="93">
        <f t="shared" si="65"/>
        <v>5294.9780000000001</v>
      </c>
      <c r="M200" s="90">
        <f t="shared" si="65"/>
        <v>5294.9780000000001</v>
      </c>
      <c r="N200" s="95"/>
    </row>
    <row r="201" spans="1:14" ht="15.75" customHeight="1">
      <c r="A201" s="125"/>
      <c r="B201" s="683"/>
      <c r="C201" s="689"/>
      <c r="D201" s="670"/>
      <c r="E201" s="108" t="s">
        <v>14</v>
      </c>
      <c r="F201" s="93"/>
      <c r="G201" s="93"/>
      <c r="H201" s="93"/>
      <c r="I201" s="93"/>
      <c r="J201" s="91"/>
      <c r="K201" s="91"/>
      <c r="L201" s="93"/>
      <c r="M201" s="94"/>
      <c r="N201" s="95"/>
    </row>
    <row r="202" spans="1:14" ht="15.75" customHeight="1">
      <c r="A202" s="125"/>
      <c r="B202" s="683"/>
      <c r="C202" s="689"/>
      <c r="D202" s="670"/>
      <c r="E202" s="108" t="s">
        <v>24</v>
      </c>
      <c r="F202" s="93">
        <v>0</v>
      </c>
      <c r="G202" s="93">
        <v>0</v>
      </c>
      <c r="H202" s="93">
        <v>0</v>
      </c>
      <c r="I202" s="93">
        <v>0</v>
      </c>
      <c r="J202" s="91">
        <v>0</v>
      </c>
      <c r="K202" s="91">
        <v>0</v>
      </c>
      <c r="L202" s="93">
        <v>0</v>
      </c>
      <c r="M202" s="94">
        <v>0</v>
      </c>
      <c r="N202" s="95"/>
    </row>
    <row r="203" spans="1:14" ht="15.75" customHeight="1">
      <c r="A203" s="125"/>
      <c r="B203" s="683"/>
      <c r="C203" s="689"/>
      <c r="D203" s="670"/>
      <c r="E203" s="108" t="s">
        <v>15</v>
      </c>
      <c r="F203" s="93">
        <v>0</v>
      </c>
      <c r="G203" s="93">
        <v>0</v>
      </c>
      <c r="H203" s="93">
        <v>0</v>
      </c>
      <c r="I203" s="93">
        <v>0</v>
      </c>
      <c r="J203" s="91">
        <v>0</v>
      </c>
      <c r="K203" s="91">
        <v>0</v>
      </c>
      <c r="L203" s="93">
        <v>0</v>
      </c>
      <c r="M203" s="94">
        <v>0</v>
      </c>
      <c r="N203" s="95"/>
    </row>
    <row r="204" spans="1:14" ht="15.75" customHeight="1">
      <c r="A204" s="125"/>
      <c r="B204" s="683"/>
      <c r="C204" s="689"/>
      <c r="D204" s="670"/>
      <c r="E204" s="108" t="s">
        <v>29</v>
      </c>
      <c r="F204" s="93"/>
      <c r="G204" s="93"/>
      <c r="H204" s="93"/>
      <c r="I204" s="93"/>
      <c r="J204" s="91"/>
      <c r="K204" s="91"/>
      <c r="L204" s="93"/>
      <c r="M204" s="94"/>
      <c r="N204" s="95"/>
    </row>
    <row r="205" spans="1:14" ht="15.75" customHeight="1">
      <c r="A205" s="125"/>
      <c r="B205" s="683"/>
      <c r="C205" s="689"/>
      <c r="D205" s="670"/>
      <c r="E205" s="108" t="s">
        <v>64</v>
      </c>
      <c r="F205" s="142">
        <v>4268.32521</v>
      </c>
      <c r="G205" s="142">
        <v>4268.32521</v>
      </c>
      <c r="H205" s="142">
        <v>5002.3680000000004</v>
      </c>
      <c r="I205" s="165">
        <v>2361.8000000000002</v>
      </c>
      <c r="J205" s="143">
        <v>4252.3680000000004</v>
      </c>
      <c r="K205" s="143">
        <v>4252.3680000000004</v>
      </c>
      <c r="L205" s="146">
        <v>5294.9780000000001</v>
      </c>
      <c r="M205" s="146">
        <v>5294.9780000000001</v>
      </c>
      <c r="N205" s="95"/>
    </row>
    <row r="206" spans="1:14" ht="15.75" customHeight="1">
      <c r="A206" s="125"/>
      <c r="B206" s="683"/>
      <c r="C206" s="689"/>
      <c r="D206" s="670"/>
      <c r="E206" s="108" t="s">
        <v>16</v>
      </c>
      <c r="F206" s="93"/>
      <c r="G206" s="93"/>
      <c r="H206" s="93"/>
      <c r="I206" s="93"/>
      <c r="J206" s="91"/>
      <c r="K206" s="91"/>
      <c r="L206" s="93"/>
      <c r="M206" s="94"/>
      <c r="N206" s="95"/>
    </row>
    <row r="207" spans="1:14" s="202" customFormat="1" ht="15.75" customHeight="1">
      <c r="A207" s="125"/>
      <c r="B207" s="683"/>
      <c r="C207" s="693" t="s">
        <v>444</v>
      </c>
      <c r="D207" s="716" t="s">
        <v>445</v>
      </c>
      <c r="E207" s="218" t="s">
        <v>13</v>
      </c>
      <c r="F207" s="93">
        <f t="shared" ref="F207:G207" si="66">F209+F210+F211+F212</f>
        <v>1857.6190000000001</v>
      </c>
      <c r="G207" s="93">
        <f t="shared" si="66"/>
        <v>1857.6190000000001</v>
      </c>
      <c r="H207" s="93">
        <f t="shared" ref="H207:M207" si="67">H209+H210+H211+H212</f>
        <v>1828.81</v>
      </c>
      <c r="I207" s="93">
        <f t="shared" si="67"/>
        <v>1828.81</v>
      </c>
      <c r="J207" s="91">
        <f t="shared" si="67"/>
        <v>1828.81</v>
      </c>
      <c r="K207" s="91">
        <f t="shared" si="67"/>
        <v>1828.81</v>
      </c>
      <c r="L207" s="93">
        <f t="shared" si="67"/>
        <v>1096.9000000000001</v>
      </c>
      <c r="M207" s="90">
        <f t="shared" si="67"/>
        <v>1096.9000000000001</v>
      </c>
      <c r="N207" s="217"/>
    </row>
    <row r="208" spans="1:14" s="202" customFormat="1" ht="15.75" customHeight="1">
      <c r="A208" s="125"/>
      <c r="B208" s="683"/>
      <c r="C208" s="694"/>
      <c r="D208" s="717"/>
      <c r="E208" s="218" t="s">
        <v>14</v>
      </c>
      <c r="F208" s="93"/>
      <c r="G208" s="93"/>
      <c r="H208" s="93"/>
      <c r="I208" s="93"/>
      <c r="J208" s="91"/>
      <c r="K208" s="91"/>
      <c r="L208" s="93"/>
      <c r="M208" s="94"/>
      <c r="N208" s="217"/>
    </row>
    <row r="209" spans="1:14" s="202" customFormat="1" ht="15.75" customHeight="1">
      <c r="A209" s="125"/>
      <c r="B209" s="683"/>
      <c r="C209" s="694"/>
      <c r="D209" s="717"/>
      <c r="E209" s="218" t="s">
        <v>24</v>
      </c>
      <c r="F209" s="93">
        <v>0</v>
      </c>
      <c r="G209" s="93"/>
      <c r="H209" s="93">
        <v>0</v>
      </c>
      <c r="I209" s="93">
        <v>0</v>
      </c>
      <c r="J209" s="91">
        <v>0</v>
      </c>
      <c r="K209" s="91">
        <v>0</v>
      </c>
      <c r="L209" s="93">
        <v>0</v>
      </c>
      <c r="M209" s="94">
        <v>0</v>
      </c>
      <c r="N209" s="217"/>
    </row>
    <row r="210" spans="1:14" s="202" customFormat="1" ht="15.75" customHeight="1">
      <c r="A210" s="125"/>
      <c r="B210" s="683"/>
      <c r="C210" s="694"/>
      <c r="D210" s="717"/>
      <c r="E210" s="218" t="s">
        <v>15</v>
      </c>
      <c r="F210" s="142">
        <v>1560.4</v>
      </c>
      <c r="G210" s="142">
        <v>1560.4</v>
      </c>
      <c r="H210" s="142">
        <v>1536.2</v>
      </c>
      <c r="I210" s="142">
        <v>1536.2</v>
      </c>
      <c r="J210" s="143">
        <v>1536.2</v>
      </c>
      <c r="K210" s="143">
        <v>1536.2</v>
      </c>
      <c r="L210" s="144">
        <v>1096.9000000000001</v>
      </c>
      <c r="M210" s="144">
        <v>1096.9000000000001</v>
      </c>
      <c r="N210" s="217"/>
    </row>
    <row r="211" spans="1:14" s="202" customFormat="1" ht="15.75" customHeight="1">
      <c r="A211" s="125"/>
      <c r="B211" s="683"/>
      <c r="C211" s="694"/>
      <c r="D211" s="717"/>
      <c r="E211" s="218" t="s">
        <v>29</v>
      </c>
      <c r="F211" s="93"/>
      <c r="G211" s="93"/>
      <c r="H211" s="93"/>
      <c r="I211" s="93"/>
      <c r="J211" s="91"/>
      <c r="K211" s="91"/>
      <c r="L211" s="93"/>
      <c r="M211" s="94"/>
      <c r="N211" s="217"/>
    </row>
    <row r="212" spans="1:14" s="202" customFormat="1" ht="15.75" customHeight="1">
      <c r="A212" s="125"/>
      <c r="B212" s="683"/>
      <c r="C212" s="694"/>
      <c r="D212" s="717"/>
      <c r="E212" s="218" t="s">
        <v>64</v>
      </c>
      <c r="F212" s="142">
        <v>297.21899999999999</v>
      </c>
      <c r="G212" s="142">
        <v>297.21899999999999</v>
      </c>
      <c r="H212" s="142">
        <v>292.61</v>
      </c>
      <c r="I212" s="165">
        <v>292.61</v>
      </c>
      <c r="J212" s="143">
        <v>292.61</v>
      </c>
      <c r="K212" s="143">
        <v>292.61</v>
      </c>
      <c r="L212" s="146">
        <v>0</v>
      </c>
      <c r="M212" s="146">
        <v>0</v>
      </c>
      <c r="N212" s="217"/>
    </row>
    <row r="213" spans="1:14" s="202" customFormat="1" ht="16.5" customHeight="1">
      <c r="A213" s="125"/>
      <c r="B213" s="684"/>
      <c r="C213" s="695"/>
      <c r="D213" s="735"/>
      <c r="E213" s="218" t="s">
        <v>16</v>
      </c>
      <c r="F213" s="93"/>
      <c r="G213" s="93"/>
      <c r="H213" s="93"/>
      <c r="I213" s="93"/>
      <c r="J213" s="91"/>
      <c r="K213" s="91"/>
      <c r="L213" s="93"/>
      <c r="M213" s="94"/>
      <c r="N213" s="217"/>
    </row>
    <row r="214" spans="1:14" ht="15.75" customHeight="1">
      <c r="A214" s="125"/>
      <c r="B214" s="672" t="s">
        <v>101</v>
      </c>
      <c r="C214" s="688" t="s">
        <v>177</v>
      </c>
      <c r="D214" s="688" t="s">
        <v>176</v>
      </c>
      <c r="E214" s="107" t="s">
        <v>13</v>
      </c>
      <c r="F214" s="89">
        <f t="shared" ref="F214" si="68">F216+F217+F219</f>
        <v>2148</v>
      </c>
      <c r="G214" s="89">
        <f>G216+G217+G219</f>
        <v>2148</v>
      </c>
      <c r="H214" s="89">
        <f>H216+H217+H219</f>
        <v>2062.08</v>
      </c>
      <c r="I214" s="89">
        <f>I216+I217+I219</f>
        <v>2062.08</v>
      </c>
      <c r="J214" s="89">
        <f t="shared" ref="J214:M214" si="69">J216+J217+J219</f>
        <v>2062.08</v>
      </c>
      <c r="K214" s="89">
        <f>K216+K217+K219</f>
        <v>2062.08</v>
      </c>
      <c r="L214" s="89">
        <f t="shared" si="69"/>
        <v>1812.13463</v>
      </c>
      <c r="M214" s="89">
        <f t="shared" si="69"/>
        <v>2046.0832699999999</v>
      </c>
      <c r="N214" s="672"/>
    </row>
    <row r="215" spans="1:14" ht="15.75" customHeight="1">
      <c r="A215" s="125"/>
      <c r="B215" s="672"/>
      <c r="C215" s="688"/>
      <c r="D215" s="688"/>
      <c r="E215" s="107" t="s">
        <v>14</v>
      </c>
      <c r="F215" s="89"/>
      <c r="G215" s="89"/>
      <c r="H215" s="89"/>
      <c r="I215" s="89"/>
      <c r="J215" s="89"/>
      <c r="K215" s="89"/>
      <c r="L215" s="89"/>
      <c r="M215" s="89"/>
      <c r="N215" s="672"/>
    </row>
    <row r="216" spans="1:14" ht="15.75" customHeight="1">
      <c r="A216" s="125"/>
      <c r="B216" s="672"/>
      <c r="C216" s="688"/>
      <c r="D216" s="688"/>
      <c r="E216" s="107" t="s">
        <v>24</v>
      </c>
      <c r="F216" s="89">
        <f t="shared" ref="F216" si="70">F223</f>
        <v>601.44000000000005</v>
      </c>
      <c r="G216" s="89">
        <f>G223</f>
        <v>601.44000000000005</v>
      </c>
      <c r="H216" s="89">
        <f t="shared" ref="H216:I217" si="71">H223</f>
        <v>370.88652999999999</v>
      </c>
      <c r="I216" s="89">
        <f t="shared" si="71"/>
        <v>370.88652999999999</v>
      </c>
      <c r="J216" s="89">
        <f t="shared" ref="J216:M216" si="72">J223</f>
        <v>370.88652999999999</v>
      </c>
      <c r="K216" s="89">
        <f>K223</f>
        <v>370.88652999999999</v>
      </c>
      <c r="L216" s="89">
        <f t="shared" si="72"/>
        <v>302.94114999999999</v>
      </c>
      <c r="M216" s="89">
        <f t="shared" si="72"/>
        <v>361.31020999999998</v>
      </c>
      <c r="N216" s="672"/>
    </row>
    <row r="217" spans="1:14" ht="15.75" customHeight="1">
      <c r="A217" s="125"/>
      <c r="B217" s="672"/>
      <c r="C217" s="688"/>
      <c r="D217" s="688"/>
      <c r="E217" s="107" t="s">
        <v>15</v>
      </c>
      <c r="F217" s="89">
        <f t="shared" ref="F217" si="73">F224</f>
        <v>1136.9075800000001</v>
      </c>
      <c r="G217" s="89">
        <f>G224</f>
        <v>1136.9075800000001</v>
      </c>
      <c r="H217" s="89">
        <f t="shared" si="71"/>
        <v>924.35747000000003</v>
      </c>
      <c r="I217" s="89">
        <f t="shared" si="71"/>
        <v>924.35747000000003</v>
      </c>
      <c r="J217" s="89">
        <f t="shared" ref="J217:M217" si="74">J224</f>
        <v>924.35747000000003</v>
      </c>
      <c r="K217" s="89">
        <f>K224</f>
        <v>924.35747000000003</v>
      </c>
      <c r="L217" s="89">
        <f t="shared" si="74"/>
        <v>729.46947999999998</v>
      </c>
      <c r="M217" s="89">
        <f t="shared" si="74"/>
        <v>911.49306000000001</v>
      </c>
      <c r="N217" s="672"/>
    </row>
    <row r="218" spans="1:14" ht="15.75" customHeight="1">
      <c r="A218" s="125"/>
      <c r="B218" s="672"/>
      <c r="C218" s="688"/>
      <c r="D218" s="688"/>
      <c r="E218" s="107" t="s">
        <v>29</v>
      </c>
      <c r="F218" s="89"/>
      <c r="G218" s="89"/>
      <c r="H218" s="89"/>
      <c r="I218" s="89"/>
      <c r="J218" s="89"/>
      <c r="K218" s="89"/>
      <c r="L218" s="89"/>
      <c r="M218" s="89"/>
      <c r="N218" s="672"/>
    </row>
    <row r="219" spans="1:14" ht="15.75" customHeight="1">
      <c r="A219" s="125"/>
      <c r="B219" s="672"/>
      <c r="C219" s="688"/>
      <c r="D219" s="688"/>
      <c r="E219" s="107" t="s">
        <v>64</v>
      </c>
      <c r="F219" s="89">
        <f t="shared" ref="F219" si="75">F226</f>
        <v>409.65242000000001</v>
      </c>
      <c r="G219" s="89">
        <f>G226</f>
        <v>409.65242000000001</v>
      </c>
      <c r="H219" s="89">
        <f>H226</f>
        <v>766.83600000000001</v>
      </c>
      <c r="I219" s="89">
        <f>I226</f>
        <v>766.83600000000001</v>
      </c>
      <c r="J219" s="89">
        <f t="shared" ref="J219:M219" si="76">J226</f>
        <v>766.83600000000001</v>
      </c>
      <c r="K219" s="89">
        <f>K226</f>
        <v>766.83600000000001</v>
      </c>
      <c r="L219" s="89">
        <f t="shared" si="76"/>
        <v>779.72400000000005</v>
      </c>
      <c r="M219" s="89">
        <f t="shared" si="76"/>
        <v>773.28</v>
      </c>
      <c r="N219" s="672"/>
    </row>
    <row r="220" spans="1:14" ht="15.75" customHeight="1">
      <c r="A220" s="125"/>
      <c r="B220" s="672"/>
      <c r="C220" s="688"/>
      <c r="D220" s="688"/>
      <c r="E220" s="107" t="s">
        <v>16</v>
      </c>
      <c r="F220" s="89"/>
      <c r="G220" s="89"/>
      <c r="H220" s="89"/>
      <c r="I220" s="89"/>
      <c r="J220" s="89"/>
      <c r="K220" s="89"/>
      <c r="L220" s="89"/>
      <c r="M220" s="89"/>
      <c r="N220" s="672"/>
    </row>
    <row r="221" spans="1:14" s="28" customFormat="1" ht="15.75" customHeight="1">
      <c r="A221" s="125"/>
      <c r="B221" s="673"/>
      <c r="C221" s="689" t="s">
        <v>123</v>
      </c>
      <c r="D221" s="689" t="s">
        <v>127</v>
      </c>
      <c r="E221" s="109" t="s">
        <v>13</v>
      </c>
      <c r="F221" s="93">
        <f t="shared" ref="F221:G221" si="77">F223+F224+F225+F226</f>
        <v>2148</v>
      </c>
      <c r="G221" s="93">
        <f t="shared" si="77"/>
        <v>2148</v>
      </c>
      <c r="H221" s="93">
        <f t="shared" ref="H221:M221" si="78">H223+H224+H225+H226</f>
        <v>2062.08</v>
      </c>
      <c r="I221" s="93">
        <f t="shared" si="78"/>
        <v>2062.08</v>
      </c>
      <c r="J221" s="91">
        <f t="shared" ref="J221" si="79">J223+J224+J225+J226</f>
        <v>2062.08</v>
      </c>
      <c r="K221" s="91">
        <f t="shared" ref="K221" si="80">K223+K224+K225+K226</f>
        <v>2062.08</v>
      </c>
      <c r="L221" s="90">
        <f t="shared" si="78"/>
        <v>1812.13463</v>
      </c>
      <c r="M221" s="90">
        <f t="shared" si="78"/>
        <v>2046.0832699999999</v>
      </c>
      <c r="N221" s="92"/>
    </row>
    <row r="222" spans="1:14" s="28" customFormat="1" ht="15.75" customHeight="1">
      <c r="A222" s="125"/>
      <c r="B222" s="673"/>
      <c r="C222" s="689"/>
      <c r="D222" s="689"/>
      <c r="E222" s="109" t="s">
        <v>14</v>
      </c>
      <c r="F222" s="93"/>
      <c r="G222" s="93"/>
      <c r="H222" s="93"/>
      <c r="I222" s="93"/>
      <c r="J222" s="91"/>
      <c r="K222" s="91"/>
      <c r="L222" s="90"/>
      <c r="M222" s="90"/>
      <c r="N222" s="92"/>
    </row>
    <row r="223" spans="1:14" s="28" customFormat="1" ht="15.75" customHeight="1">
      <c r="A223" s="125"/>
      <c r="B223" s="673"/>
      <c r="C223" s="689"/>
      <c r="D223" s="689"/>
      <c r="E223" s="109" t="s">
        <v>24</v>
      </c>
      <c r="F223" s="142">
        <v>601.44000000000005</v>
      </c>
      <c r="G223" s="142">
        <v>601.44000000000005</v>
      </c>
      <c r="H223" s="142">
        <v>370.88652999999999</v>
      </c>
      <c r="I223" s="142">
        <v>370.88652999999999</v>
      </c>
      <c r="J223" s="143">
        <v>370.88652999999999</v>
      </c>
      <c r="K223" s="143">
        <v>370.88652999999999</v>
      </c>
      <c r="L223" s="429">
        <v>302.94114999999999</v>
      </c>
      <c r="M223" s="429">
        <v>361.31020999999998</v>
      </c>
      <c r="N223" s="92"/>
    </row>
    <row r="224" spans="1:14" s="28" customFormat="1" ht="15.75" customHeight="1">
      <c r="A224" s="125"/>
      <c r="B224" s="673"/>
      <c r="C224" s="689"/>
      <c r="D224" s="689"/>
      <c r="E224" s="109" t="s">
        <v>15</v>
      </c>
      <c r="F224" s="142">
        <v>1136.9075800000001</v>
      </c>
      <c r="G224" s="142">
        <v>1136.9075800000001</v>
      </c>
      <c r="H224" s="142">
        <v>924.35747000000003</v>
      </c>
      <c r="I224" s="142">
        <v>924.35747000000003</v>
      </c>
      <c r="J224" s="143">
        <v>924.35747000000003</v>
      </c>
      <c r="K224" s="143">
        <v>924.35747000000003</v>
      </c>
      <c r="L224" s="429">
        <v>729.46947999999998</v>
      </c>
      <c r="M224" s="429">
        <v>911.49306000000001</v>
      </c>
      <c r="N224" s="92"/>
    </row>
    <row r="225" spans="1:14" s="28" customFormat="1" ht="15.75" customHeight="1">
      <c r="A225" s="125"/>
      <c r="B225" s="673"/>
      <c r="C225" s="689"/>
      <c r="D225" s="689"/>
      <c r="E225" s="109" t="s">
        <v>29</v>
      </c>
      <c r="F225" s="93"/>
      <c r="G225" s="93"/>
      <c r="H225" s="93"/>
      <c r="I225" s="93"/>
      <c r="J225" s="91"/>
      <c r="K225" s="91"/>
      <c r="L225" s="90"/>
      <c r="M225" s="90"/>
      <c r="N225" s="92"/>
    </row>
    <row r="226" spans="1:14" s="28" customFormat="1" ht="15.75" customHeight="1">
      <c r="A226" s="125"/>
      <c r="B226" s="673"/>
      <c r="C226" s="689"/>
      <c r="D226" s="689"/>
      <c r="E226" s="109" t="s">
        <v>64</v>
      </c>
      <c r="F226" s="142">
        <v>409.65242000000001</v>
      </c>
      <c r="G226" s="142">
        <v>409.65242000000001</v>
      </c>
      <c r="H226" s="142">
        <v>766.83600000000001</v>
      </c>
      <c r="I226" s="142">
        <v>766.83600000000001</v>
      </c>
      <c r="J226" s="143">
        <v>766.83600000000001</v>
      </c>
      <c r="K226" s="143">
        <v>766.83600000000001</v>
      </c>
      <c r="L226" s="429">
        <v>779.72400000000005</v>
      </c>
      <c r="M226" s="429">
        <v>773.28</v>
      </c>
      <c r="N226" s="92"/>
    </row>
    <row r="227" spans="1:14" s="28" customFormat="1" ht="15.75" customHeight="1">
      <c r="A227" s="125"/>
      <c r="B227" s="673"/>
      <c r="C227" s="689"/>
      <c r="D227" s="689"/>
      <c r="E227" s="109" t="s">
        <v>16</v>
      </c>
      <c r="F227" s="93"/>
      <c r="G227" s="93"/>
      <c r="H227" s="93"/>
      <c r="I227" s="93"/>
      <c r="J227" s="91"/>
      <c r="K227" s="91"/>
      <c r="L227" s="90"/>
      <c r="M227" s="90"/>
      <c r="N227" s="92"/>
    </row>
    <row r="228" spans="1:14" ht="15.75" customHeight="1">
      <c r="A228" s="125"/>
      <c r="B228" s="671">
        <v>3</v>
      </c>
      <c r="C228" s="687" t="s">
        <v>66</v>
      </c>
      <c r="D228" s="687" t="s">
        <v>240</v>
      </c>
      <c r="E228" s="106" t="s">
        <v>13</v>
      </c>
      <c r="F228" s="88">
        <f t="shared" ref="F228:G228" si="81">F230+F231+F233</f>
        <v>4331.8739999999998</v>
      </c>
      <c r="G228" s="88">
        <f t="shared" si="81"/>
        <v>4331.8739999999998</v>
      </c>
      <c r="H228" s="88">
        <f t="shared" ref="H228:M228" si="82">H230+H231+H233</f>
        <v>4644.9690000000001</v>
      </c>
      <c r="I228" s="88">
        <f t="shared" si="82"/>
        <v>2060.46315</v>
      </c>
      <c r="J228" s="88">
        <f t="shared" si="82"/>
        <v>4644.9690000000001</v>
      </c>
      <c r="K228" s="88">
        <f t="shared" si="82"/>
        <v>4644.9690000000001</v>
      </c>
      <c r="L228" s="88">
        <f t="shared" si="82"/>
        <v>4515</v>
      </c>
      <c r="M228" s="88">
        <f t="shared" si="82"/>
        <v>4515</v>
      </c>
      <c r="N228" s="671"/>
    </row>
    <row r="229" spans="1:14" ht="15.75" customHeight="1">
      <c r="A229" s="125"/>
      <c r="B229" s="671"/>
      <c r="C229" s="687"/>
      <c r="D229" s="712"/>
      <c r="E229" s="106" t="s">
        <v>14</v>
      </c>
      <c r="F229" s="88"/>
      <c r="G229" s="88"/>
      <c r="H229" s="88"/>
      <c r="I229" s="88"/>
      <c r="J229" s="88"/>
      <c r="K229" s="88"/>
      <c r="L229" s="88"/>
      <c r="M229" s="88"/>
      <c r="N229" s="671"/>
    </row>
    <row r="230" spans="1:14" ht="15.75" customHeight="1">
      <c r="A230" s="125"/>
      <c r="B230" s="671"/>
      <c r="C230" s="687"/>
      <c r="D230" s="712"/>
      <c r="E230" s="106" t="s">
        <v>24</v>
      </c>
      <c r="F230" s="88">
        <f t="shared" ref="F230:G230" si="83">F237</f>
        <v>0</v>
      </c>
      <c r="G230" s="88">
        <f t="shared" si="83"/>
        <v>0</v>
      </c>
      <c r="H230" s="88">
        <f t="shared" ref="H230:M232" si="84">H237</f>
        <v>0</v>
      </c>
      <c r="I230" s="88">
        <f t="shared" si="84"/>
        <v>0</v>
      </c>
      <c r="J230" s="88">
        <f t="shared" si="84"/>
        <v>0</v>
      </c>
      <c r="K230" s="88">
        <f t="shared" si="84"/>
        <v>0</v>
      </c>
      <c r="L230" s="88">
        <f t="shared" si="84"/>
        <v>0</v>
      </c>
      <c r="M230" s="88">
        <f t="shared" si="84"/>
        <v>0</v>
      </c>
      <c r="N230" s="671"/>
    </row>
    <row r="231" spans="1:14" ht="15.75" customHeight="1">
      <c r="A231" s="125"/>
      <c r="B231" s="671"/>
      <c r="C231" s="687"/>
      <c r="D231" s="712"/>
      <c r="E231" s="106" t="s">
        <v>15</v>
      </c>
      <c r="F231" s="88">
        <f t="shared" ref="F231:G231" si="85">F238</f>
        <v>4331.8739999999998</v>
      </c>
      <c r="G231" s="88">
        <f t="shared" si="85"/>
        <v>4331.8739999999998</v>
      </c>
      <c r="H231" s="88">
        <f t="shared" si="84"/>
        <v>4644.9690000000001</v>
      </c>
      <c r="I231" s="88">
        <f t="shared" si="84"/>
        <v>2060.46315</v>
      </c>
      <c r="J231" s="88">
        <f t="shared" si="84"/>
        <v>4644.9690000000001</v>
      </c>
      <c r="K231" s="88">
        <f t="shared" si="84"/>
        <v>4644.9690000000001</v>
      </c>
      <c r="L231" s="88">
        <f t="shared" si="84"/>
        <v>4515</v>
      </c>
      <c r="M231" s="88">
        <f t="shared" si="84"/>
        <v>4515</v>
      </c>
      <c r="N231" s="671"/>
    </row>
    <row r="232" spans="1:14" ht="15.75" customHeight="1">
      <c r="A232" s="125"/>
      <c r="B232" s="671"/>
      <c r="C232" s="687"/>
      <c r="D232" s="712"/>
      <c r="E232" s="106" t="s">
        <v>29</v>
      </c>
      <c r="F232" s="88">
        <f t="shared" ref="F232:G232" si="86">F239</f>
        <v>0</v>
      </c>
      <c r="G232" s="88">
        <f t="shared" si="86"/>
        <v>0</v>
      </c>
      <c r="H232" s="88">
        <f t="shared" si="84"/>
        <v>0</v>
      </c>
      <c r="I232" s="88">
        <f t="shared" si="84"/>
        <v>0</v>
      </c>
      <c r="J232" s="88">
        <f t="shared" si="84"/>
        <v>0</v>
      </c>
      <c r="K232" s="88">
        <f t="shared" si="84"/>
        <v>0</v>
      </c>
      <c r="L232" s="88">
        <f t="shared" si="84"/>
        <v>0</v>
      </c>
      <c r="M232" s="88">
        <f t="shared" si="84"/>
        <v>0</v>
      </c>
      <c r="N232" s="671"/>
    </row>
    <row r="233" spans="1:14" ht="15.75" customHeight="1">
      <c r="A233" s="125"/>
      <c r="B233" s="671"/>
      <c r="C233" s="687"/>
      <c r="D233" s="712"/>
      <c r="E233" s="106" t="s">
        <v>64</v>
      </c>
      <c r="F233" s="88">
        <f t="shared" ref="F233:G233" si="87">F240</f>
        <v>0</v>
      </c>
      <c r="G233" s="88">
        <f t="shared" si="87"/>
        <v>0</v>
      </c>
      <c r="H233" s="88">
        <f t="shared" ref="H233:M233" si="88">H240</f>
        <v>0</v>
      </c>
      <c r="I233" s="88">
        <f t="shared" si="88"/>
        <v>0</v>
      </c>
      <c r="J233" s="88">
        <f t="shared" si="88"/>
        <v>0</v>
      </c>
      <c r="K233" s="88">
        <f t="shared" si="88"/>
        <v>0</v>
      </c>
      <c r="L233" s="88">
        <f t="shared" si="88"/>
        <v>0</v>
      </c>
      <c r="M233" s="88">
        <f t="shared" si="88"/>
        <v>0</v>
      </c>
      <c r="N233" s="671"/>
    </row>
    <row r="234" spans="1:14" ht="15.75" customHeight="1">
      <c r="A234" s="125"/>
      <c r="B234" s="671"/>
      <c r="C234" s="687"/>
      <c r="D234" s="712"/>
      <c r="E234" s="106" t="s">
        <v>16</v>
      </c>
      <c r="F234" s="88"/>
      <c r="G234" s="88"/>
      <c r="H234" s="88"/>
      <c r="I234" s="88"/>
      <c r="J234" s="88"/>
      <c r="K234" s="88"/>
      <c r="L234" s="88"/>
      <c r="M234" s="88"/>
      <c r="N234" s="671"/>
    </row>
    <row r="235" spans="1:14" ht="15.75" customHeight="1">
      <c r="A235" s="125"/>
      <c r="B235" s="672" t="s">
        <v>102</v>
      </c>
      <c r="C235" s="688" t="s">
        <v>85</v>
      </c>
      <c r="D235" s="688" t="s">
        <v>106</v>
      </c>
      <c r="E235" s="107" t="s">
        <v>13</v>
      </c>
      <c r="F235" s="89">
        <f t="shared" ref="F235:G235" si="89">F237+F238+F239+F240+F241</f>
        <v>4331.8739999999998</v>
      </c>
      <c r="G235" s="89">
        <f t="shared" si="89"/>
        <v>4331.8739999999998</v>
      </c>
      <c r="H235" s="89">
        <f t="shared" ref="H235:J235" si="90">H237+H238+H239+H240+H241</f>
        <v>4644.9690000000001</v>
      </c>
      <c r="I235" s="89">
        <f t="shared" si="90"/>
        <v>2060.46315</v>
      </c>
      <c r="J235" s="89">
        <f t="shared" si="90"/>
        <v>4644.9690000000001</v>
      </c>
      <c r="K235" s="89">
        <f t="shared" ref="K235:M235" si="91">K237+K238+K239+K240+K241</f>
        <v>4644.9690000000001</v>
      </c>
      <c r="L235" s="89">
        <f t="shared" si="91"/>
        <v>4515</v>
      </c>
      <c r="M235" s="89">
        <f t="shared" si="91"/>
        <v>4515</v>
      </c>
      <c r="N235" s="672"/>
    </row>
    <row r="236" spans="1:14" ht="15.75" customHeight="1">
      <c r="A236" s="125"/>
      <c r="B236" s="672"/>
      <c r="C236" s="688"/>
      <c r="D236" s="688"/>
      <c r="E236" s="107" t="s">
        <v>14</v>
      </c>
      <c r="F236" s="89"/>
      <c r="G236" s="89"/>
      <c r="H236" s="89"/>
      <c r="I236" s="89"/>
      <c r="J236" s="89"/>
      <c r="K236" s="89"/>
      <c r="L236" s="89"/>
      <c r="M236" s="89"/>
      <c r="N236" s="672"/>
    </row>
    <row r="237" spans="1:14" ht="15.75" customHeight="1">
      <c r="A237" s="125"/>
      <c r="B237" s="672"/>
      <c r="C237" s="688"/>
      <c r="D237" s="688"/>
      <c r="E237" s="107" t="s">
        <v>24</v>
      </c>
      <c r="F237" s="89">
        <f t="shared" ref="F237:G237" si="92">F244+F251+F258</f>
        <v>0</v>
      </c>
      <c r="G237" s="89">
        <f t="shared" si="92"/>
        <v>0</v>
      </c>
      <c r="H237" s="89">
        <f t="shared" ref="H237:J237" si="93">H244+H251+H258</f>
        <v>0</v>
      </c>
      <c r="I237" s="89">
        <f t="shared" si="93"/>
        <v>0</v>
      </c>
      <c r="J237" s="89">
        <f t="shared" si="93"/>
        <v>0</v>
      </c>
      <c r="K237" s="89">
        <f t="shared" ref="K237:M237" si="94">K244+K251+K258</f>
        <v>0</v>
      </c>
      <c r="L237" s="89">
        <f t="shared" si="94"/>
        <v>0</v>
      </c>
      <c r="M237" s="89">
        <f t="shared" si="94"/>
        <v>0</v>
      </c>
      <c r="N237" s="672"/>
    </row>
    <row r="238" spans="1:14" ht="15.75" customHeight="1">
      <c r="A238" s="125"/>
      <c r="B238" s="672"/>
      <c r="C238" s="688"/>
      <c r="D238" s="688"/>
      <c r="E238" s="107" t="s">
        <v>15</v>
      </c>
      <c r="F238" s="89">
        <f t="shared" ref="F238:G238" si="95">F245+F252+F259</f>
        <v>4331.8739999999998</v>
      </c>
      <c r="G238" s="89">
        <f t="shared" si="95"/>
        <v>4331.8739999999998</v>
      </c>
      <c r="H238" s="89">
        <f t="shared" ref="H238:J238" si="96">H245+H252+H259</f>
        <v>4644.9690000000001</v>
      </c>
      <c r="I238" s="89">
        <f t="shared" si="96"/>
        <v>2060.46315</v>
      </c>
      <c r="J238" s="89">
        <f t="shared" si="96"/>
        <v>4644.9690000000001</v>
      </c>
      <c r="K238" s="89">
        <f t="shared" ref="K238:M238" si="97">K245+K252+K259</f>
        <v>4644.9690000000001</v>
      </c>
      <c r="L238" s="89">
        <f t="shared" si="97"/>
        <v>4515</v>
      </c>
      <c r="M238" s="89">
        <f t="shared" si="97"/>
        <v>4515</v>
      </c>
      <c r="N238" s="672"/>
    </row>
    <row r="239" spans="1:14" ht="15.75" customHeight="1">
      <c r="A239" s="125"/>
      <c r="B239" s="672"/>
      <c r="C239" s="688"/>
      <c r="D239" s="688"/>
      <c r="E239" s="107" t="s">
        <v>29</v>
      </c>
      <c r="F239" s="89"/>
      <c r="G239" s="89"/>
      <c r="H239" s="89"/>
      <c r="I239" s="89"/>
      <c r="J239" s="89"/>
      <c r="K239" s="89"/>
      <c r="L239" s="89"/>
      <c r="M239" s="89"/>
      <c r="N239" s="672"/>
    </row>
    <row r="240" spans="1:14" ht="15.75" customHeight="1">
      <c r="A240" s="125"/>
      <c r="B240" s="672"/>
      <c r="C240" s="688"/>
      <c r="D240" s="688"/>
      <c r="E240" s="107" t="s">
        <v>64</v>
      </c>
      <c r="F240" s="89">
        <f t="shared" ref="F240:G240" si="98">F247+F254+F261</f>
        <v>0</v>
      </c>
      <c r="G240" s="89">
        <f t="shared" si="98"/>
        <v>0</v>
      </c>
      <c r="H240" s="89">
        <f t="shared" ref="H240:J240" si="99">H247+H254+H261</f>
        <v>0</v>
      </c>
      <c r="I240" s="89">
        <f t="shared" si="99"/>
        <v>0</v>
      </c>
      <c r="J240" s="89">
        <f t="shared" si="99"/>
        <v>0</v>
      </c>
      <c r="K240" s="89">
        <f t="shared" ref="K240:M240" si="100">K247+K254+K261</f>
        <v>0</v>
      </c>
      <c r="L240" s="89">
        <f t="shared" si="100"/>
        <v>0</v>
      </c>
      <c r="M240" s="89">
        <f t="shared" si="100"/>
        <v>0</v>
      </c>
      <c r="N240" s="672"/>
    </row>
    <row r="241" spans="1:14" ht="15.75" customHeight="1">
      <c r="A241" s="125"/>
      <c r="B241" s="672"/>
      <c r="C241" s="688"/>
      <c r="D241" s="688"/>
      <c r="E241" s="107" t="s">
        <v>16</v>
      </c>
      <c r="F241" s="89"/>
      <c r="G241" s="89"/>
      <c r="H241" s="89"/>
      <c r="I241" s="89"/>
      <c r="J241" s="89"/>
      <c r="K241" s="89"/>
      <c r="L241" s="89"/>
      <c r="M241" s="89"/>
      <c r="N241" s="672"/>
    </row>
    <row r="242" spans="1:14" ht="15.75" customHeight="1">
      <c r="A242" s="125"/>
      <c r="B242" s="673"/>
      <c r="C242" s="689" t="s">
        <v>450</v>
      </c>
      <c r="D242" s="670" t="s">
        <v>448</v>
      </c>
      <c r="E242" s="109" t="s">
        <v>13</v>
      </c>
      <c r="F242" s="93">
        <f t="shared" ref="F242:G242" si="101">F244+F245+F247+F246</f>
        <v>3046.4571700000001</v>
      </c>
      <c r="G242" s="93">
        <f t="shared" si="101"/>
        <v>3046.4571700000001</v>
      </c>
      <c r="H242" s="93">
        <f t="shared" ref="H242:M242" si="102">H244+H245+H247+H246</f>
        <v>3268.7939999999999</v>
      </c>
      <c r="I242" s="93">
        <f t="shared" si="102"/>
        <v>1481.2607399999999</v>
      </c>
      <c r="J242" s="91">
        <f t="shared" ref="J242:K242" si="103">J244+J245+J247+J246</f>
        <v>3268.7939999999999</v>
      </c>
      <c r="K242" s="91">
        <f t="shared" si="103"/>
        <v>3268.7939999999999</v>
      </c>
      <c r="L242" s="93">
        <f t="shared" si="102"/>
        <v>3168.971</v>
      </c>
      <c r="M242" s="93">
        <f t="shared" si="102"/>
        <v>3168.971</v>
      </c>
      <c r="N242" s="92"/>
    </row>
    <row r="243" spans="1:14" ht="15.75" customHeight="1">
      <c r="A243" s="125"/>
      <c r="B243" s="673"/>
      <c r="C243" s="689"/>
      <c r="D243" s="670"/>
      <c r="E243" s="109" t="s">
        <v>14</v>
      </c>
      <c r="F243" s="93"/>
      <c r="G243" s="93"/>
      <c r="H243" s="93"/>
      <c r="I243" s="93"/>
      <c r="J243" s="91"/>
      <c r="K243" s="91"/>
      <c r="L243" s="90"/>
      <c r="M243" s="90"/>
      <c r="N243" s="92"/>
    </row>
    <row r="244" spans="1:14" ht="15.75" customHeight="1">
      <c r="A244" s="125"/>
      <c r="B244" s="673"/>
      <c r="C244" s="689"/>
      <c r="D244" s="670"/>
      <c r="E244" s="109" t="s">
        <v>24</v>
      </c>
      <c r="F244" s="93">
        <v>0</v>
      </c>
      <c r="G244" s="93"/>
      <c r="H244" s="93">
        <v>0</v>
      </c>
      <c r="I244" s="93">
        <v>0</v>
      </c>
      <c r="J244" s="91">
        <v>0</v>
      </c>
      <c r="K244" s="91">
        <v>0</v>
      </c>
      <c r="L244" s="90">
        <v>0</v>
      </c>
      <c r="M244" s="90">
        <v>0</v>
      </c>
      <c r="N244" s="92"/>
    </row>
    <row r="245" spans="1:14" ht="15.75" customHeight="1">
      <c r="A245" s="125"/>
      <c r="B245" s="673"/>
      <c r="C245" s="689"/>
      <c r="D245" s="670"/>
      <c r="E245" s="109" t="s">
        <v>15</v>
      </c>
      <c r="F245" s="165">
        <v>3046.4571700000001</v>
      </c>
      <c r="G245" s="165">
        <v>3046.4571700000001</v>
      </c>
      <c r="H245" s="142">
        <v>3268.7939999999999</v>
      </c>
      <c r="I245" s="142">
        <v>1481.2607399999999</v>
      </c>
      <c r="J245" s="143">
        <v>3268.7939999999999</v>
      </c>
      <c r="K245" s="143">
        <v>3268.7939999999999</v>
      </c>
      <c r="L245" s="429">
        <v>3168.971</v>
      </c>
      <c r="M245" s="429">
        <v>3168.971</v>
      </c>
      <c r="N245" s="92"/>
    </row>
    <row r="246" spans="1:14" ht="15.75" customHeight="1">
      <c r="A246" s="125"/>
      <c r="B246" s="673"/>
      <c r="C246" s="689"/>
      <c r="D246" s="670"/>
      <c r="E246" s="109" t="s">
        <v>29</v>
      </c>
      <c r="F246" s="93"/>
      <c r="G246" s="93"/>
      <c r="H246" s="93"/>
      <c r="I246" s="93"/>
      <c r="J246" s="91"/>
      <c r="K246" s="91"/>
      <c r="L246" s="90"/>
      <c r="M246" s="90"/>
      <c r="N246" s="92"/>
    </row>
    <row r="247" spans="1:14" ht="15.75" customHeight="1">
      <c r="A247" s="125"/>
      <c r="B247" s="673"/>
      <c r="C247" s="689"/>
      <c r="D247" s="670"/>
      <c r="E247" s="109" t="s">
        <v>64</v>
      </c>
      <c r="F247" s="93">
        <v>0</v>
      </c>
      <c r="G247" s="93">
        <v>0</v>
      </c>
      <c r="H247" s="93">
        <v>0</v>
      </c>
      <c r="I247" s="93">
        <v>0</v>
      </c>
      <c r="J247" s="91">
        <v>0</v>
      </c>
      <c r="K247" s="91">
        <v>0</v>
      </c>
      <c r="L247" s="90">
        <v>0</v>
      </c>
      <c r="M247" s="90">
        <v>0</v>
      </c>
      <c r="N247" s="92"/>
    </row>
    <row r="248" spans="1:14" ht="15.75" customHeight="1">
      <c r="A248" s="125"/>
      <c r="B248" s="673"/>
      <c r="C248" s="689"/>
      <c r="D248" s="670"/>
      <c r="E248" s="109" t="s">
        <v>16</v>
      </c>
      <c r="F248" s="111"/>
      <c r="G248" s="93"/>
      <c r="H248" s="93"/>
      <c r="I248" s="93"/>
      <c r="J248" s="91"/>
      <c r="K248" s="91"/>
      <c r="L248" s="90"/>
      <c r="M248" s="90"/>
      <c r="N248" s="92"/>
    </row>
    <row r="249" spans="1:14" ht="15.75" customHeight="1">
      <c r="A249" s="125"/>
      <c r="B249" s="668"/>
      <c r="C249" s="701"/>
      <c r="D249" s="701"/>
      <c r="E249" s="108" t="s">
        <v>13</v>
      </c>
      <c r="F249" s="93">
        <f t="shared" ref="F249:G249" si="104">F251+F252+F254</f>
        <v>916.33582999999999</v>
      </c>
      <c r="G249" s="93">
        <f t="shared" si="104"/>
        <v>916.33582999999999</v>
      </c>
      <c r="H249" s="93">
        <f t="shared" ref="H249:M249" si="105">H251+H252+H254</f>
        <v>987.17499999999995</v>
      </c>
      <c r="I249" s="93">
        <f t="shared" si="105"/>
        <v>397.78847000000002</v>
      </c>
      <c r="J249" s="91">
        <f t="shared" ref="J249:K249" si="106">J251+J252+J254</f>
        <v>987.17499999999995</v>
      </c>
      <c r="K249" s="91">
        <f t="shared" si="106"/>
        <v>987.17499999999995</v>
      </c>
      <c r="L249" s="93">
        <f t="shared" si="105"/>
        <v>957.029</v>
      </c>
      <c r="M249" s="93">
        <f t="shared" si="105"/>
        <v>957.029</v>
      </c>
      <c r="N249" s="95"/>
    </row>
    <row r="250" spans="1:14" ht="15.75" customHeight="1">
      <c r="A250" s="125"/>
      <c r="B250" s="668"/>
      <c r="C250" s="701"/>
      <c r="D250" s="701"/>
      <c r="E250" s="108" t="s">
        <v>14</v>
      </c>
      <c r="F250" s="93"/>
      <c r="G250" s="93"/>
      <c r="H250" s="93"/>
      <c r="I250" s="93"/>
      <c r="J250" s="91"/>
      <c r="K250" s="91"/>
      <c r="L250" s="94"/>
      <c r="M250" s="94"/>
      <c r="N250" s="95"/>
    </row>
    <row r="251" spans="1:14" ht="15.75" customHeight="1">
      <c r="A251" s="125"/>
      <c r="B251" s="668"/>
      <c r="C251" s="701"/>
      <c r="D251" s="701"/>
      <c r="E251" s="108" t="s">
        <v>24</v>
      </c>
      <c r="F251" s="93">
        <v>0</v>
      </c>
      <c r="G251" s="93">
        <v>0</v>
      </c>
      <c r="H251" s="93">
        <v>0</v>
      </c>
      <c r="I251" s="93">
        <v>0</v>
      </c>
      <c r="J251" s="91">
        <v>0</v>
      </c>
      <c r="K251" s="91">
        <v>0</v>
      </c>
      <c r="L251" s="94">
        <v>0</v>
      </c>
      <c r="M251" s="94">
        <v>0</v>
      </c>
      <c r="N251" s="95"/>
    </row>
    <row r="252" spans="1:14" ht="15.75" customHeight="1">
      <c r="A252" s="125"/>
      <c r="B252" s="668"/>
      <c r="C252" s="701"/>
      <c r="D252" s="701"/>
      <c r="E252" s="108" t="s">
        <v>15</v>
      </c>
      <c r="F252" s="165">
        <v>916.33582999999999</v>
      </c>
      <c r="G252" s="165">
        <v>916.33582999999999</v>
      </c>
      <c r="H252" s="142">
        <v>987.17499999999995</v>
      </c>
      <c r="I252" s="142">
        <v>397.78847000000002</v>
      </c>
      <c r="J252" s="143">
        <v>987.17499999999995</v>
      </c>
      <c r="K252" s="143">
        <v>987.17499999999995</v>
      </c>
      <c r="L252" s="456">
        <v>957.029</v>
      </c>
      <c r="M252" s="456">
        <v>957.029</v>
      </c>
      <c r="N252" s="95"/>
    </row>
    <row r="253" spans="1:14" ht="15.75" customHeight="1">
      <c r="A253" s="125"/>
      <c r="B253" s="668"/>
      <c r="C253" s="701"/>
      <c r="D253" s="701"/>
      <c r="E253" s="108" t="s">
        <v>29</v>
      </c>
      <c r="F253" s="93"/>
      <c r="G253" s="93"/>
      <c r="H253" s="93"/>
      <c r="I253" s="93"/>
      <c r="J253" s="91"/>
      <c r="K253" s="91"/>
      <c r="L253" s="94"/>
      <c r="M253" s="94"/>
      <c r="N253" s="95"/>
    </row>
    <row r="254" spans="1:14" ht="15.75" customHeight="1">
      <c r="A254" s="125"/>
      <c r="B254" s="668"/>
      <c r="C254" s="701"/>
      <c r="D254" s="701"/>
      <c r="E254" s="108" t="s">
        <v>64</v>
      </c>
      <c r="F254" s="93">
        <v>0</v>
      </c>
      <c r="G254" s="93">
        <v>0</v>
      </c>
      <c r="H254" s="93">
        <v>0</v>
      </c>
      <c r="I254" s="93"/>
      <c r="J254" s="91">
        <v>0</v>
      </c>
      <c r="K254" s="91">
        <v>0</v>
      </c>
      <c r="L254" s="94">
        <v>0</v>
      </c>
      <c r="M254" s="94">
        <v>0</v>
      </c>
      <c r="N254" s="95"/>
    </row>
    <row r="255" spans="1:14" ht="15.75" customHeight="1">
      <c r="A255" s="125"/>
      <c r="B255" s="668"/>
      <c r="C255" s="701"/>
      <c r="D255" s="701"/>
      <c r="E255" s="108" t="s">
        <v>16</v>
      </c>
      <c r="F255" s="93"/>
      <c r="G255" s="93"/>
      <c r="H255" s="93"/>
      <c r="I255" s="93"/>
      <c r="J255" s="91"/>
      <c r="K255" s="91"/>
      <c r="L255" s="94"/>
      <c r="M255" s="94"/>
      <c r="N255" s="95"/>
    </row>
    <row r="256" spans="1:14" s="26" customFormat="1" ht="15.75" customHeight="1">
      <c r="A256" s="125"/>
      <c r="B256" s="668"/>
      <c r="C256" s="701"/>
      <c r="D256" s="701"/>
      <c r="E256" s="108" t="s">
        <v>13</v>
      </c>
      <c r="F256" s="93">
        <f t="shared" ref="F256:G256" si="107">F258+F259+F260+F261</f>
        <v>369.08100000000002</v>
      </c>
      <c r="G256" s="93">
        <f t="shared" si="107"/>
        <v>369.08100000000002</v>
      </c>
      <c r="H256" s="93">
        <f t="shared" ref="H256:M256" si="108">H258+H259+H260+H261</f>
        <v>389</v>
      </c>
      <c r="I256" s="93">
        <f t="shared" si="108"/>
        <v>181.41394</v>
      </c>
      <c r="J256" s="91">
        <f t="shared" ref="J256:K256" si="109">J258+J259+J260+J261</f>
        <v>389</v>
      </c>
      <c r="K256" s="91">
        <f t="shared" si="109"/>
        <v>389</v>
      </c>
      <c r="L256" s="93">
        <f t="shared" si="108"/>
        <v>389</v>
      </c>
      <c r="M256" s="93">
        <f t="shared" si="108"/>
        <v>389</v>
      </c>
      <c r="N256" s="95"/>
    </row>
    <row r="257" spans="1:14" s="26" customFormat="1" ht="15.75" customHeight="1">
      <c r="A257" s="125"/>
      <c r="B257" s="668"/>
      <c r="C257" s="701"/>
      <c r="D257" s="701"/>
      <c r="E257" s="108" t="s">
        <v>14</v>
      </c>
      <c r="F257" s="93"/>
      <c r="G257" s="93"/>
      <c r="H257" s="93"/>
      <c r="I257" s="93"/>
      <c r="J257" s="91"/>
      <c r="K257" s="91"/>
      <c r="L257" s="94"/>
      <c r="M257" s="94"/>
      <c r="N257" s="95"/>
    </row>
    <row r="258" spans="1:14" s="26" customFormat="1" ht="15.75" customHeight="1">
      <c r="A258" s="125"/>
      <c r="B258" s="668"/>
      <c r="C258" s="701"/>
      <c r="D258" s="701"/>
      <c r="E258" s="108" t="s">
        <v>24</v>
      </c>
      <c r="F258" s="93">
        <v>0</v>
      </c>
      <c r="G258" s="93">
        <v>0</v>
      </c>
      <c r="H258" s="93">
        <v>0</v>
      </c>
      <c r="I258" s="93">
        <v>0</v>
      </c>
      <c r="J258" s="91">
        <v>0</v>
      </c>
      <c r="K258" s="91">
        <v>0</v>
      </c>
      <c r="L258" s="94">
        <v>0</v>
      </c>
      <c r="M258" s="94">
        <v>0</v>
      </c>
      <c r="N258" s="95"/>
    </row>
    <row r="259" spans="1:14" s="26" customFormat="1" ht="15.75" customHeight="1">
      <c r="A259" s="125"/>
      <c r="B259" s="668"/>
      <c r="C259" s="701"/>
      <c r="D259" s="701"/>
      <c r="E259" s="108" t="s">
        <v>15</v>
      </c>
      <c r="F259" s="165">
        <v>369.08100000000002</v>
      </c>
      <c r="G259" s="165">
        <v>369.08100000000002</v>
      </c>
      <c r="H259" s="142">
        <v>389</v>
      </c>
      <c r="I259" s="142">
        <v>181.41394</v>
      </c>
      <c r="J259" s="143">
        <v>389</v>
      </c>
      <c r="K259" s="143">
        <v>389</v>
      </c>
      <c r="L259" s="142">
        <v>389</v>
      </c>
      <c r="M259" s="142">
        <v>389</v>
      </c>
      <c r="N259" s="95"/>
    </row>
    <row r="260" spans="1:14" s="26" customFormat="1" ht="15.75" customHeight="1">
      <c r="A260" s="125"/>
      <c r="B260" s="668"/>
      <c r="C260" s="701"/>
      <c r="D260" s="701"/>
      <c r="E260" s="108" t="s">
        <v>29</v>
      </c>
      <c r="F260" s="93"/>
      <c r="G260" s="93"/>
      <c r="H260" s="93"/>
      <c r="I260" s="93"/>
      <c r="J260" s="91"/>
      <c r="K260" s="91"/>
      <c r="L260" s="94"/>
      <c r="M260" s="94"/>
      <c r="N260" s="95"/>
    </row>
    <row r="261" spans="1:14" s="26" customFormat="1" ht="15.75" customHeight="1">
      <c r="A261" s="125"/>
      <c r="B261" s="668"/>
      <c r="C261" s="701"/>
      <c r="D261" s="701"/>
      <c r="E261" s="108" t="s">
        <v>64</v>
      </c>
      <c r="F261" s="93">
        <v>0</v>
      </c>
      <c r="G261" s="93">
        <v>0</v>
      </c>
      <c r="H261" s="93">
        <v>0</v>
      </c>
      <c r="I261" s="93">
        <v>0</v>
      </c>
      <c r="J261" s="91">
        <v>0</v>
      </c>
      <c r="K261" s="91">
        <v>0</v>
      </c>
      <c r="L261" s="94">
        <v>0</v>
      </c>
      <c r="M261" s="94">
        <v>0</v>
      </c>
      <c r="N261" s="95"/>
    </row>
    <row r="262" spans="1:14" s="26" customFormat="1" ht="15.75" customHeight="1">
      <c r="A262" s="125"/>
      <c r="B262" s="668"/>
      <c r="C262" s="701"/>
      <c r="D262" s="701"/>
      <c r="E262" s="108" t="s">
        <v>16</v>
      </c>
      <c r="F262" s="93"/>
      <c r="G262" s="93"/>
      <c r="H262" s="93"/>
      <c r="I262" s="93"/>
      <c r="J262" s="91"/>
      <c r="K262" s="91"/>
      <c r="L262" s="94"/>
      <c r="M262" s="94"/>
      <c r="N262" s="95"/>
    </row>
    <row r="263" spans="1:14" ht="15.75" customHeight="1">
      <c r="A263" s="125"/>
      <c r="B263" s="671">
        <v>4</v>
      </c>
      <c r="C263" s="687" t="s">
        <v>91</v>
      </c>
      <c r="D263" s="687" t="s">
        <v>219</v>
      </c>
      <c r="E263" s="106" t="s">
        <v>13</v>
      </c>
      <c r="F263" s="88">
        <f t="shared" ref="F263:G263" si="110">F265+F266+F268</f>
        <v>4895.9816000000001</v>
      </c>
      <c r="G263" s="88">
        <f t="shared" si="110"/>
        <v>4894.7634499999995</v>
      </c>
      <c r="H263" s="88">
        <f t="shared" ref="H263:M263" si="111">H265+H266+H268</f>
        <v>9304.4893599999996</v>
      </c>
      <c r="I263" s="88">
        <f t="shared" si="111"/>
        <v>832.91230000000007</v>
      </c>
      <c r="J263" s="88">
        <f t="shared" si="111"/>
        <v>9471.051660000001</v>
      </c>
      <c r="K263" s="88">
        <f t="shared" si="111"/>
        <v>9470.0039500000003</v>
      </c>
      <c r="L263" s="88">
        <f t="shared" si="111"/>
        <v>1243</v>
      </c>
      <c r="M263" s="88">
        <f t="shared" si="111"/>
        <v>1243</v>
      </c>
      <c r="N263" s="671"/>
    </row>
    <row r="264" spans="1:14" ht="15.75" customHeight="1">
      <c r="A264" s="125"/>
      <c r="B264" s="671"/>
      <c r="C264" s="687"/>
      <c r="D264" s="687"/>
      <c r="E264" s="106" t="s">
        <v>14</v>
      </c>
      <c r="F264" s="88"/>
      <c r="G264" s="88"/>
      <c r="H264" s="88"/>
      <c r="I264" s="88"/>
      <c r="J264" s="88"/>
      <c r="K264" s="88"/>
      <c r="L264" s="88"/>
      <c r="M264" s="88"/>
      <c r="N264" s="671"/>
    </row>
    <row r="265" spans="1:14" ht="15.75" customHeight="1">
      <c r="A265" s="125"/>
      <c r="B265" s="671"/>
      <c r="C265" s="687"/>
      <c r="D265" s="687"/>
      <c r="E265" s="106" t="s">
        <v>24</v>
      </c>
      <c r="F265" s="88">
        <f t="shared" ref="F265:M266" si="112">F272+F314</f>
        <v>0</v>
      </c>
      <c r="G265" s="88">
        <f t="shared" si="112"/>
        <v>0</v>
      </c>
      <c r="H265" s="88">
        <f t="shared" si="112"/>
        <v>0</v>
      </c>
      <c r="I265" s="88">
        <f t="shared" si="112"/>
        <v>0</v>
      </c>
      <c r="J265" s="88">
        <f t="shared" si="112"/>
        <v>0</v>
      </c>
      <c r="K265" s="88">
        <f t="shared" si="112"/>
        <v>0</v>
      </c>
      <c r="L265" s="88">
        <f t="shared" si="112"/>
        <v>0</v>
      </c>
      <c r="M265" s="88">
        <f t="shared" si="112"/>
        <v>0</v>
      </c>
      <c r="N265" s="671"/>
    </row>
    <row r="266" spans="1:14" ht="15.75" customHeight="1">
      <c r="A266" s="125"/>
      <c r="B266" s="671"/>
      <c r="C266" s="687"/>
      <c r="D266" s="687"/>
      <c r="E266" s="106" t="s">
        <v>15</v>
      </c>
      <c r="F266" s="88">
        <f t="shared" si="112"/>
        <v>4433.6000000000004</v>
      </c>
      <c r="G266" s="88">
        <f t="shared" si="112"/>
        <v>4432.4549399999996</v>
      </c>
      <c r="H266" s="88">
        <f t="shared" si="112"/>
        <v>7970.6</v>
      </c>
      <c r="I266" s="88">
        <f t="shared" si="112"/>
        <v>0</v>
      </c>
      <c r="J266" s="88">
        <f t="shared" si="112"/>
        <v>7970.6</v>
      </c>
      <c r="K266" s="88">
        <f t="shared" si="112"/>
        <v>7969.6151600000003</v>
      </c>
      <c r="L266" s="88">
        <f t="shared" si="112"/>
        <v>0</v>
      </c>
      <c r="M266" s="88">
        <f t="shared" si="112"/>
        <v>0</v>
      </c>
      <c r="N266" s="671"/>
    </row>
    <row r="267" spans="1:14" ht="15.75" customHeight="1">
      <c r="A267" s="125"/>
      <c r="B267" s="671"/>
      <c r="C267" s="687"/>
      <c r="D267" s="687"/>
      <c r="E267" s="106" t="s">
        <v>29</v>
      </c>
      <c r="F267" s="88"/>
      <c r="G267" s="88"/>
      <c r="H267" s="88"/>
      <c r="I267" s="88"/>
      <c r="J267" s="88"/>
      <c r="K267" s="88"/>
      <c r="L267" s="88"/>
      <c r="M267" s="88"/>
      <c r="N267" s="671"/>
    </row>
    <row r="268" spans="1:14" ht="15.75" customHeight="1">
      <c r="A268" s="125"/>
      <c r="B268" s="671"/>
      <c r="C268" s="687"/>
      <c r="D268" s="687"/>
      <c r="E268" s="106" t="s">
        <v>64</v>
      </c>
      <c r="F268" s="88">
        <f t="shared" ref="F268:M268" si="113">F275+F317</f>
        <v>462.38160000000005</v>
      </c>
      <c r="G268" s="88">
        <f t="shared" si="113"/>
        <v>462.30850999999996</v>
      </c>
      <c r="H268" s="88">
        <f t="shared" si="113"/>
        <v>1333.8893599999999</v>
      </c>
      <c r="I268" s="88">
        <f t="shared" si="113"/>
        <v>832.91230000000007</v>
      </c>
      <c r="J268" s="88">
        <f t="shared" si="113"/>
        <v>1500.4516599999997</v>
      </c>
      <c r="K268" s="88">
        <f t="shared" si="113"/>
        <v>1500.3887899999997</v>
      </c>
      <c r="L268" s="88">
        <f t="shared" si="113"/>
        <v>1243</v>
      </c>
      <c r="M268" s="88">
        <f t="shared" si="113"/>
        <v>1243</v>
      </c>
      <c r="N268" s="671"/>
    </row>
    <row r="269" spans="1:14" ht="15.75" customHeight="1">
      <c r="A269" s="125"/>
      <c r="B269" s="671"/>
      <c r="C269" s="687"/>
      <c r="D269" s="687"/>
      <c r="E269" s="106" t="s">
        <v>16</v>
      </c>
      <c r="F269" s="88"/>
      <c r="G269" s="88"/>
      <c r="H269" s="88"/>
      <c r="I269" s="88"/>
      <c r="J269" s="88"/>
      <c r="K269" s="88"/>
      <c r="L269" s="88"/>
      <c r="M269" s="88"/>
      <c r="N269" s="671"/>
    </row>
    <row r="270" spans="1:14" ht="15.75" customHeight="1">
      <c r="A270" s="125"/>
      <c r="B270" s="672" t="s">
        <v>135</v>
      </c>
      <c r="C270" s="688" t="s">
        <v>92</v>
      </c>
      <c r="D270" s="688" t="s">
        <v>131</v>
      </c>
      <c r="E270" s="107" t="s">
        <v>13</v>
      </c>
      <c r="F270" s="89">
        <f t="shared" ref="F270:G270" si="114">F272+F273+F274+F275+F276</f>
        <v>4895.9816000000001</v>
      </c>
      <c r="G270" s="89">
        <f t="shared" si="114"/>
        <v>4894.7634499999995</v>
      </c>
      <c r="H270" s="89">
        <f>H272+H273+H274+H275+H276</f>
        <v>9264.4893599999996</v>
      </c>
      <c r="I270" s="89">
        <f t="shared" ref="I270:K270" si="115">I272+I273+I274+I275+I276</f>
        <v>832.91230000000007</v>
      </c>
      <c r="J270" s="89">
        <f t="shared" si="115"/>
        <v>9471.051660000001</v>
      </c>
      <c r="K270" s="89">
        <f t="shared" si="115"/>
        <v>9470.0039500000003</v>
      </c>
      <c r="L270" s="89">
        <f t="shared" ref="L270:M270" si="116">L272+L273+L275</f>
        <v>1203</v>
      </c>
      <c r="M270" s="89">
        <f t="shared" si="116"/>
        <v>1203</v>
      </c>
      <c r="N270" s="672"/>
    </row>
    <row r="271" spans="1:14" ht="15.75" customHeight="1">
      <c r="A271" s="125"/>
      <c r="B271" s="672"/>
      <c r="C271" s="688"/>
      <c r="D271" s="688"/>
      <c r="E271" s="107" t="s">
        <v>14</v>
      </c>
      <c r="F271" s="89"/>
      <c r="G271" s="89"/>
      <c r="H271" s="89"/>
      <c r="I271" s="89"/>
      <c r="J271" s="89"/>
      <c r="K271" s="89"/>
      <c r="L271" s="89"/>
      <c r="M271" s="89"/>
      <c r="N271" s="672"/>
    </row>
    <row r="272" spans="1:14" ht="15.75" customHeight="1">
      <c r="A272" s="125"/>
      <c r="B272" s="672"/>
      <c r="C272" s="688"/>
      <c r="D272" s="688"/>
      <c r="E272" s="107" t="s">
        <v>24</v>
      </c>
      <c r="F272" s="89">
        <f t="shared" ref="F272:G272" si="117">F279+F286+F300+F307</f>
        <v>0</v>
      </c>
      <c r="G272" s="89">
        <f t="shared" si="117"/>
        <v>0</v>
      </c>
      <c r="H272" s="89">
        <f>H279+H286+H300+H307+H293</f>
        <v>0</v>
      </c>
      <c r="I272" s="89">
        <f t="shared" ref="I272:M272" si="118">I279+I286+I300+I307+I293</f>
        <v>0</v>
      </c>
      <c r="J272" s="89">
        <f t="shared" si="118"/>
        <v>0</v>
      </c>
      <c r="K272" s="89">
        <f t="shared" si="118"/>
        <v>0</v>
      </c>
      <c r="L272" s="89">
        <f t="shared" si="118"/>
        <v>0</v>
      </c>
      <c r="M272" s="89">
        <f t="shared" si="118"/>
        <v>0</v>
      </c>
      <c r="N272" s="672"/>
    </row>
    <row r="273" spans="1:14" ht="15.75" customHeight="1">
      <c r="A273" s="125"/>
      <c r="B273" s="672"/>
      <c r="C273" s="688"/>
      <c r="D273" s="688"/>
      <c r="E273" s="107" t="s">
        <v>15</v>
      </c>
      <c r="F273" s="89">
        <f t="shared" ref="F273:G273" si="119">F280+F287+F301+F308</f>
        <v>4433.6000000000004</v>
      </c>
      <c r="G273" s="89">
        <f t="shared" si="119"/>
        <v>4432.4549399999996</v>
      </c>
      <c r="H273" s="89">
        <f t="shared" ref="H273:M276" si="120">H280+H287+H301+H308+H294</f>
        <v>7970.6</v>
      </c>
      <c r="I273" s="89">
        <f t="shared" si="120"/>
        <v>0</v>
      </c>
      <c r="J273" s="89">
        <f t="shared" si="120"/>
        <v>7970.6</v>
      </c>
      <c r="K273" s="89">
        <f t="shared" si="120"/>
        <v>7969.6151600000003</v>
      </c>
      <c r="L273" s="89">
        <f t="shared" si="120"/>
        <v>0</v>
      </c>
      <c r="M273" s="89">
        <f t="shared" si="120"/>
        <v>0</v>
      </c>
      <c r="N273" s="672"/>
    </row>
    <row r="274" spans="1:14" ht="15.75" customHeight="1">
      <c r="A274" s="125"/>
      <c r="B274" s="672"/>
      <c r="C274" s="688"/>
      <c r="D274" s="688"/>
      <c r="E274" s="107" t="s">
        <v>29</v>
      </c>
      <c r="F274" s="89">
        <f t="shared" ref="F274:G274" si="121">F281+F288+F302+F309</f>
        <v>0</v>
      </c>
      <c r="G274" s="89">
        <f t="shared" si="121"/>
        <v>0</v>
      </c>
      <c r="H274" s="89">
        <f t="shared" si="120"/>
        <v>0</v>
      </c>
      <c r="I274" s="89">
        <f t="shared" si="120"/>
        <v>0</v>
      </c>
      <c r="J274" s="89">
        <f t="shared" si="120"/>
        <v>0</v>
      </c>
      <c r="K274" s="89">
        <f t="shared" si="120"/>
        <v>0</v>
      </c>
      <c r="L274" s="89">
        <f t="shared" si="120"/>
        <v>0</v>
      </c>
      <c r="M274" s="89">
        <f t="shared" si="120"/>
        <v>0</v>
      </c>
      <c r="N274" s="672"/>
    </row>
    <row r="275" spans="1:14" ht="15.75" customHeight="1">
      <c r="A275" s="125"/>
      <c r="B275" s="672"/>
      <c r="C275" s="688"/>
      <c r="D275" s="688"/>
      <c r="E275" s="107" t="s">
        <v>64</v>
      </c>
      <c r="F275" s="89">
        <f t="shared" ref="F275:G275" si="122">F282+F289+F303+F310</f>
        <v>462.38160000000005</v>
      </c>
      <c r="G275" s="89">
        <f t="shared" si="122"/>
        <v>462.30850999999996</v>
      </c>
      <c r="H275" s="89">
        <f t="shared" si="120"/>
        <v>1293.8893599999999</v>
      </c>
      <c r="I275" s="89">
        <f t="shared" si="120"/>
        <v>832.91230000000007</v>
      </c>
      <c r="J275" s="89">
        <f t="shared" si="120"/>
        <v>1500.4516599999997</v>
      </c>
      <c r="K275" s="89">
        <f t="shared" si="120"/>
        <v>1500.3887899999997</v>
      </c>
      <c r="L275" s="89">
        <f t="shared" si="120"/>
        <v>1203</v>
      </c>
      <c r="M275" s="89">
        <f t="shared" si="120"/>
        <v>1203</v>
      </c>
      <c r="N275" s="672"/>
    </row>
    <row r="276" spans="1:14" ht="15.75" customHeight="1">
      <c r="A276" s="125"/>
      <c r="B276" s="672"/>
      <c r="C276" s="688"/>
      <c r="D276" s="688"/>
      <c r="E276" s="107" t="s">
        <v>16</v>
      </c>
      <c r="F276" s="89">
        <f t="shared" ref="F276:G276" si="123">F283+F290+F304+F311</f>
        <v>0</v>
      </c>
      <c r="G276" s="89">
        <f t="shared" si="123"/>
        <v>0</v>
      </c>
      <c r="H276" s="89">
        <f t="shared" si="120"/>
        <v>0</v>
      </c>
      <c r="I276" s="89">
        <f t="shared" si="120"/>
        <v>0</v>
      </c>
      <c r="J276" s="89">
        <f t="shared" si="120"/>
        <v>0</v>
      </c>
      <c r="K276" s="89">
        <f t="shared" si="120"/>
        <v>0</v>
      </c>
      <c r="L276" s="89">
        <f t="shared" si="120"/>
        <v>0</v>
      </c>
      <c r="M276" s="89">
        <f t="shared" si="120"/>
        <v>0</v>
      </c>
      <c r="N276" s="672"/>
    </row>
    <row r="277" spans="1:14" ht="15.75" customHeight="1">
      <c r="A277" s="125"/>
      <c r="B277" s="682"/>
      <c r="C277" s="679" t="s">
        <v>123</v>
      </c>
      <c r="D277" s="676" t="s">
        <v>351</v>
      </c>
      <c r="E277" s="108" t="s">
        <v>13</v>
      </c>
      <c r="F277" s="93">
        <f t="shared" ref="F277:G277" si="124">F279+F280+F281+F282</f>
        <v>92.25</v>
      </c>
      <c r="G277" s="93">
        <f t="shared" si="124"/>
        <v>92.25</v>
      </c>
      <c r="H277" s="93">
        <f t="shared" ref="H277:M277" si="125">H279+H280+H281+H282</f>
        <v>185</v>
      </c>
      <c r="I277" s="93">
        <f t="shared" si="125"/>
        <v>0</v>
      </c>
      <c r="J277" s="91">
        <f t="shared" si="125"/>
        <v>0</v>
      </c>
      <c r="K277" s="91">
        <f t="shared" si="125"/>
        <v>0</v>
      </c>
      <c r="L277" s="90">
        <f t="shared" si="125"/>
        <v>185</v>
      </c>
      <c r="M277" s="90">
        <f t="shared" si="125"/>
        <v>185</v>
      </c>
      <c r="N277" s="95"/>
    </row>
    <row r="278" spans="1:14" ht="15.75" customHeight="1">
      <c r="A278" s="125"/>
      <c r="B278" s="683"/>
      <c r="C278" s="680"/>
      <c r="D278" s="677"/>
      <c r="E278" s="108" t="s">
        <v>14</v>
      </c>
      <c r="F278" s="93"/>
      <c r="G278" s="93"/>
      <c r="H278" s="93"/>
      <c r="I278" s="93"/>
      <c r="J278" s="91"/>
      <c r="K278" s="91"/>
      <c r="L278" s="94"/>
      <c r="M278" s="94"/>
      <c r="N278" s="95"/>
    </row>
    <row r="279" spans="1:14" ht="15.75" customHeight="1">
      <c r="A279" s="125"/>
      <c r="B279" s="683"/>
      <c r="C279" s="680"/>
      <c r="D279" s="677"/>
      <c r="E279" s="108" t="s">
        <v>24</v>
      </c>
      <c r="F279" s="93">
        <v>0</v>
      </c>
      <c r="G279" s="93">
        <v>0</v>
      </c>
      <c r="H279" s="93">
        <v>0</v>
      </c>
      <c r="I279" s="93">
        <v>0</v>
      </c>
      <c r="J279" s="91">
        <v>0</v>
      </c>
      <c r="K279" s="91">
        <v>0</v>
      </c>
      <c r="L279" s="94">
        <v>0</v>
      </c>
      <c r="M279" s="94">
        <v>0</v>
      </c>
      <c r="N279" s="95"/>
    </row>
    <row r="280" spans="1:14" ht="15.75" customHeight="1">
      <c r="A280" s="125"/>
      <c r="B280" s="683"/>
      <c r="C280" s="680"/>
      <c r="D280" s="677"/>
      <c r="E280" s="108" t="s">
        <v>15</v>
      </c>
      <c r="F280" s="93">
        <v>0</v>
      </c>
      <c r="G280" s="93">
        <v>0</v>
      </c>
      <c r="H280" s="93">
        <v>0</v>
      </c>
      <c r="I280" s="93">
        <v>0</v>
      </c>
      <c r="J280" s="91">
        <v>0</v>
      </c>
      <c r="K280" s="91">
        <v>0</v>
      </c>
      <c r="L280" s="94">
        <v>0</v>
      </c>
      <c r="M280" s="94">
        <v>0</v>
      </c>
      <c r="N280" s="95"/>
    </row>
    <row r="281" spans="1:14" ht="15.75" customHeight="1">
      <c r="A281" s="125"/>
      <c r="B281" s="683"/>
      <c r="C281" s="680"/>
      <c r="D281" s="677"/>
      <c r="E281" s="108" t="s">
        <v>29</v>
      </c>
      <c r="F281" s="93"/>
      <c r="G281" s="93"/>
      <c r="H281" s="93"/>
      <c r="I281" s="93"/>
      <c r="J281" s="91"/>
      <c r="K281" s="91"/>
      <c r="L281" s="94"/>
      <c r="M281" s="94"/>
      <c r="N281" s="95"/>
    </row>
    <row r="282" spans="1:14" ht="15.75" customHeight="1">
      <c r="A282" s="125"/>
      <c r="B282" s="683"/>
      <c r="C282" s="680"/>
      <c r="D282" s="677"/>
      <c r="E282" s="108" t="s">
        <v>64</v>
      </c>
      <c r="F282" s="142">
        <v>92.25</v>
      </c>
      <c r="G282" s="142">
        <v>92.25</v>
      </c>
      <c r="H282" s="142">
        <v>185</v>
      </c>
      <c r="I282" s="142">
        <v>0</v>
      </c>
      <c r="J282" s="143">
        <v>0</v>
      </c>
      <c r="K282" s="143">
        <v>0</v>
      </c>
      <c r="L282" s="429">
        <v>185</v>
      </c>
      <c r="M282" s="429">
        <v>185</v>
      </c>
      <c r="N282" s="95"/>
    </row>
    <row r="283" spans="1:14" ht="15.75" customHeight="1">
      <c r="A283" s="125"/>
      <c r="B283" s="683"/>
      <c r="C283" s="680"/>
      <c r="D283" s="677"/>
      <c r="E283" s="108" t="s">
        <v>16</v>
      </c>
      <c r="F283" s="93"/>
      <c r="G283" s="93"/>
      <c r="H283" s="93"/>
      <c r="I283" s="93"/>
      <c r="J283" s="91"/>
      <c r="K283" s="91"/>
      <c r="L283" s="94"/>
      <c r="M283" s="94"/>
      <c r="N283" s="95"/>
    </row>
    <row r="284" spans="1:14" s="42" customFormat="1" ht="15.75" customHeight="1">
      <c r="A284" s="125"/>
      <c r="B284" s="683"/>
      <c r="C284" s="680"/>
      <c r="D284" s="677"/>
      <c r="E284" s="108" t="s">
        <v>13</v>
      </c>
      <c r="F284" s="93">
        <f t="shared" ref="F284:G284" si="126">F286+F287+F288+F289</f>
        <v>302.05</v>
      </c>
      <c r="G284" s="93">
        <f t="shared" si="126"/>
        <v>302.05</v>
      </c>
      <c r="H284" s="93">
        <f t="shared" ref="H284:M284" si="127">H286+H287+H288+H289</f>
        <v>928.3</v>
      </c>
      <c r="I284" s="93">
        <f t="shared" si="127"/>
        <v>743.21230000000003</v>
      </c>
      <c r="J284" s="91">
        <f t="shared" si="127"/>
        <v>1226.7122999999999</v>
      </c>
      <c r="K284" s="91">
        <f t="shared" si="127"/>
        <v>1226.7122999999999</v>
      </c>
      <c r="L284" s="90">
        <f t="shared" si="127"/>
        <v>930</v>
      </c>
      <c r="M284" s="90">
        <f t="shared" si="127"/>
        <v>930</v>
      </c>
      <c r="N284" s="95"/>
    </row>
    <row r="285" spans="1:14" s="42" customFormat="1" ht="15.75" customHeight="1">
      <c r="A285" s="125"/>
      <c r="B285" s="683"/>
      <c r="C285" s="680"/>
      <c r="D285" s="677"/>
      <c r="E285" s="108" t="s">
        <v>14</v>
      </c>
      <c r="F285" s="93"/>
      <c r="G285" s="93"/>
      <c r="H285" s="93"/>
      <c r="I285" s="93"/>
      <c r="J285" s="91"/>
      <c r="K285" s="91"/>
      <c r="L285" s="94"/>
      <c r="M285" s="94"/>
      <c r="N285" s="95"/>
    </row>
    <row r="286" spans="1:14" s="42" customFormat="1" ht="15.75" customHeight="1">
      <c r="A286" s="125"/>
      <c r="B286" s="683"/>
      <c r="C286" s="680"/>
      <c r="D286" s="677"/>
      <c r="E286" s="108" t="s">
        <v>24</v>
      </c>
      <c r="F286" s="93">
        <v>0</v>
      </c>
      <c r="G286" s="93">
        <v>0</v>
      </c>
      <c r="H286" s="93">
        <v>0</v>
      </c>
      <c r="I286" s="93">
        <v>0</v>
      </c>
      <c r="J286" s="91">
        <v>0</v>
      </c>
      <c r="K286" s="91">
        <v>0</v>
      </c>
      <c r="L286" s="94">
        <v>0</v>
      </c>
      <c r="M286" s="94">
        <v>0</v>
      </c>
      <c r="N286" s="95"/>
    </row>
    <row r="287" spans="1:14" s="42" customFormat="1" ht="15.75" customHeight="1">
      <c r="A287" s="125"/>
      <c r="B287" s="683"/>
      <c r="C287" s="680"/>
      <c r="D287" s="677"/>
      <c r="E287" s="108" t="s">
        <v>15</v>
      </c>
      <c r="F287" s="93">
        <v>0</v>
      </c>
      <c r="G287" s="93">
        <v>0</v>
      </c>
      <c r="H287" s="93">
        <v>0</v>
      </c>
      <c r="I287" s="93">
        <v>0</v>
      </c>
      <c r="J287" s="91">
        <v>0</v>
      </c>
      <c r="K287" s="91">
        <v>0</v>
      </c>
      <c r="L287" s="94">
        <v>0</v>
      </c>
      <c r="M287" s="94">
        <v>0</v>
      </c>
      <c r="N287" s="95"/>
    </row>
    <row r="288" spans="1:14" s="42" customFormat="1" ht="15.75" customHeight="1">
      <c r="A288" s="125"/>
      <c r="B288" s="683"/>
      <c r="C288" s="680"/>
      <c r="D288" s="677"/>
      <c r="E288" s="108" t="s">
        <v>29</v>
      </c>
      <c r="F288" s="93"/>
      <c r="G288" s="93"/>
      <c r="H288" s="93"/>
      <c r="I288" s="93"/>
      <c r="J288" s="91"/>
      <c r="K288" s="91"/>
      <c r="L288" s="94"/>
      <c r="M288" s="94"/>
      <c r="N288" s="95"/>
    </row>
    <row r="289" spans="1:14" s="42" customFormat="1" ht="15.75" customHeight="1">
      <c r="A289" s="125"/>
      <c r="B289" s="683"/>
      <c r="C289" s="680"/>
      <c r="D289" s="677"/>
      <c r="E289" s="108" t="s">
        <v>64</v>
      </c>
      <c r="F289" s="142">
        <v>302.05</v>
      </c>
      <c r="G289" s="142">
        <v>302.05</v>
      </c>
      <c r="H289" s="142">
        <v>928.3</v>
      </c>
      <c r="I289" s="142">
        <v>743.21230000000003</v>
      </c>
      <c r="J289" s="143">
        <v>1226.7122999999999</v>
      </c>
      <c r="K289" s="143">
        <v>1226.7122999999999</v>
      </c>
      <c r="L289" s="429">
        <v>930</v>
      </c>
      <c r="M289" s="429">
        <v>930</v>
      </c>
      <c r="N289" s="95"/>
    </row>
    <row r="290" spans="1:14" s="42" customFormat="1" ht="21.75" customHeight="1">
      <c r="A290" s="125"/>
      <c r="B290" s="683"/>
      <c r="C290" s="680"/>
      <c r="D290" s="677"/>
      <c r="E290" s="108" t="s">
        <v>16</v>
      </c>
      <c r="F290" s="93"/>
      <c r="G290" s="93"/>
      <c r="H290" s="93"/>
      <c r="I290" s="93"/>
      <c r="J290" s="91"/>
      <c r="K290" s="91"/>
      <c r="L290" s="94"/>
      <c r="M290" s="94"/>
      <c r="N290" s="95"/>
    </row>
    <row r="291" spans="1:14" s="202" customFormat="1" ht="15.75" customHeight="1">
      <c r="A291" s="341"/>
      <c r="B291" s="683"/>
      <c r="C291" s="680"/>
      <c r="D291" s="677"/>
      <c r="E291" s="340" t="s">
        <v>13</v>
      </c>
      <c r="F291" s="93">
        <f t="shared" ref="F291:M291" si="128">F293+F294+F295+F296</f>
        <v>101.2</v>
      </c>
      <c r="G291" s="93">
        <f t="shared" si="128"/>
        <v>101.2</v>
      </c>
      <c r="H291" s="93">
        <f t="shared" si="128"/>
        <v>89.7</v>
      </c>
      <c r="I291" s="93">
        <f t="shared" si="128"/>
        <v>89.7</v>
      </c>
      <c r="J291" s="91">
        <f t="shared" si="128"/>
        <v>182.85</v>
      </c>
      <c r="K291" s="91">
        <f t="shared" si="128"/>
        <v>182.85</v>
      </c>
      <c r="L291" s="90">
        <f t="shared" si="128"/>
        <v>88</v>
      </c>
      <c r="M291" s="90">
        <f t="shared" si="128"/>
        <v>88</v>
      </c>
      <c r="N291" s="339"/>
    </row>
    <row r="292" spans="1:14" s="202" customFormat="1" ht="15.75" customHeight="1">
      <c r="A292" s="341"/>
      <c r="B292" s="683"/>
      <c r="C292" s="680"/>
      <c r="D292" s="677"/>
      <c r="E292" s="340" t="s">
        <v>14</v>
      </c>
      <c r="F292" s="93"/>
      <c r="G292" s="93"/>
      <c r="H292" s="93"/>
      <c r="I292" s="93"/>
      <c r="J292" s="91"/>
      <c r="K292" s="91"/>
      <c r="L292" s="94"/>
      <c r="M292" s="94"/>
      <c r="N292" s="339"/>
    </row>
    <row r="293" spans="1:14" s="202" customFormat="1" ht="15.75" customHeight="1">
      <c r="A293" s="341"/>
      <c r="B293" s="683"/>
      <c r="C293" s="680"/>
      <c r="D293" s="677"/>
      <c r="E293" s="340" t="s">
        <v>24</v>
      </c>
      <c r="F293" s="93">
        <v>0</v>
      </c>
      <c r="G293" s="93">
        <v>0</v>
      </c>
      <c r="H293" s="93">
        <v>0</v>
      </c>
      <c r="I293" s="93">
        <v>0</v>
      </c>
      <c r="J293" s="91">
        <v>0</v>
      </c>
      <c r="K293" s="91">
        <v>0</v>
      </c>
      <c r="L293" s="94">
        <v>0</v>
      </c>
      <c r="M293" s="94">
        <v>0</v>
      </c>
      <c r="N293" s="339"/>
    </row>
    <row r="294" spans="1:14" s="202" customFormat="1" ht="15.75" customHeight="1">
      <c r="A294" s="341"/>
      <c r="B294" s="683"/>
      <c r="C294" s="680"/>
      <c r="D294" s="677"/>
      <c r="E294" s="340" t="s">
        <v>15</v>
      </c>
      <c r="F294" s="93">
        <v>0</v>
      </c>
      <c r="G294" s="93">
        <v>0</v>
      </c>
      <c r="H294" s="93">
        <v>0</v>
      </c>
      <c r="I294" s="93">
        <v>0</v>
      </c>
      <c r="J294" s="91">
        <v>0</v>
      </c>
      <c r="K294" s="91">
        <v>0</v>
      </c>
      <c r="L294" s="94">
        <v>0</v>
      </c>
      <c r="M294" s="94">
        <v>0</v>
      </c>
      <c r="N294" s="339"/>
    </row>
    <row r="295" spans="1:14" s="202" customFormat="1" ht="15.75" customHeight="1">
      <c r="A295" s="341"/>
      <c r="B295" s="683"/>
      <c r="C295" s="680"/>
      <c r="D295" s="677"/>
      <c r="E295" s="340" t="s">
        <v>29</v>
      </c>
      <c r="F295" s="93"/>
      <c r="G295" s="93"/>
      <c r="H295" s="93"/>
      <c r="I295" s="93"/>
      <c r="J295" s="91"/>
      <c r="K295" s="91"/>
      <c r="L295" s="94"/>
      <c r="M295" s="94"/>
      <c r="N295" s="339"/>
    </row>
    <row r="296" spans="1:14" s="202" customFormat="1" ht="15.75" customHeight="1">
      <c r="A296" s="341"/>
      <c r="B296" s="683"/>
      <c r="C296" s="680"/>
      <c r="D296" s="677"/>
      <c r="E296" s="340" t="s">
        <v>64</v>
      </c>
      <c r="F296" s="142">
        <v>101.2</v>
      </c>
      <c r="G296" s="142">
        <v>101.2</v>
      </c>
      <c r="H296" s="142">
        <v>89.7</v>
      </c>
      <c r="I296" s="142">
        <v>89.7</v>
      </c>
      <c r="J296" s="143">
        <v>182.85</v>
      </c>
      <c r="K296" s="143">
        <v>182.85</v>
      </c>
      <c r="L296" s="429">
        <v>88</v>
      </c>
      <c r="M296" s="429">
        <v>88</v>
      </c>
      <c r="N296" s="339"/>
    </row>
    <row r="297" spans="1:14" s="202" customFormat="1" ht="21.75" customHeight="1">
      <c r="A297" s="341"/>
      <c r="B297" s="684"/>
      <c r="C297" s="681"/>
      <c r="D297" s="678"/>
      <c r="E297" s="340" t="s">
        <v>16</v>
      </c>
      <c r="F297" s="93"/>
      <c r="G297" s="93"/>
      <c r="H297" s="93"/>
      <c r="I297" s="93"/>
      <c r="J297" s="91"/>
      <c r="K297" s="91"/>
      <c r="L297" s="94"/>
      <c r="M297" s="94"/>
      <c r="N297" s="339"/>
    </row>
    <row r="298" spans="1:14" s="202" customFormat="1" ht="15.75" customHeight="1">
      <c r="A298" s="341"/>
      <c r="B298" s="342"/>
      <c r="C298" s="693" t="s">
        <v>119</v>
      </c>
      <c r="D298" s="716" t="s">
        <v>633</v>
      </c>
      <c r="E298" s="340" t="s">
        <v>13</v>
      </c>
      <c r="F298" s="93">
        <f t="shared" ref="F298:G298" si="129">F300+F301+F302+F303</f>
        <v>461.27660000000003</v>
      </c>
      <c r="G298" s="93">
        <f t="shared" si="129"/>
        <v>460.05844999999999</v>
      </c>
      <c r="H298" s="93">
        <f t="shared" ref="H298:M298" si="130">H300+H301+H302+H303</f>
        <v>181.48936</v>
      </c>
      <c r="I298" s="93">
        <f t="shared" si="130"/>
        <v>0</v>
      </c>
      <c r="J298" s="91">
        <f t="shared" si="130"/>
        <v>181.48936</v>
      </c>
      <c r="K298" s="91">
        <f t="shared" si="130"/>
        <v>180.44165000000001</v>
      </c>
      <c r="L298" s="90">
        <f t="shared" si="130"/>
        <v>0</v>
      </c>
      <c r="M298" s="90">
        <f t="shared" si="130"/>
        <v>0</v>
      </c>
      <c r="N298" s="339"/>
    </row>
    <row r="299" spans="1:14" s="202" customFormat="1" ht="15.75" customHeight="1">
      <c r="A299" s="341"/>
      <c r="B299" s="342"/>
      <c r="C299" s="694"/>
      <c r="D299" s="717"/>
      <c r="E299" s="340" t="s">
        <v>14</v>
      </c>
      <c r="F299" s="93"/>
      <c r="G299" s="93"/>
      <c r="H299" s="93"/>
      <c r="I299" s="93"/>
      <c r="J299" s="91"/>
      <c r="K299" s="91"/>
      <c r="L299" s="94"/>
      <c r="M299" s="94"/>
      <c r="N299" s="339"/>
    </row>
    <row r="300" spans="1:14" s="202" customFormat="1" ht="15.75" customHeight="1">
      <c r="A300" s="341"/>
      <c r="B300" s="342"/>
      <c r="C300" s="694"/>
      <c r="D300" s="717"/>
      <c r="E300" s="340" t="s">
        <v>24</v>
      </c>
      <c r="F300" s="93">
        <v>0</v>
      </c>
      <c r="G300" s="93">
        <v>0</v>
      </c>
      <c r="H300" s="93">
        <v>0</v>
      </c>
      <c r="I300" s="93">
        <v>0</v>
      </c>
      <c r="J300" s="91">
        <v>0</v>
      </c>
      <c r="K300" s="91">
        <v>0</v>
      </c>
      <c r="L300" s="94">
        <v>0</v>
      </c>
      <c r="M300" s="94">
        <v>0</v>
      </c>
      <c r="N300" s="339"/>
    </row>
    <row r="301" spans="1:14" s="202" customFormat="1" ht="15.75" customHeight="1">
      <c r="A301" s="341"/>
      <c r="B301" s="342"/>
      <c r="C301" s="694"/>
      <c r="D301" s="717"/>
      <c r="E301" s="340" t="s">
        <v>15</v>
      </c>
      <c r="F301" s="142">
        <v>433.6</v>
      </c>
      <c r="G301" s="142">
        <v>432.45494000000002</v>
      </c>
      <c r="H301" s="142">
        <v>170.6</v>
      </c>
      <c r="I301" s="142">
        <v>0</v>
      </c>
      <c r="J301" s="143">
        <v>170.6</v>
      </c>
      <c r="K301" s="143">
        <v>169.61516</v>
      </c>
      <c r="L301" s="146">
        <v>0</v>
      </c>
      <c r="M301" s="146">
        <v>0</v>
      </c>
      <c r="N301" s="339"/>
    </row>
    <row r="302" spans="1:14" s="202" customFormat="1" ht="15.75" customHeight="1">
      <c r="A302" s="341"/>
      <c r="B302" s="342"/>
      <c r="C302" s="694"/>
      <c r="D302" s="717"/>
      <c r="E302" s="340" t="s">
        <v>29</v>
      </c>
      <c r="F302" s="93"/>
      <c r="G302" s="93"/>
      <c r="H302" s="93"/>
      <c r="I302" s="93"/>
      <c r="J302" s="91"/>
      <c r="K302" s="91"/>
      <c r="L302" s="94"/>
      <c r="M302" s="94"/>
      <c r="N302" s="339"/>
    </row>
    <row r="303" spans="1:14" s="202" customFormat="1" ht="15.75" customHeight="1">
      <c r="A303" s="341"/>
      <c r="B303" s="342"/>
      <c r="C303" s="694"/>
      <c r="D303" s="717"/>
      <c r="E303" s="340" t="s">
        <v>64</v>
      </c>
      <c r="F303" s="142">
        <v>27.676600000000001</v>
      </c>
      <c r="G303" s="142">
        <v>27.60351</v>
      </c>
      <c r="H303" s="142">
        <v>10.88936</v>
      </c>
      <c r="I303" s="142">
        <v>0</v>
      </c>
      <c r="J303" s="143">
        <v>10.88936</v>
      </c>
      <c r="K303" s="143">
        <v>10.82649</v>
      </c>
      <c r="L303" s="146">
        <v>0</v>
      </c>
      <c r="M303" s="146">
        <v>0</v>
      </c>
      <c r="N303" s="339"/>
    </row>
    <row r="304" spans="1:14" s="202" customFormat="1" ht="21.75" customHeight="1">
      <c r="A304" s="341"/>
      <c r="B304" s="342"/>
      <c r="C304" s="695"/>
      <c r="D304" s="735"/>
      <c r="E304" s="340" t="s">
        <v>16</v>
      </c>
      <c r="F304" s="93"/>
      <c r="G304" s="93"/>
      <c r="H304" s="93"/>
      <c r="I304" s="93"/>
      <c r="J304" s="91"/>
      <c r="K304" s="91"/>
      <c r="L304" s="94"/>
      <c r="M304" s="94"/>
      <c r="N304" s="339"/>
    </row>
    <row r="305" spans="1:14" s="202" customFormat="1" ht="15.75" customHeight="1">
      <c r="A305" s="297"/>
      <c r="B305" s="682"/>
      <c r="C305" s="693" t="s">
        <v>124</v>
      </c>
      <c r="D305" s="716" t="s">
        <v>631</v>
      </c>
      <c r="E305" s="295" t="s">
        <v>13</v>
      </c>
      <c r="F305" s="93">
        <f t="shared" ref="F305:M305" si="131">F307+F308+F309+F310</f>
        <v>4040.4050000000002</v>
      </c>
      <c r="G305" s="93">
        <f t="shared" si="131"/>
        <v>4040.4050000000002</v>
      </c>
      <c r="H305" s="93">
        <f t="shared" si="131"/>
        <v>7880</v>
      </c>
      <c r="I305" s="93">
        <f t="shared" si="131"/>
        <v>0</v>
      </c>
      <c r="J305" s="91">
        <f t="shared" si="131"/>
        <v>7880</v>
      </c>
      <c r="K305" s="91">
        <f t="shared" si="131"/>
        <v>7880</v>
      </c>
      <c r="L305" s="90">
        <f t="shared" si="131"/>
        <v>0</v>
      </c>
      <c r="M305" s="90">
        <f t="shared" si="131"/>
        <v>0</v>
      </c>
      <c r="N305" s="296"/>
    </row>
    <row r="306" spans="1:14" s="202" customFormat="1" ht="15.75" customHeight="1">
      <c r="A306" s="297"/>
      <c r="B306" s="683"/>
      <c r="C306" s="694"/>
      <c r="D306" s="717"/>
      <c r="E306" s="295" t="s">
        <v>14</v>
      </c>
      <c r="F306" s="93"/>
      <c r="G306" s="93"/>
      <c r="H306" s="93"/>
      <c r="I306" s="93"/>
      <c r="J306" s="91"/>
      <c r="K306" s="91"/>
      <c r="L306" s="94"/>
      <c r="M306" s="94"/>
      <c r="N306" s="296"/>
    </row>
    <row r="307" spans="1:14" s="202" customFormat="1" ht="15.75" customHeight="1">
      <c r="A307" s="297"/>
      <c r="B307" s="683"/>
      <c r="C307" s="694"/>
      <c r="D307" s="717"/>
      <c r="E307" s="295" t="s">
        <v>24</v>
      </c>
      <c r="F307" s="93">
        <v>0</v>
      </c>
      <c r="G307" s="93">
        <v>0</v>
      </c>
      <c r="H307" s="93">
        <v>0</v>
      </c>
      <c r="I307" s="93">
        <v>0</v>
      </c>
      <c r="J307" s="91">
        <v>0</v>
      </c>
      <c r="K307" s="91">
        <v>0</v>
      </c>
      <c r="L307" s="94">
        <v>0</v>
      </c>
      <c r="M307" s="94">
        <v>0</v>
      </c>
      <c r="N307" s="296"/>
    </row>
    <row r="308" spans="1:14" s="202" customFormat="1" ht="15.75" customHeight="1">
      <c r="A308" s="297"/>
      <c r="B308" s="683"/>
      <c r="C308" s="694"/>
      <c r="D308" s="717"/>
      <c r="E308" s="295" t="s">
        <v>15</v>
      </c>
      <c r="F308" s="142">
        <v>4000</v>
      </c>
      <c r="G308" s="142">
        <v>4000</v>
      </c>
      <c r="H308" s="142">
        <v>7800</v>
      </c>
      <c r="I308" s="142">
        <v>0</v>
      </c>
      <c r="J308" s="143">
        <v>7800</v>
      </c>
      <c r="K308" s="143">
        <v>7800</v>
      </c>
      <c r="L308" s="146">
        <v>0</v>
      </c>
      <c r="M308" s="146">
        <v>0</v>
      </c>
      <c r="N308" s="296"/>
    </row>
    <row r="309" spans="1:14" s="202" customFormat="1" ht="15.75" customHeight="1">
      <c r="A309" s="297"/>
      <c r="B309" s="683"/>
      <c r="C309" s="694"/>
      <c r="D309" s="717"/>
      <c r="E309" s="295" t="s">
        <v>29</v>
      </c>
      <c r="F309" s="93"/>
      <c r="G309" s="93"/>
      <c r="H309" s="93"/>
      <c r="I309" s="93"/>
      <c r="J309" s="91"/>
      <c r="K309" s="91"/>
      <c r="L309" s="94"/>
      <c r="M309" s="94"/>
      <c r="N309" s="296"/>
    </row>
    <row r="310" spans="1:14" s="202" customFormat="1" ht="15.75" customHeight="1">
      <c r="A310" s="297"/>
      <c r="B310" s="683"/>
      <c r="C310" s="694"/>
      <c r="D310" s="717"/>
      <c r="E310" s="295" t="s">
        <v>64</v>
      </c>
      <c r="F310" s="142">
        <v>40.405000000000001</v>
      </c>
      <c r="G310" s="142">
        <v>40.405000000000001</v>
      </c>
      <c r="H310" s="142">
        <v>80</v>
      </c>
      <c r="I310" s="142">
        <v>0</v>
      </c>
      <c r="J310" s="143">
        <v>80</v>
      </c>
      <c r="K310" s="143">
        <v>80</v>
      </c>
      <c r="L310" s="146">
        <v>0</v>
      </c>
      <c r="M310" s="146">
        <v>0</v>
      </c>
      <c r="N310" s="296"/>
    </row>
    <row r="311" spans="1:14" s="202" customFormat="1" ht="15.75" customHeight="1">
      <c r="A311" s="297"/>
      <c r="B311" s="683"/>
      <c r="C311" s="694"/>
      <c r="D311" s="717"/>
      <c r="E311" s="295" t="s">
        <v>16</v>
      </c>
      <c r="F311" s="93"/>
      <c r="G311" s="93"/>
      <c r="H311" s="93"/>
      <c r="I311" s="93"/>
      <c r="J311" s="91"/>
      <c r="K311" s="91"/>
      <c r="L311" s="94"/>
      <c r="M311" s="94"/>
      <c r="N311" s="296"/>
    </row>
    <row r="312" spans="1:14" s="22" customFormat="1" ht="15.75" customHeight="1">
      <c r="A312" s="125"/>
      <c r="B312" s="672" t="s">
        <v>136</v>
      </c>
      <c r="C312" s="688" t="s">
        <v>85</v>
      </c>
      <c r="D312" s="688" t="s">
        <v>205</v>
      </c>
      <c r="E312" s="107" t="s">
        <v>13</v>
      </c>
      <c r="F312" s="89">
        <f t="shared" ref="F312:G312" si="132">F314+F315+F317</f>
        <v>0</v>
      </c>
      <c r="G312" s="89">
        <f t="shared" si="132"/>
        <v>0</v>
      </c>
      <c r="H312" s="89">
        <f t="shared" ref="H312:I312" si="133">H314+H315+H317</f>
        <v>40</v>
      </c>
      <c r="I312" s="89">
        <f t="shared" si="133"/>
        <v>0</v>
      </c>
      <c r="J312" s="89">
        <f t="shared" ref="J312:M312" si="134">J314+J315+J317</f>
        <v>0</v>
      </c>
      <c r="K312" s="89">
        <f t="shared" ref="K312" si="135">K314+K315+K317</f>
        <v>0</v>
      </c>
      <c r="L312" s="89">
        <f t="shared" si="134"/>
        <v>40</v>
      </c>
      <c r="M312" s="89">
        <f t="shared" si="134"/>
        <v>40</v>
      </c>
      <c r="N312" s="685"/>
    </row>
    <row r="313" spans="1:14" s="22" customFormat="1" ht="15.75" customHeight="1">
      <c r="A313" s="125"/>
      <c r="B313" s="672"/>
      <c r="C313" s="688"/>
      <c r="D313" s="688"/>
      <c r="E313" s="107" t="s">
        <v>14</v>
      </c>
      <c r="F313" s="89"/>
      <c r="G313" s="89"/>
      <c r="H313" s="89"/>
      <c r="I313" s="89"/>
      <c r="J313" s="89"/>
      <c r="K313" s="89"/>
      <c r="L313" s="89"/>
      <c r="M313" s="89"/>
      <c r="N313" s="686"/>
    </row>
    <row r="314" spans="1:14" s="22" customFormat="1" ht="15.75" customHeight="1">
      <c r="A314" s="125"/>
      <c r="B314" s="672"/>
      <c r="C314" s="688"/>
      <c r="D314" s="688"/>
      <c r="E314" s="107" t="s">
        <v>24</v>
      </c>
      <c r="F314" s="89">
        <f t="shared" ref="F314:G315" si="136">F321</f>
        <v>0</v>
      </c>
      <c r="G314" s="89">
        <f t="shared" si="136"/>
        <v>0</v>
      </c>
      <c r="H314" s="89">
        <f t="shared" ref="H314:I314" si="137">H321</f>
        <v>0</v>
      </c>
      <c r="I314" s="89">
        <f t="shared" si="137"/>
        <v>0</v>
      </c>
      <c r="J314" s="89">
        <f t="shared" ref="J314:M314" si="138">J321</f>
        <v>0</v>
      </c>
      <c r="K314" s="89">
        <f t="shared" ref="K314" si="139">K321</f>
        <v>0</v>
      </c>
      <c r="L314" s="89">
        <f t="shared" si="138"/>
        <v>0</v>
      </c>
      <c r="M314" s="89">
        <f t="shared" si="138"/>
        <v>0</v>
      </c>
      <c r="N314" s="686"/>
    </row>
    <row r="315" spans="1:14" s="22" customFormat="1" ht="15.75" customHeight="1">
      <c r="A315" s="125"/>
      <c r="B315" s="672"/>
      <c r="C315" s="688"/>
      <c r="D315" s="688"/>
      <c r="E315" s="107" t="s">
        <v>15</v>
      </c>
      <c r="F315" s="89">
        <f t="shared" ref="F315" si="140">F322</f>
        <v>0</v>
      </c>
      <c r="G315" s="89">
        <f t="shared" si="136"/>
        <v>0</v>
      </c>
      <c r="H315" s="89">
        <f t="shared" ref="H315:I315" si="141">H322</f>
        <v>0</v>
      </c>
      <c r="I315" s="89">
        <f t="shared" si="141"/>
        <v>0</v>
      </c>
      <c r="J315" s="89">
        <f t="shared" ref="J315:M315" si="142">J322</f>
        <v>0</v>
      </c>
      <c r="K315" s="89">
        <f t="shared" ref="K315" si="143">K322</f>
        <v>0</v>
      </c>
      <c r="L315" s="89">
        <f t="shared" si="142"/>
        <v>0</v>
      </c>
      <c r="M315" s="89">
        <f t="shared" si="142"/>
        <v>0</v>
      </c>
      <c r="N315" s="686"/>
    </row>
    <row r="316" spans="1:14" s="22" customFormat="1" ht="15.75" customHeight="1">
      <c r="A316" s="125"/>
      <c r="B316" s="672"/>
      <c r="C316" s="688"/>
      <c r="D316" s="688"/>
      <c r="E316" s="107" t="s">
        <v>29</v>
      </c>
      <c r="F316" s="89"/>
      <c r="G316" s="89"/>
      <c r="H316" s="89"/>
      <c r="I316" s="89"/>
      <c r="J316" s="89"/>
      <c r="K316" s="89"/>
      <c r="L316" s="89"/>
      <c r="M316" s="89"/>
      <c r="N316" s="686"/>
    </row>
    <row r="317" spans="1:14" s="22" customFormat="1" ht="15.75" customHeight="1">
      <c r="A317" s="125"/>
      <c r="B317" s="672"/>
      <c r="C317" s="688"/>
      <c r="D317" s="688"/>
      <c r="E317" s="107" t="s">
        <v>64</v>
      </c>
      <c r="F317" s="89">
        <f t="shared" ref="F317:G317" si="144">F324</f>
        <v>0</v>
      </c>
      <c r="G317" s="89">
        <f t="shared" si="144"/>
        <v>0</v>
      </c>
      <c r="H317" s="89">
        <f t="shared" ref="H317:I317" si="145">H324</f>
        <v>40</v>
      </c>
      <c r="I317" s="89">
        <f t="shared" si="145"/>
        <v>0</v>
      </c>
      <c r="J317" s="89">
        <f t="shared" ref="J317:M317" si="146">J324</f>
        <v>0</v>
      </c>
      <c r="K317" s="89">
        <f t="shared" ref="K317" si="147">K324</f>
        <v>0</v>
      </c>
      <c r="L317" s="89">
        <f t="shared" si="146"/>
        <v>40</v>
      </c>
      <c r="M317" s="89">
        <f t="shared" si="146"/>
        <v>40</v>
      </c>
      <c r="N317" s="686"/>
    </row>
    <row r="318" spans="1:14" s="22" customFormat="1" ht="15.75" customHeight="1">
      <c r="A318" s="125"/>
      <c r="B318" s="672"/>
      <c r="C318" s="688"/>
      <c r="D318" s="688"/>
      <c r="E318" s="107" t="s">
        <v>16</v>
      </c>
      <c r="F318" s="89"/>
      <c r="G318" s="89"/>
      <c r="H318" s="89"/>
      <c r="I318" s="89"/>
      <c r="J318" s="89"/>
      <c r="K318" s="89"/>
      <c r="L318" s="89"/>
      <c r="M318" s="89"/>
      <c r="N318" s="686"/>
    </row>
    <row r="319" spans="1:14" s="33" customFormat="1" ht="15.75" customHeight="1">
      <c r="A319" s="125"/>
      <c r="B319" s="673"/>
      <c r="C319" s="689" t="s">
        <v>228</v>
      </c>
      <c r="D319" s="689" t="s">
        <v>352</v>
      </c>
      <c r="E319" s="108" t="s">
        <v>13</v>
      </c>
      <c r="F319" s="93">
        <f t="shared" ref="F319:G319" si="148">F321+F322+F323+F324</f>
        <v>0</v>
      </c>
      <c r="G319" s="93">
        <f t="shared" si="148"/>
        <v>0</v>
      </c>
      <c r="H319" s="93">
        <f t="shared" ref="H319:M319" si="149">H321+H322+H323+H324</f>
        <v>40</v>
      </c>
      <c r="I319" s="93">
        <f t="shared" si="149"/>
        <v>0</v>
      </c>
      <c r="J319" s="91">
        <f t="shared" si="149"/>
        <v>0</v>
      </c>
      <c r="K319" s="91">
        <f t="shared" si="149"/>
        <v>0</v>
      </c>
      <c r="L319" s="90">
        <f t="shared" si="149"/>
        <v>40</v>
      </c>
      <c r="M319" s="90">
        <f t="shared" si="149"/>
        <v>40</v>
      </c>
      <c r="N319" s="92"/>
    </row>
    <row r="320" spans="1:14" s="33" customFormat="1" ht="15.75" customHeight="1">
      <c r="A320" s="125"/>
      <c r="B320" s="668"/>
      <c r="C320" s="689"/>
      <c r="D320" s="701"/>
      <c r="E320" s="108" t="s">
        <v>14</v>
      </c>
      <c r="F320" s="93"/>
      <c r="G320" s="93"/>
      <c r="H320" s="93"/>
      <c r="I320" s="93"/>
      <c r="J320" s="91"/>
      <c r="K320" s="91"/>
      <c r="L320" s="90"/>
      <c r="M320" s="90"/>
      <c r="N320" s="92"/>
    </row>
    <row r="321" spans="1:14" s="33" customFormat="1" ht="15.75" customHeight="1">
      <c r="A321" s="125"/>
      <c r="B321" s="668"/>
      <c r="C321" s="689"/>
      <c r="D321" s="701"/>
      <c r="E321" s="108" t="s">
        <v>24</v>
      </c>
      <c r="F321" s="93">
        <v>0</v>
      </c>
      <c r="G321" s="93">
        <v>0</v>
      </c>
      <c r="H321" s="93">
        <v>0</v>
      </c>
      <c r="I321" s="93">
        <v>0</v>
      </c>
      <c r="J321" s="91">
        <v>0</v>
      </c>
      <c r="K321" s="91">
        <v>0</v>
      </c>
      <c r="L321" s="90">
        <v>0</v>
      </c>
      <c r="M321" s="90">
        <v>0</v>
      </c>
      <c r="N321" s="92"/>
    </row>
    <row r="322" spans="1:14" s="33" customFormat="1" ht="15.75" customHeight="1">
      <c r="A322" s="125"/>
      <c r="B322" s="668"/>
      <c r="C322" s="689"/>
      <c r="D322" s="701"/>
      <c r="E322" s="108" t="s">
        <v>15</v>
      </c>
      <c r="F322" s="93">
        <v>0</v>
      </c>
      <c r="G322" s="93">
        <v>0</v>
      </c>
      <c r="H322" s="93">
        <v>0</v>
      </c>
      <c r="I322" s="93">
        <v>0</v>
      </c>
      <c r="J322" s="91">
        <v>0</v>
      </c>
      <c r="K322" s="91">
        <v>0</v>
      </c>
      <c r="L322" s="90">
        <v>0</v>
      </c>
      <c r="M322" s="90">
        <v>0</v>
      </c>
      <c r="N322" s="92"/>
    </row>
    <row r="323" spans="1:14" s="33" customFormat="1" ht="15.75" customHeight="1">
      <c r="A323" s="125"/>
      <c r="B323" s="668"/>
      <c r="C323" s="689"/>
      <c r="D323" s="701"/>
      <c r="E323" s="108" t="s">
        <v>29</v>
      </c>
      <c r="F323" s="93"/>
      <c r="G323" s="93"/>
      <c r="H323" s="93"/>
      <c r="I323" s="93"/>
      <c r="J323" s="91"/>
      <c r="K323" s="91"/>
      <c r="L323" s="90"/>
      <c r="M323" s="90"/>
      <c r="N323" s="92"/>
    </row>
    <row r="324" spans="1:14" s="33" customFormat="1" ht="15.75" customHeight="1">
      <c r="A324" s="125"/>
      <c r="B324" s="668"/>
      <c r="C324" s="689"/>
      <c r="D324" s="701"/>
      <c r="E324" s="108" t="s">
        <v>64</v>
      </c>
      <c r="F324" s="93">
        <v>0</v>
      </c>
      <c r="G324" s="93">
        <v>0</v>
      </c>
      <c r="H324" s="142">
        <v>40</v>
      </c>
      <c r="I324" s="142">
        <v>0</v>
      </c>
      <c r="J324" s="143">
        <v>0</v>
      </c>
      <c r="K324" s="143">
        <v>0</v>
      </c>
      <c r="L324" s="144">
        <v>40</v>
      </c>
      <c r="M324" s="144">
        <v>40</v>
      </c>
      <c r="N324" s="92"/>
    </row>
    <row r="325" spans="1:14" s="33" customFormat="1" ht="15.75" customHeight="1">
      <c r="A325" s="125"/>
      <c r="B325" s="668"/>
      <c r="C325" s="689"/>
      <c r="D325" s="701"/>
      <c r="E325" s="108" t="s">
        <v>16</v>
      </c>
      <c r="F325" s="93"/>
      <c r="G325" s="93"/>
      <c r="H325" s="93"/>
      <c r="I325" s="93"/>
      <c r="J325" s="91"/>
      <c r="K325" s="91"/>
      <c r="L325" s="90"/>
      <c r="M325" s="90"/>
      <c r="N325" s="92"/>
    </row>
    <row r="326" spans="1:14" ht="15.75" customHeight="1">
      <c r="A326" s="125"/>
      <c r="B326" s="671">
        <v>5</v>
      </c>
      <c r="C326" s="687" t="s">
        <v>66</v>
      </c>
      <c r="D326" s="687" t="s">
        <v>143</v>
      </c>
      <c r="E326" s="106" t="s">
        <v>13</v>
      </c>
      <c r="F326" s="88">
        <f t="shared" ref="F326:G326" si="150">F328+F329+F331</f>
        <v>21875.74683</v>
      </c>
      <c r="G326" s="88">
        <f t="shared" si="150"/>
        <v>21343.082220000004</v>
      </c>
      <c r="H326" s="88">
        <f t="shared" ref="H326:J326" si="151">H328+H329+H331</f>
        <v>25991.998920000002</v>
      </c>
      <c r="I326" s="88">
        <f t="shared" si="151"/>
        <v>13239.864340000002</v>
      </c>
      <c r="J326" s="88">
        <f t="shared" si="151"/>
        <v>25136.020520000002</v>
      </c>
      <c r="K326" s="88">
        <f t="shared" ref="K326:L326" si="152">K328+K329+K331</f>
        <v>25097.020520000002</v>
      </c>
      <c r="L326" s="88">
        <f t="shared" si="152"/>
        <v>25539.737000000001</v>
      </c>
      <c r="M326" s="88">
        <f t="shared" ref="M326" si="153">M328+M329+M331</f>
        <v>25539.737000000001</v>
      </c>
      <c r="N326" s="671"/>
    </row>
    <row r="327" spans="1:14" ht="15.75" customHeight="1">
      <c r="A327" s="125"/>
      <c r="B327" s="671"/>
      <c r="C327" s="687"/>
      <c r="D327" s="687"/>
      <c r="E327" s="106" t="s">
        <v>14</v>
      </c>
      <c r="F327" s="88"/>
      <c r="G327" s="88"/>
      <c r="H327" s="88"/>
      <c r="I327" s="88"/>
      <c r="J327" s="88"/>
      <c r="K327" s="88"/>
      <c r="L327" s="88"/>
      <c r="M327" s="88"/>
      <c r="N327" s="671"/>
    </row>
    <row r="328" spans="1:14" ht="15.75" customHeight="1">
      <c r="A328" s="125"/>
      <c r="B328" s="671"/>
      <c r="C328" s="687"/>
      <c r="D328" s="687"/>
      <c r="E328" s="106" t="s">
        <v>24</v>
      </c>
      <c r="F328" s="88">
        <f t="shared" ref="F328:M329" si="154">F335+F377+F426</f>
        <v>0</v>
      </c>
      <c r="G328" s="88">
        <f t="shared" si="154"/>
        <v>0</v>
      </c>
      <c r="H328" s="88">
        <f t="shared" si="154"/>
        <v>0</v>
      </c>
      <c r="I328" s="88">
        <f t="shared" si="154"/>
        <v>0</v>
      </c>
      <c r="J328" s="88">
        <f t="shared" ref="J328" si="155">J335+J377+J426</f>
        <v>0</v>
      </c>
      <c r="K328" s="88">
        <f t="shared" si="154"/>
        <v>0</v>
      </c>
      <c r="L328" s="88">
        <f t="shared" si="154"/>
        <v>0</v>
      </c>
      <c r="M328" s="88">
        <f t="shared" si="154"/>
        <v>0</v>
      </c>
      <c r="N328" s="671"/>
    </row>
    <row r="329" spans="1:14" ht="15.75" customHeight="1">
      <c r="A329" s="125"/>
      <c r="B329" s="671"/>
      <c r="C329" s="687"/>
      <c r="D329" s="687"/>
      <c r="E329" s="106" t="s">
        <v>15</v>
      </c>
      <c r="F329" s="88">
        <f t="shared" si="154"/>
        <v>0</v>
      </c>
      <c r="G329" s="88">
        <f t="shared" si="154"/>
        <v>0</v>
      </c>
      <c r="H329" s="88">
        <f t="shared" si="154"/>
        <v>157.03</v>
      </c>
      <c r="I329" s="88">
        <f t="shared" si="154"/>
        <v>157.03</v>
      </c>
      <c r="J329" s="88">
        <f t="shared" ref="J329" si="156">J336+J378+J427</f>
        <v>157.03</v>
      </c>
      <c r="K329" s="88">
        <f t="shared" si="154"/>
        <v>157.03</v>
      </c>
      <c r="L329" s="88">
        <f t="shared" si="154"/>
        <v>0</v>
      </c>
      <c r="M329" s="88">
        <f t="shared" si="154"/>
        <v>0</v>
      </c>
      <c r="N329" s="671"/>
    </row>
    <row r="330" spans="1:14" ht="15.75" customHeight="1">
      <c r="A330" s="125"/>
      <c r="B330" s="671"/>
      <c r="C330" s="687"/>
      <c r="D330" s="687"/>
      <c r="E330" s="106" t="s">
        <v>29</v>
      </c>
      <c r="F330" s="88"/>
      <c r="G330" s="88"/>
      <c r="H330" s="88"/>
      <c r="I330" s="88"/>
      <c r="J330" s="88"/>
      <c r="K330" s="88"/>
      <c r="L330" s="88"/>
      <c r="M330" s="88"/>
      <c r="N330" s="671"/>
    </row>
    <row r="331" spans="1:14" ht="15.75" customHeight="1">
      <c r="A331" s="125"/>
      <c r="B331" s="671"/>
      <c r="C331" s="687"/>
      <c r="D331" s="687"/>
      <c r="E331" s="106" t="s">
        <v>64</v>
      </c>
      <c r="F331" s="88">
        <f t="shared" ref="F331:M331" si="157">F338+F380+F429</f>
        <v>21875.74683</v>
      </c>
      <c r="G331" s="88">
        <f t="shared" si="157"/>
        <v>21343.082220000004</v>
      </c>
      <c r="H331" s="88">
        <f t="shared" si="157"/>
        <v>25834.968920000003</v>
      </c>
      <c r="I331" s="88">
        <f t="shared" si="157"/>
        <v>13082.834340000001</v>
      </c>
      <c r="J331" s="88">
        <f t="shared" ref="J331" si="158">J338+J380+J429</f>
        <v>24978.990520000003</v>
      </c>
      <c r="K331" s="88">
        <f t="shared" si="157"/>
        <v>24939.990520000003</v>
      </c>
      <c r="L331" s="88">
        <f t="shared" si="157"/>
        <v>25539.737000000001</v>
      </c>
      <c r="M331" s="88">
        <f t="shared" si="157"/>
        <v>25539.737000000001</v>
      </c>
      <c r="N331" s="671"/>
    </row>
    <row r="332" spans="1:14" ht="15.75" customHeight="1">
      <c r="A332" s="125"/>
      <c r="B332" s="671"/>
      <c r="C332" s="687"/>
      <c r="D332" s="687"/>
      <c r="E332" s="106" t="s">
        <v>16</v>
      </c>
      <c r="F332" s="88"/>
      <c r="G332" s="88"/>
      <c r="H332" s="88"/>
      <c r="I332" s="88"/>
      <c r="J332" s="88"/>
      <c r="K332" s="88"/>
      <c r="L332" s="88"/>
      <c r="M332" s="88"/>
      <c r="N332" s="671"/>
    </row>
    <row r="333" spans="1:14" s="24" customFormat="1" ht="15.75" customHeight="1">
      <c r="A333" s="125"/>
      <c r="B333" s="672"/>
      <c r="C333" s="688" t="s">
        <v>92</v>
      </c>
      <c r="D333" s="688" t="s">
        <v>230</v>
      </c>
      <c r="E333" s="107" t="s">
        <v>13</v>
      </c>
      <c r="F333" s="89">
        <f t="shared" ref="F333:G333" si="159">F335+F336+F337+F338</f>
        <v>5994.8381399999998</v>
      </c>
      <c r="G333" s="89">
        <f t="shared" si="159"/>
        <v>5465.09141</v>
      </c>
      <c r="H333" s="89">
        <f t="shared" ref="H333:M333" si="160">H335+H336+H337+H338</f>
        <v>6690.3090000000002</v>
      </c>
      <c r="I333" s="89">
        <f t="shared" si="160"/>
        <v>2975.60349</v>
      </c>
      <c r="J333" s="89">
        <f t="shared" ref="J333" si="161">J335+J336+J337+J338</f>
        <v>6507.2965300000005</v>
      </c>
      <c r="K333" s="89">
        <f t="shared" si="160"/>
        <v>6507.2965300000005</v>
      </c>
      <c r="L333" s="89">
        <f t="shared" si="160"/>
        <v>6790.3090000000002</v>
      </c>
      <c r="M333" s="89">
        <f t="shared" si="160"/>
        <v>6790.3090000000002</v>
      </c>
      <c r="N333" s="685"/>
    </row>
    <row r="334" spans="1:14" s="24" customFormat="1" ht="15.75" customHeight="1">
      <c r="A334" s="125"/>
      <c r="B334" s="672"/>
      <c r="C334" s="688"/>
      <c r="D334" s="688"/>
      <c r="E334" s="107" t="s">
        <v>14</v>
      </c>
      <c r="F334" s="89"/>
      <c r="G334" s="89"/>
      <c r="H334" s="89"/>
      <c r="I334" s="89"/>
      <c r="J334" s="89"/>
      <c r="K334" s="89"/>
      <c r="L334" s="89"/>
      <c r="M334" s="89"/>
      <c r="N334" s="686"/>
    </row>
    <row r="335" spans="1:14" s="24" customFormat="1" ht="15.75" customHeight="1">
      <c r="A335" s="125"/>
      <c r="B335" s="672"/>
      <c r="C335" s="688"/>
      <c r="D335" s="688"/>
      <c r="E335" s="107" t="s">
        <v>24</v>
      </c>
      <c r="F335" s="89">
        <f>F342+F349+F356+F363+F370</f>
        <v>0</v>
      </c>
      <c r="G335" s="89">
        <f t="shared" ref="G335:M335" si="162">G342+G349+G356+G363+G370</f>
        <v>0</v>
      </c>
      <c r="H335" s="89">
        <f t="shared" si="162"/>
        <v>0</v>
      </c>
      <c r="I335" s="89">
        <f t="shared" si="162"/>
        <v>0</v>
      </c>
      <c r="J335" s="89">
        <f t="shared" ref="J335" si="163">J342+J349+J356+J363+J370</f>
        <v>0</v>
      </c>
      <c r="K335" s="89">
        <f t="shared" si="162"/>
        <v>0</v>
      </c>
      <c r="L335" s="89">
        <f t="shared" si="162"/>
        <v>0</v>
      </c>
      <c r="M335" s="89">
        <f t="shared" si="162"/>
        <v>0</v>
      </c>
      <c r="N335" s="686"/>
    </row>
    <row r="336" spans="1:14" s="24" customFormat="1" ht="15.75" customHeight="1">
      <c r="A336" s="125"/>
      <c r="B336" s="672"/>
      <c r="C336" s="688"/>
      <c r="D336" s="688"/>
      <c r="E336" s="107" t="s">
        <v>15</v>
      </c>
      <c r="F336" s="89">
        <f t="shared" ref="F336:M339" si="164">F343+F350+F357+F364+F371</f>
        <v>0</v>
      </c>
      <c r="G336" s="89">
        <f t="shared" si="164"/>
        <v>0</v>
      </c>
      <c r="H336" s="89">
        <f t="shared" si="164"/>
        <v>0</v>
      </c>
      <c r="I336" s="89">
        <f t="shared" si="164"/>
        <v>0</v>
      </c>
      <c r="J336" s="89">
        <f t="shared" ref="J336" si="165">J343+J350+J357+J364+J371</f>
        <v>0</v>
      </c>
      <c r="K336" s="89">
        <f t="shared" si="164"/>
        <v>0</v>
      </c>
      <c r="L336" s="89">
        <f t="shared" si="164"/>
        <v>0</v>
      </c>
      <c r="M336" s="89">
        <f t="shared" si="164"/>
        <v>0</v>
      </c>
      <c r="N336" s="686"/>
    </row>
    <row r="337" spans="1:14" s="24" customFormat="1" ht="15.75" customHeight="1">
      <c r="A337" s="125"/>
      <c r="B337" s="672"/>
      <c r="C337" s="688"/>
      <c r="D337" s="688"/>
      <c r="E337" s="107" t="s">
        <v>29</v>
      </c>
      <c r="F337" s="89">
        <f t="shared" si="164"/>
        <v>0</v>
      </c>
      <c r="G337" s="89">
        <f t="shared" si="164"/>
        <v>0</v>
      </c>
      <c r="H337" s="89">
        <f t="shared" si="164"/>
        <v>0</v>
      </c>
      <c r="I337" s="89">
        <f t="shared" si="164"/>
        <v>0</v>
      </c>
      <c r="J337" s="89">
        <f t="shared" ref="J337" si="166">J344+J351+J358+J365+J372</f>
        <v>0</v>
      </c>
      <c r="K337" s="89">
        <f t="shared" si="164"/>
        <v>0</v>
      </c>
      <c r="L337" s="89">
        <f t="shared" si="164"/>
        <v>0</v>
      </c>
      <c r="M337" s="89">
        <f t="shared" si="164"/>
        <v>0</v>
      </c>
      <c r="N337" s="686"/>
    </row>
    <row r="338" spans="1:14" s="24" customFormat="1" ht="15.75" customHeight="1">
      <c r="A338" s="125"/>
      <c r="B338" s="672"/>
      <c r="C338" s="688"/>
      <c r="D338" s="688"/>
      <c r="E338" s="107" t="s">
        <v>64</v>
      </c>
      <c r="F338" s="89">
        <f t="shared" si="164"/>
        <v>5994.8381399999998</v>
      </c>
      <c r="G338" s="89">
        <f t="shared" si="164"/>
        <v>5465.09141</v>
      </c>
      <c r="H338" s="89">
        <f t="shared" si="164"/>
        <v>6690.3090000000002</v>
      </c>
      <c r="I338" s="89">
        <f t="shared" si="164"/>
        <v>2975.60349</v>
      </c>
      <c r="J338" s="89">
        <f t="shared" ref="J338" si="167">J345+J352+J359+J366+J373</f>
        <v>6507.2965300000005</v>
      </c>
      <c r="K338" s="89">
        <f t="shared" si="164"/>
        <v>6507.2965300000005</v>
      </c>
      <c r="L338" s="89">
        <f t="shared" si="164"/>
        <v>6790.3090000000002</v>
      </c>
      <c r="M338" s="89">
        <f t="shared" si="164"/>
        <v>6790.3090000000002</v>
      </c>
      <c r="N338" s="686"/>
    </row>
    <row r="339" spans="1:14" s="24" customFormat="1" ht="15.75" customHeight="1">
      <c r="A339" s="125"/>
      <c r="B339" s="672"/>
      <c r="C339" s="688"/>
      <c r="D339" s="688"/>
      <c r="E339" s="107" t="s">
        <v>16</v>
      </c>
      <c r="F339" s="89">
        <f t="shared" si="164"/>
        <v>0</v>
      </c>
      <c r="G339" s="89">
        <f t="shared" si="164"/>
        <v>0</v>
      </c>
      <c r="H339" s="89">
        <f t="shared" si="164"/>
        <v>0</v>
      </c>
      <c r="I339" s="89">
        <f t="shared" si="164"/>
        <v>0</v>
      </c>
      <c r="J339" s="89">
        <f t="shared" ref="J339" si="168">J346+J353+J360+J367+J374</f>
        <v>0</v>
      </c>
      <c r="K339" s="89">
        <f t="shared" si="164"/>
        <v>0</v>
      </c>
      <c r="L339" s="89">
        <f t="shared" si="164"/>
        <v>0</v>
      </c>
      <c r="M339" s="89">
        <f t="shared" si="164"/>
        <v>0</v>
      </c>
      <c r="N339" s="686"/>
    </row>
    <row r="340" spans="1:14" s="24" customFormat="1" ht="15.75" customHeight="1">
      <c r="A340" s="125"/>
      <c r="B340" s="673"/>
      <c r="C340" s="689" t="s">
        <v>123</v>
      </c>
      <c r="D340" s="670" t="s">
        <v>141</v>
      </c>
      <c r="E340" s="108" t="s">
        <v>13</v>
      </c>
      <c r="F340" s="93">
        <f t="shared" ref="F340:G340" si="169">F342+F343+F345</f>
        <v>94.011359999999996</v>
      </c>
      <c r="G340" s="93">
        <f t="shared" si="169"/>
        <v>94.011359999999996</v>
      </c>
      <c r="H340" s="93">
        <f t="shared" ref="H340:M340" si="170">H342+H343+H345</f>
        <v>50</v>
      </c>
      <c r="I340" s="93">
        <f t="shared" si="170"/>
        <v>0</v>
      </c>
      <c r="J340" s="91">
        <f t="shared" si="170"/>
        <v>0</v>
      </c>
      <c r="K340" s="91">
        <f t="shared" si="170"/>
        <v>0</v>
      </c>
      <c r="L340" s="93">
        <f t="shared" si="170"/>
        <v>150</v>
      </c>
      <c r="M340" s="93">
        <f t="shared" si="170"/>
        <v>150</v>
      </c>
      <c r="N340" s="95"/>
    </row>
    <row r="341" spans="1:14" s="24" customFormat="1" ht="15.75" customHeight="1">
      <c r="A341" s="125"/>
      <c r="B341" s="673"/>
      <c r="C341" s="689"/>
      <c r="D341" s="670"/>
      <c r="E341" s="108" t="s">
        <v>14</v>
      </c>
      <c r="F341" s="93"/>
      <c r="G341" s="93"/>
      <c r="H341" s="93"/>
      <c r="I341" s="93"/>
      <c r="J341" s="91"/>
      <c r="K341" s="91"/>
      <c r="L341" s="93"/>
      <c r="M341" s="93"/>
      <c r="N341" s="95"/>
    </row>
    <row r="342" spans="1:14" s="24" customFormat="1" ht="15.75" customHeight="1">
      <c r="A342" s="125"/>
      <c r="B342" s="673"/>
      <c r="C342" s="689"/>
      <c r="D342" s="670"/>
      <c r="E342" s="108" t="s">
        <v>24</v>
      </c>
      <c r="F342" s="93">
        <v>0</v>
      </c>
      <c r="G342" s="93">
        <v>0</v>
      </c>
      <c r="H342" s="93">
        <v>0</v>
      </c>
      <c r="I342" s="93">
        <v>0</v>
      </c>
      <c r="J342" s="91">
        <v>0</v>
      </c>
      <c r="K342" s="91">
        <v>0</v>
      </c>
      <c r="L342" s="93">
        <v>0</v>
      </c>
      <c r="M342" s="94">
        <v>0</v>
      </c>
      <c r="N342" s="95"/>
    </row>
    <row r="343" spans="1:14" s="24" customFormat="1" ht="15.75" customHeight="1">
      <c r="A343" s="125"/>
      <c r="B343" s="673"/>
      <c r="C343" s="689"/>
      <c r="D343" s="670"/>
      <c r="E343" s="108" t="s">
        <v>15</v>
      </c>
      <c r="F343" s="93">
        <v>0</v>
      </c>
      <c r="G343" s="93">
        <v>0</v>
      </c>
      <c r="H343" s="93">
        <v>0</v>
      </c>
      <c r="I343" s="93">
        <v>0</v>
      </c>
      <c r="J343" s="91">
        <v>0</v>
      </c>
      <c r="K343" s="91">
        <v>0</v>
      </c>
      <c r="L343" s="93">
        <v>0</v>
      </c>
      <c r="M343" s="94">
        <v>0</v>
      </c>
      <c r="N343" s="95"/>
    </row>
    <row r="344" spans="1:14" s="24" customFormat="1" ht="15.75" customHeight="1">
      <c r="A344" s="125"/>
      <c r="B344" s="673"/>
      <c r="C344" s="689"/>
      <c r="D344" s="670"/>
      <c r="E344" s="108" t="s">
        <v>29</v>
      </c>
      <c r="F344" s="93"/>
      <c r="G344" s="93"/>
      <c r="H344" s="93"/>
      <c r="I344" s="93"/>
      <c r="J344" s="91"/>
      <c r="K344" s="91"/>
      <c r="L344" s="93"/>
      <c r="M344" s="94"/>
      <c r="N344" s="95"/>
    </row>
    <row r="345" spans="1:14" s="24" customFormat="1" ht="15.75" customHeight="1">
      <c r="A345" s="125"/>
      <c r="B345" s="673"/>
      <c r="C345" s="689"/>
      <c r="D345" s="670"/>
      <c r="E345" s="108" t="s">
        <v>64</v>
      </c>
      <c r="F345" s="142">
        <v>94.011359999999996</v>
      </c>
      <c r="G345" s="142">
        <v>94.011359999999996</v>
      </c>
      <c r="H345" s="142">
        <v>50</v>
      </c>
      <c r="I345" s="142">
        <v>0</v>
      </c>
      <c r="J345" s="143">
        <v>0</v>
      </c>
      <c r="K345" s="143">
        <v>0</v>
      </c>
      <c r="L345" s="142">
        <v>150</v>
      </c>
      <c r="M345" s="142">
        <v>150</v>
      </c>
      <c r="N345" s="95"/>
    </row>
    <row r="346" spans="1:14" s="24" customFormat="1" ht="15.75" customHeight="1">
      <c r="A346" s="125"/>
      <c r="B346" s="673"/>
      <c r="C346" s="689"/>
      <c r="D346" s="670"/>
      <c r="E346" s="108" t="s">
        <v>16</v>
      </c>
      <c r="F346" s="93"/>
      <c r="G346" s="93"/>
      <c r="H346" s="93"/>
      <c r="I346" s="93"/>
      <c r="J346" s="91"/>
      <c r="K346" s="91"/>
      <c r="L346" s="93"/>
      <c r="M346" s="94"/>
      <c r="N346" s="95"/>
    </row>
    <row r="347" spans="1:14" s="31" customFormat="1" ht="15.75" customHeight="1">
      <c r="A347" s="125"/>
      <c r="B347" s="673"/>
      <c r="C347" s="689" t="s">
        <v>119</v>
      </c>
      <c r="D347" s="670" t="s">
        <v>321</v>
      </c>
      <c r="E347" s="108" t="s">
        <v>13</v>
      </c>
      <c r="F347" s="93">
        <f>F349+F350+F352</f>
        <v>232.46455</v>
      </c>
      <c r="G347" s="93">
        <f>G349+G350+G352</f>
        <v>232.46455</v>
      </c>
      <c r="H347" s="93">
        <f t="shared" ref="H347:I347" si="171">H349+H350+H352</f>
        <v>2163.6723000000002</v>
      </c>
      <c r="I347" s="93">
        <f t="shared" si="171"/>
        <v>1421.2700199999999</v>
      </c>
      <c r="J347" s="91">
        <f>J349+J350+J352</f>
        <v>2709.4672599999999</v>
      </c>
      <c r="K347" s="91">
        <f>K349+K350+K352</f>
        <v>2709.4672599999999</v>
      </c>
      <c r="L347" s="93">
        <f>L349+L350+L352</f>
        <v>2118.6723000000002</v>
      </c>
      <c r="M347" s="94">
        <f>M349+M350+M352</f>
        <v>2118.6723000000002</v>
      </c>
      <c r="N347" s="95"/>
    </row>
    <row r="348" spans="1:14" s="31" customFormat="1" ht="15.75" customHeight="1">
      <c r="A348" s="125"/>
      <c r="B348" s="673"/>
      <c r="C348" s="689"/>
      <c r="D348" s="670"/>
      <c r="E348" s="108" t="s">
        <v>14</v>
      </c>
      <c r="F348" s="93"/>
      <c r="G348" s="93"/>
      <c r="H348" s="93"/>
      <c r="I348" s="93"/>
      <c r="J348" s="91"/>
      <c r="K348" s="91"/>
      <c r="L348" s="93"/>
      <c r="M348" s="94"/>
      <c r="N348" s="95"/>
    </row>
    <row r="349" spans="1:14" s="31" customFormat="1" ht="15.75" customHeight="1">
      <c r="A349" s="125"/>
      <c r="B349" s="673"/>
      <c r="C349" s="689"/>
      <c r="D349" s="670"/>
      <c r="E349" s="108" t="s">
        <v>24</v>
      </c>
      <c r="F349" s="93">
        <v>0</v>
      </c>
      <c r="G349" s="93">
        <v>0</v>
      </c>
      <c r="H349" s="93">
        <v>0</v>
      </c>
      <c r="I349" s="93">
        <v>0</v>
      </c>
      <c r="J349" s="91">
        <v>0</v>
      </c>
      <c r="K349" s="91">
        <v>0</v>
      </c>
      <c r="L349" s="93">
        <v>0</v>
      </c>
      <c r="M349" s="94">
        <v>0</v>
      </c>
      <c r="N349" s="95"/>
    </row>
    <row r="350" spans="1:14" s="31" customFormat="1" ht="15.75" customHeight="1">
      <c r="A350" s="125"/>
      <c r="B350" s="673"/>
      <c r="C350" s="689"/>
      <c r="D350" s="670"/>
      <c r="E350" s="108" t="s">
        <v>15</v>
      </c>
      <c r="F350" s="93">
        <v>0</v>
      </c>
      <c r="G350" s="93">
        <v>0</v>
      </c>
      <c r="H350" s="93">
        <v>0</v>
      </c>
      <c r="I350" s="93">
        <v>0</v>
      </c>
      <c r="J350" s="91">
        <v>0</v>
      </c>
      <c r="K350" s="91">
        <v>0</v>
      </c>
      <c r="L350" s="93">
        <v>0</v>
      </c>
      <c r="M350" s="94">
        <v>0</v>
      </c>
      <c r="N350" s="95"/>
    </row>
    <row r="351" spans="1:14" s="31" customFormat="1" ht="15.75" customHeight="1">
      <c r="A351" s="125"/>
      <c r="B351" s="673"/>
      <c r="C351" s="689"/>
      <c r="D351" s="670"/>
      <c r="E351" s="108" t="s">
        <v>29</v>
      </c>
      <c r="F351" s="93"/>
      <c r="G351" s="93"/>
      <c r="H351" s="93"/>
      <c r="I351" s="93"/>
      <c r="J351" s="91"/>
      <c r="K351" s="91"/>
      <c r="L351" s="93"/>
      <c r="M351" s="94"/>
      <c r="N351" s="95"/>
    </row>
    <row r="352" spans="1:14" s="31" customFormat="1" ht="15.75" customHeight="1">
      <c r="A352" s="125"/>
      <c r="B352" s="673"/>
      <c r="C352" s="689"/>
      <c r="D352" s="670"/>
      <c r="E352" s="108" t="s">
        <v>64</v>
      </c>
      <c r="F352" s="142">
        <v>232.46455</v>
      </c>
      <c r="G352" s="142">
        <v>232.46455</v>
      </c>
      <c r="H352" s="142">
        <v>2163.6723000000002</v>
      </c>
      <c r="I352" s="142">
        <v>1421.2700199999999</v>
      </c>
      <c r="J352" s="143">
        <v>2709.4672599999999</v>
      </c>
      <c r="K352" s="143">
        <v>2709.4672599999999</v>
      </c>
      <c r="L352" s="142">
        <v>2118.6723000000002</v>
      </c>
      <c r="M352" s="142">
        <v>2118.6723000000002</v>
      </c>
      <c r="N352" s="95"/>
    </row>
    <row r="353" spans="1:14" s="31" customFormat="1" ht="15.75" customHeight="1">
      <c r="A353" s="125"/>
      <c r="B353" s="673"/>
      <c r="C353" s="689"/>
      <c r="D353" s="670"/>
      <c r="E353" s="108" t="s">
        <v>16</v>
      </c>
      <c r="F353" s="93"/>
      <c r="G353" s="93"/>
      <c r="H353" s="93"/>
      <c r="I353" s="93"/>
      <c r="J353" s="91"/>
      <c r="K353" s="91"/>
      <c r="L353" s="93"/>
      <c r="M353" s="94"/>
      <c r="N353" s="95"/>
    </row>
    <row r="354" spans="1:14" s="33" customFormat="1" ht="15.75" customHeight="1">
      <c r="A354" s="125"/>
      <c r="B354" s="673"/>
      <c r="C354" s="689"/>
      <c r="D354" s="670"/>
      <c r="E354" s="108" t="s">
        <v>13</v>
      </c>
      <c r="F354" s="93">
        <f t="shared" ref="F354:G354" si="172">F356+F357+F358+F359</f>
        <v>3919.0132100000001</v>
      </c>
      <c r="G354" s="93">
        <f t="shared" si="172"/>
        <v>3389.2664799999998</v>
      </c>
      <c r="H354" s="93">
        <f t="shared" ref="H354:M354" si="173">H356+H357+H358+H359</f>
        <v>3964.1547</v>
      </c>
      <c r="I354" s="93">
        <f t="shared" si="173"/>
        <v>1261.2811999999999</v>
      </c>
      <c r="J354" s="91">
        <f t="shared" si="173"/>
        <v>3181.96785</v>
      </c>
      <c r="K354" s="91">
        <f t="shared" si="173"/>
        <v>3181.96785</v>
      </c>
      <c r="L354" s="93">
        <f t="shared" si="173"/>
        <v>4009.1547</v>
      </c>
      <c r="M354" s="93">
        <f t="shared" si="173"/>
        <v>4009.1547</v>
      </c>
      <c r="N354" s="95"/>
    </row>
    <row r="355" spans="1:14" s="33" customFormat="1" ht="15.75" customHeight="1">
      <c r="A355" s="125"/>
      <c r="B355" s="673"/>
      <c r="C355" s="689"/>
      <c r="D355" s="670"/>
      <c r="E355" s="108" t="s">
        <v>14</v>
      </c>
      <c r="F355" s="93"/>
      <c r="G355" s="93"/>
      <c r="H355" s="93"/>
      <c r="I355" s="93"/>
      <c r="J355" s="91"/>
      <c r="K355" s="91"/>
      <c r="L355" s="93"/>
      <c r="M355" s="94"/>
      <c r="N355" s="95"/>
    </row>
    <row r="356" spans="1:14" s="33" customFormat="1" ht="15.75" customHeight="1">
      <c r="A356" s="125"/>
      <c r="B356" s="673"/>
      <c r="C356" s="689"/>
      <c r="D356" s="670"/>
      <c r="E356" s="108" t="s">
        <v>24</v>
      </c>
      <c r="F356" s="93">
        <v>0</v>
      </c>
      <c r="G356" s="93">
        <v>0</v>
      </c>
      <c r="H356" s="93">
        <v>0</v>
      </c>
      <c r="I356" s="93">
        <v>0</v>
      </c>
      <c r="J356" s="91">
        <v>0</v>
      </c>
      <c r="K356" s="91">
        <v>0</v>
      </c>
      <c r="L356" s="93">
        <v>0</v>
      </c>
      <c r="M356" s="94">
        <v>0</v>
      </c>
      <c r="N356" s="95"/>
    </row>
    <row r="357" spans="1:14" s="33" customFormat="1" ht="15.75" customHeight="1">
      <c r="A357" s="125"/>
      <c r="B357" s="673"/>
      <c r="C357" s="689"/>
      <c r="D357" s="670"/>
      <c r="E357" s="108" t="s">
        <v>15</v>
      </c>
      <c r="F357" s="93">
        <v>0</v>
      </c>
      <c r="G357" s="93">
        <v>0</v>
      </c>
      <c r="H357" s="93">
        <v>0</v>
      </c>
      <c r="I357" s="93">
        <v>0</v>
      </c>
      <c r="J357" s="91">
        <v>0</v>
      </c>
      <c r="K357" s="91">
        <v>0</v>
      </c>
      <c r="L357" s="93">
        <v>0</v>
      </c>
      <c r="M357" s="94">
        <v>0</v>
      </c>
      <c r="N357" s="95"/>
    </row>
    <row r="358" spans="1:14" s="33" customFormat="1" ht="15.75" customHeight="1">
      <c r="A358" s="125"/>
      <c r="B358" s="673"/>
      <c r="C358" s="689"/>
      <c r="D358" s="670"/>
      <c r="E358" s="108" t="s">
        <v>29</v>
      </c>
      <c r="F358" s="93"/>
      <c r="G358" s="93"/>
      <c r="H358" s="93"/>
      <c r="I358" s="93"/>
      <c r="J358" s="91"/>
      <c r="K358" s="91"/>
      <c r="L358" s="93"/>
      <c r="M358" s="94"/>
      <c r="N358" s="95"/>
    </row>
    <row r="359" spans="1:14" s="33" customFormat="1" ht="15.75" customHeight="1">
      <c r="A359" s="125"/>
      <c r="B359" s="673"/>
      <c r="C359" s="689"/>
      <c r="D359" s="670"/>
      <c r="E359" s="108" t="s">
        <v>64</v>
      </c>
      <c r="F359" s="142">
        <v>3919.0132100000001</v>
      </c>
      <c r="G359" s="142">
        <v>3389.2664799999998</v>
      </c>
      <c r="H359" s="142">
        <v>3964.1547</v>
      </c>
      <c r="I359" s="142">
        <v>1261.2811999999999</v>
      </c>
      <c r="J359" s="143">
        <v>3181.96785</v>
      </c>
      <c r="K359" s="143">
        <v>3181.96785</v>
      </c>
      <c r="L359" s="142">
        <v>4009.1547</v>
      </c>
      <c r="M359" s="142">
        <v>4009.1547</v>
      </c>
      <c r="N359" s="95"/>
    </row>
    <row r="360" spans="1:14" s="33" customFormat="1" ht="15.75" customHeight="1">
      <c r="A360" s="125"/>
      <c r="B360" s="673"/>
      <c r="C360" s="689"/>
      <c r="D360" s="670"/>
      <c r="E360" s="108" t="s">
        <v>16</v>
      </c>
      <c r="F360" s="93"/>
      <c r="G360" s="93"/>
      <c r="H360" s="93"/>
      <c r="I360" s="93"/>
      <c r="J360" s="91"/>
      <c r="K360" s="91"/>
      <c r="L360" s="93"/>
      <c r="M360" s="94"/>
      <c r="N360" s="95"/>
    </row>
    <row r="361" spans="1:14" s="31" customFormat="1" ht="15.75" customHeight="1">
      <c r="A361" s="125"/>
      <c r="B361" s="682"/>
      <c r="C361" s="693" t="s">
        <v>120</v>
      </c>
      <c r="D361" s="716" t="s">
        <v>202</v>
      </c>
      <c r="E361" s="108" t="s">
        <v>13</v>
      </c>
      <c r="F361" s="93">
        <f t="shared" ref="F361:G361" si="174">F363+F364+F366</f>
        <v>874.67451000000005</v>
      </c>
      <c r="G361" s="93">
        <f t="shared" si="174"/>
        <v>874.67451000000005</v>
      </c>
      <c r="H361" s="93">
        <f t="shared" ref="H361:M361" si="175">H363+H364+H366</f>
        <v>507.48200000000003</v>
      </c>
      <c r="I361" s="93">
        <f t="shared" si="175"/>
        <v>293.05227000000002</v>
      </c>
      <c r="J361" s="91">
        <f t="shared" si="175"/>
        <v>615.86141999999995</v>
      </c>
      <c r="K361" s="91">
        <f t="shared" si="175"/>
        <v>615.86141999999995</v>
      </c>
      <c r="L361" s="93">
        <f t="shared" si="175"/>
        <v>507.48200000000003</v>
      </c>
      <c r="M361" s="93">
        <f t="shared" si="175"/>
        <v>507.48200000000003</v>
      </c>
      <c r="N361" s="95"/>
    </row>
    <row r="362" spans="1:14" s="31" customFormat="1" ht="15.75" customHeight="1">
      <c r="A362" s="125"/>
      <c r="B362" s="683"/>
      <c r="C362" s="694"/>
      <c r="D362" s="717"/>
      <c r="E362" s="108" t="s">
        <v>14</v>
      </c>
      <c r="F362" s="93"/>
      <c r="G362" s="93"/>
      <c r="H362" s="93"/>
      <c r="I362" s="93"/>
      <c r="J362" s="91"/>
      <c r="K362" s="91"/>
      <c r="L362" s="93"/>
      <c r="M362" s="94"/>
      <c r="N362" s="95"/>
    </row>
    <row r="363" spans="1:14" s="31" customFormat="1" ht="15.75" customHeight="1">
      <c r="A363" s="125"/>
      <c r="B363" s="683"/>
      <c r="C363" s="694"/>
      <c r="D363" s="717"/>
      <c r="E363" s="108" t="s">
        <v>24</v>
      </c>
      <c r="F363" s="93">
        <v>0</v>
      </c>
      <c r="G363" s="93">
        <v>0</v>
      </c>
      <c r="H363" s="93">
        <v>0</v>
      </c>
      <c r="I363" s="93">
        <v>0</v>
      </c>
      <c r="J363" s="91">
        <v>0</v>
      </c>
      <c r="K363" s="91">
        <v>0</v>
      </c>
      <c r="L363" s="93">
        <v>0</v>
      </c>
      <c r="M363" s="94">
        <v>0</v>
      </c>
      <c r="N363" s="95"/>
    </row>
    <row r="364" spans="1:14" s="31" customFormat="1" ht="15.75" customHeight="1">
      <c r="A364" s="125"/>
      <c r="B364" s="683"/>
      <c r="C364" s="694"/>
      <c r="D364" s="717"/>
      <c r="E364" s="108" t="s">
        <v>15</v>
      </c>
      <c r="F364" s="93">
        <v>0</v>
      </c>
      <c r="G364" s="93">
        <v>0</v>
      </c>
      <c r="H364" s="93">
        <v>0</v>
      </c>
      <c r="I364" s="93">
        <v>0</v>
      </c>
      <c r="J364" s="91">
        <v>0</v>
      </c>
      <c r="K364" s="91">
        <v>0</v>
      </c>
      <c r="L364" s="93">
        <v>0</v>
      </c>
      <c r="M364" s="94">
        <v>0</v>
      </c>
      <c r="N364" s="95"/>
    </row>
    <row r="365" spans="1:14" s="31" customFormat="1" ht="15.75" customHeight="1">
      <c r="A365" s="125"/>
      <c r="B365" s="683"/>
      <c r="C365" s="694"/>
      <c r="D365" s="717"/>
      <c r="E365" s="108" t="s">
        <v>29</v>
      </c>
      <c r="F365" s="93"/>
      <c r="G365" s="93"/>
      <c r="H365" s="93"/>
      <c r="I365" s="93"/>
      <c r="J365" s="91"/>
      <c r="K365" s="91"/>
      <c r="L365" s="93"/>
      <c r="M365" s="90"/>
      <c r="N365" s="95"/>
    </row>
    <row r="366" spans="1:14" s="31" customFormat="1" ht="15.75" customHeight="1">
      <c r="A366" s="125"/>
      <c r="B366" s="683"/>
      <c r="C366" s="694"/>
      <c r="D366" s="717"/>
      <c r="E366" s="108" t="s">
        <v>64</v>
      </c>
      <c r="F366" s="142">
        <v>874.67451000000005</v>
      </c>
      <c r="G366" s="142">
        <v>874.67451000000005</v>
      </c>
      <c r="H366" s="142">
        <v>507.48200000000003</v>
      </c>
      <c r="I366" s="142">
        <v>293.05227000000002</v>
      </c>
      <c r="J366" s="143">
        <v>615.86141999999995</v>
      </c>
      <c r="K366" s="143">
        <v>615.86141999999995</v>
      </c>
      <c r="L366" s="142">
        <v>507.48200000000003</v>
      </c>
      <c r="M366" s="142">
        <v>507.48200000000003</v>
      </c>
      <c r="N366" s="95"/>
    </row>
    <row r="367" spans="1:14" s="31" customFormat="1" ht="15.75" customHeight="1">
      <c r="A367" s="125"/>
      <c r="B367" s="683"/>
      <c r="C367" s="694"/>
      <c r="D367" s="717"/>
      <c r="E367" s="108" t="s">
        <v>16</v>
      </c>
      <c r="F367" s="93"/>
      <c r="G367" s="93"/>
      <c r="H367" s="93"/>
      <c r="I367" s="93"/>
      <c r="J367" s="91"/>
      <c r="K367" s="91"/>
      <c r="L367" s="93"/>
      <c r="M367" s="90"/>
      <c r="N367" s="95"/>
    </row>
    <row r="368" spans="1:14" s="31" customFormat="1" ht="15.75" customHeight="1">
      <c r="A368" s="125"/>
      <c r="B368" s="683"/>
      <c r="C368" s="694"/>
      <c r="D368" s="717"/>
      <c r="E368" s="108" t="s">
        <v>13</v>
      </c>
      <c r="F368" s="93">
        <f t="shared" ref="F368:G368" si="176">F373+F371+F370</f>
        <v>874.67451000000005</v>
      </c>
      <c r="G368" s="93">
        <f t="shared" si="176"/>
        <v>874.67451000000005</v>
      </c>
      <c r="H368" s="93">
        <f t="shared" ref="H368:M368" si="177">H373+H371+H370</f>
        <v>5</v>
      </c>
      <c r="I368" s="93">
        <f t="shared" si="177"/>
        <v>0</v>
      </c>
      <c r="J368" s="91">
        <f t="shared" si="177"/>
        <v>0</v>
      </c>
      <c r="K368" s="91">
        <f t="shared" si="177"/>
        <v>0</v>
      </c>
      <c r="L368" s="93">
        <f t="shared" si="177"/>
        <v>5</v>
      </c>
      <c r="M368" s="90">
        <f t="shared" si="177"/>
        <v>5</v>
      </c>
      <c r="N368" s="95"/>
    </row>
    <row r="369" spans="1:14" s="31" customFormat="1" ht="15.75" customHeight="1">
      <c r="A369" s="125"/>
      <c r="B369" s="683"/>
      <c r="C369" s="694"/>
      <c r="D369" s="717"/>
      <c r="E369" s="108" t="s">
        <v>14</v>
      </c>
      <c r="F369" s="93"/>
      <c r="G369" s="93"/>
      <c r="H369" s="93"/>
      <c r="I369" s="93"/>
      <c r="J369" s="91"/>
      <c r="K369" s="91"/>
      <c r="L369" s="93"/>
      <c r="M369" s="90"/>
      <c r="N369" s="95"/>
    </row>
    <row r="370" spans="1:14" s="31" customFormat="1" ht="15.75" customHeight="1">
      <c r="A370" s="125"/>
      <c r="B370" s="683"/>
      <c r="C370" s="694"/>
      <c r="D370" s="717"/>
      <c r="E370" s="108" t="s">
        <v>24</v>
      </c>
      <c r="F370" s="93">
        <v>0</v>
      </c>
      <c r="G370" s="93">
        <v>0</v>
      </c>
      <c r="H370" s="93">
        <v>0</v>
      </c>
      <c r="I370" s="93">
        <v>0</v>
      </c>
      <c r="J370" s="91">
        <v>0</v>
      </c>
      <c r="K370" s="91">
        <v>0</v>
      </c>
      <c r="L370" s="93">
        <v>0</v>
      </c>
      <c r="M370" s="90">
        <v>0</v>
      </c>
      <c r="N370" s="95"/>
    </row>
    <row r="371" spans="1:14" s="31" customFormat="1" ht="15.75" customHeight="1">
      <c r="A371" s="125"/>
      <c r="B371" s="683"/>
      <c r="C371" s="694"/>
      <c r="D371" s="717"/>
      <c r="E371" s="108" t="s">
        <v>15</v>
      </c>
      <c r="F371" s="93">
        <v>0</v>
      </c>
      <c r="G371" s="93">
        <v>0</v>
      </c>
      <c r="H371" s="93"/>
      <c r="I371" s="93"/>
      <c r="J371" s="91">
        <v>0</v>
      </c>
      <c r="K371" s="91">
        <v>0</v>
      </c>
      <c r="L371" s="93">
        <v>0</v>
      </c>
      <c r="M371" s="90">
        <v>0</v>
      </c>
      <c r="N371" s="95"/>
    </row>
    <row r="372" spans="1:14" s="31" customFormat="1" ht="15.75" customHeight="1">
      <c r="A372" s="125"/>
      <c r="B372" s="683"/>
      <c r="C372" s="694"/>
      <c r="D372" s="717"/>
      <c r="E372" s="108" t="s">
        <v>29</v>
      </c>
      <c r="F372" s="93"/>
      <c r="G372" s="93"/>
      <c r="H372" s="93"/>
      <c r="I372" s="93"/>
      <c r="J372" s="91"/>
      <c r="K372" s="91"/>
      <c r="L372" s="93"/>
      <c r="M372" s="90"/>
      <c r="N372" s="95"/>
    </row>
    <row r="373" spans="1:14" s="31" customFormat="1" ht="15.75" customHeight="1">
      <c r="A373" s="125"/>
      <c r="B373" s="683"/>
      <c r="C373" s="694"/>
      <c r="D373" s="717"/>
      <c r="E373" s="108" t="s">
        <v>64</v>
      </c>
      <c r="F373" s="142">
        <v>874.67451000000005</v>
      </c>
      <c r="G373" s="142">
        <v>874.67451000000005</v>
      </c>
      <c r="H373" s="142">
        <v>5</v>
      </c>
      <c r="I373" s="142">
        <v>0</v>
      </c>
      <c r="J373" s="143">
        <v>0</v>
      </c>
      <c r="K373" s="143">
        <v>0</v>
      </c>
      <c r="L373" s="142">
        <v>5</v>
      </c>
      <c r="M373" s="142">
        <v>5</v>
      </c>
      <c r="N373" s="95"/>
    </row>
    <row r="374" spans="1:14" s="31" customFormat="1" ht="15.75" customHeight="1">
      <c r="A374" s="125"/>
      <c r="B374" s="683"/>
      <c r="C374" s="694"/>
      <c r="D374" s="717"/>
      <c r="E374" s="108" t="s">
        <v>16</v>
      </c>
      <c r="F374" s="93"/>
      <c r="G374" s="93"/>
      <c r="H374" s="93"/>
      <c r="I374" s="93"/>
      <c r="J374" s="91"/>
      <c r="K374" s="91"/>
      <c r="L374" s="93"/>
      <c r="M374" s="90"/>
      <c r="N374" s="95"/>
    </row>
    <row r="375" spans="1:14" s="24" customFormat="1" ht="15.75" customHeight="1">
      <c r="A375" s="125"/>
      <c r="B375" s="672"/>
      <c r="C375" s="688" t="s">
        <v>85</v>
      </c>
      <c r="D375" s="688" t="s">
        <v>210</v>
      </c>
      <c r="E375" s="107" t="s">
        <v>13</v>
      </c>
      <c r="F375" s="89">
        <f t="shared" ref="F375:G375" si="178">F377+F378+F379+F380</f>
        <v>946</v>
      </c>
      <c r="G375" s="89">
        <f t="shared" si="178"/>
        <v>946</v>
      </c>
      <c r="H375" s="89">
        <f t="shared" ref="H375:M375" si="179">H377+H378+H379+H380</f>
        <v>1587.03</v>
      </c>
      <c r="I375" s="89">
        <f t="shared" si="179"/>
        <v>569.61</v>
      </c>
      <c r="J375" s="89">
        <f t="shared" si="179"/>
        <v>1134.6100000000001</v>
      </c>
      <c r="K375" s="89">
        <f t="shared" si="179"/>
        <v>1095.6100000000001</v>
      </c>
      <c r="L375" s="89">
        <f t="shared" si="179"/>
        <v>1350</v>
      </c>
      <c r="M375" s="89">
        <f t="shared" si="179"/>
        <v>1350</v>
      </c>
      <c r="N375" s="685"/>
    </row>
    <row r="376" spans="1:14" s="24" customFormat="1" ht="15.75" customHeight="1">
      <c r="A376" s="125"/>
      <c r="B376" s="672"/>
      <c r="C376" s="688"/>
      <c r="D376" s="688"/>
      <c r="E376" s="107" t="s">
        <v>14</v>
      </c>
      <c r="F376" s="89"/>
      <c r="G376" s="89"/>
      <c r="H376" s="89"/>
      <c r="I376" s="89"/>
      <c r="J376" s="89"/>
      <c r="K376" s="89"/>
      <c r="L376" s="89"/>
      <c r="M376" s="89"/>
      <c r="N376" s="686"/>
    </row>
    <row r="377" spans="1:14" s="24" customFormat="1" ht="15.75" customHeight="1">
      <c r="A377" s="125"/>
      <c r="B377" s="672"/>
      <c r="C377" s="688"/>
      <c r="D377" s="688"/>
      <c r="E377" s="107" t="s">
        <v>24</v>
      </c>
      <c r="F377" s="89">
        <f t="shared" ref="F377:I377" si="180">F384+F391+F398+F405+F412+F419</f>
        <v>0</v>
      </c>
      <c r="G377" s="89">
        <f t="shared" si="180"/>
        <v>0</v>
      </c>
      <c r="H377" s="89">
        <f t="shared" si="180"/>
        <v>0</v>
      </c>
      <c r="I377" s="89">
        <f t="shared" si="180"/>
        <v>0</v>
      </c>
      <c r="J377" s="89">
        <f>J384+J391+J398+J405+J412+J419</f>
        <v>0</v>
      </c>
      <c r="K377" s="89">
        <f t="shared" ref="K377:M377" si="181">K384+K391+K398+K405+K412+K419</f>
        <v>0</v>
      </c>
      <c r="L377" s="89">
        <f t="shared" si="181"/>
        <v>0</v>
      </c>
      <c r="M377" s="89">
        <f t="shared" si="181"/>
        <v>0</v>
      </c>
      <c r="N377" s="686"/>
    </row>
    <row r="378" spans="1:14" s="24" customFormat="1" ht="15.75" customHeight="1">
      <c r="A378" s="125"/>
      <c r="B378" s="672"/>
      <c r="C378" s="688"/>
      <c r="D378" s="688"/>
      <c r="E378" s="107" t="s">
        <v>15</v>
      </c>
      <c r="F378" s="89">
        <f t="shared" ref="F378:I378" si="182">F385+F392+F399+F406+F413+F420</f>
        <v>0</v>
      </c>
      <c r="G378" s="89">
        <f t="shared" si="182"/>
        <v>0</v>
      </c>
      <c r="H378" s="89">
        <f t="shared" si="182"/>
        <v>157.03</v>
      </c>
      <c r="I378" s="89">
        <f t="shared" si="182"/>
        <v>157.03</v>
      </c>
      <c r="J378" s="89">
        <f t="shared" ref="J378:M381" si="183">J385+J392+J399+J406+J413+J420</f>
        <v>157.03</v>
      </c>
      <c r="K378" s="89">
        <f t="shared" si="183"/>
        <v>157.03</v>
      </c>
      <c r="L378" s="89">
        <f t="shared" si="183"/>
        <v>0</v>
      </c>
      <c r="M378" s="89">
        <f t="shared" si="183"/>
        <v>0</v>
      </c>
      <c r="N378" s="686"/>
    </row>
    <row r="379" spans="1:14" s="24" customFormat="1" ht="15.75" customHeight="1">
      <c r="A379" s="125"/>
      <c r="B379" s="672"/>
      <c r="C379" s="688"/>
      <c r="D379" s="688"/>
      <c r="E379" s="107" t="s">
        <v>29</v>
      </c>
      <c r="F379" s="89">
        <f t="shared" ref="F379:I379" si="184">F386+F393+F400+F407+F414+F421</f>
        <v>0</v>
      </c>
      <c r="G379" s="89">
        <f t="shared" si="184"/>
        <v>0</v>
      </c>
      <c r="H379" s="89">
        <f t="shared" si="184"/>
        <v>0</v>
      </c>
      <c r="I379" s="89">
        <f t="shared" si="184"/>
        <v>0</v>
      </c>
      <c r="J379" s="89">
        <f t="shared" si="183"/>
        <v>0</v>
      </c>
      <c r="K379" s="89">
        <f t="shared" si="183"/>
        <v>0</v>
      </c>
      <c r="L379" s="89">
        <f t="shared" si="183"/>
        <v>0</v>
      </c>
      <c r="M379" s="89">
        <f t="shared" si="183"/>
        <v>0</v>
      </c>
      <c r="N379" s="686"/>
    </row>
    <row r="380" spans="1:14" s="24" customFormat="1" ht="15.75" customHeight="1">
      <c r="A380" s="125"/>
      <c r="B380" s="672"/>
      <c r="C380" s="688"/>
      <c r="D380" s="688"/>
      <c r="E380" s="107" t="s">
        <v>64</v>
      </c>
      <c r="F380" s="89">
        <f t="shared" ref="F380:I380" si="185">F387+F394+F401+F408+F415+F422</f>
        <v>946</v>
      </c>
      <c r="G380" s="89">
        <f t="shared" si="185"/>
        <v>946</v>
      </c>
      <c r="H380" s="89">
        <f t="shared" si="185"/>
        <v>1430</v>
      </c>
      <c r="I380" s="89">
        <f t="shared" si="185"/>
        <v>412.58</v>
      </c>
      <c r="J380" s="89">
        <f t="shared" si="183"/>
        <v>977.58</v>
      </c>
      <c r="K380" s="89">
        <f t="shared" si="183"/>
        <v>938.58</v>
      </c>
      <c r="L380" s="89">
        <f t="shared" si="183"/>
        <v>1350</v>
      </c>
      <c r="M380" s="89">
        <f t="shared" si="183"/>
        <v>1350</v>
      </c>
      <c r="N380" s="686"/>
    </row>
    <row r="381" spans="1:14" s="24" customFormat="1" ht="15.75" customHeight="1">
      <c r="A381" s="125"/>
      <c r="B381" s="672"/>
      <c r="C381" s="688"/>
      <c r="D381" s="688"/>
      <c r="E381" s="107" t="s">
        <v>16</v>
      </c>
      <c r="F381" s="89">
        <f t="shared" ref="F381:I381" si="186">F388+F395+F402+F409+F416+F423</f>
        <v>0</v>
      </c>
      <c r="G381" s="89">
        <f t="shared" si="186"/>
        <v>0</v>
      </c>
      <c r="H381" s="89">
        <f t="shared" si="186"/>
        <v>0</v>
      </c>
      <c r="I381" s="89">
        <f t="shared" si="186"/>
        <v>0</v>
      </c>
      <c r="J381" s="89">
        <f t="shared" si="183"/>
        <v>0</v>
      </c>
      <c r="K381" s="89">
        <f t="shared" si="183"/>
        <v>0</v>
      </c>
      <c r="L381" s="89">
        <f t="shared" si="183"/>
        <v>0</v>
      </c>
      <c r="M381" s="89">
        <f t="shared" si="183"/>
        <v>0</v>
      </c>
      <c r="N381" s="686"/>
    </row>
    <row r="382" spans="1:14" s="24" customFormat="1" ht="15.75" customHeight="1">
      <c r="A382" s="125"/>
      <c r="B382" s="673"/>
      <c r="C382" s="689" t="s">
        <v>123</v>
      </c>
      <c r="D382" s="670" t="s">
        <v>142</v>
      </c>
      <c r="E382" s="108" t="s">
        <v>13</v>
      </c>
      <c r="F382" s="93">
        <f t="shared" ref="F382:G382" si="187">F384+F385+F386+F387</f>
        <v>185</v>
      </c>
      <c r="G382" s="93">
        <f t="shared" si="187"/>
        <v>185</v>
      </c>
      <c r="H382" s="93">
        <f t="shared" ref="H382:I382" si="188">H384+H385+H386+H387</f>
        <v>150</v>
      </c>
      <c r="I382" s="93">
        <f t="shared" si="188"/>
        <v>50</v>
      </c>
      <c r="J382" s="91">
        <f t="shared" ref="J382:K382" si="189">J384+J385+J386+J387</f>
        <v>123</v>
      </c>
      <c r="K382" s="91">
        <f t="shared" si="189"/>
        <v>123</v>
      </c>
      <c r="L382" s="93">
        <f>M384+L385+L386+L387</f>
        <v>150</v>
      </c>
      <c r="M382" s="93">
        <f>N384+M385+M386+M387</f>
        <v>150</v>
      </c>
      <c r="N382" s="95"/>
    </row>
    <row r="383" spans="1:14" s="24" customFormat="1" ht="15.75" customHeight="1">
      <c r="A383" s="125"/>
      <c r="B383" s="673"/>
      <c r="C383" s="689"/>
      <c r="D383" s="670"/>
      <c r="E383" s="108" t="s">
        <v>14</v>
      </c>
      <c r="F383" s="93"/>
      <c r="G383" s="93"/>
      <c r="H383" s="93"/>
      <c r="I383" s="93"/>
      <c r="J383" s="91"/>
      <c r="K383" s="91"/>
      <c r="L383" s="93"/>
      <c r="M383" s="93"/>
      <c r="N383" s="95"/>
    </row>
    <row r="384" spans="1:14" s="24" customFormat="1" ht="15.75" customHeight="1">
      <c r="A384" s="125"/>
      <c r="B384" s="673"/>
      <c r="C384" s="689"/>
      <c r="D384" s="670"/>
      <c r="E384" s="108" t="s">
        <v>24</v>
      </c>
      <c r="F384" s="93">
        <v>0</v>
      </c>
      <c r="G384" s="93">
        <v>0</v>
      </c>
      <c r="H384" s="93">
        <v>0</v>
      </c>
      <c r="I384" s="93">
        <v>0</v>
      </c>
      <c r="J384" s="91">
        <v>0</v>
      </c>
      <c r="K384" s="91">
        <v>0</v>
      </c>
      <c r="L384" s="93">
        <v>0</v>
      </c>
      <c r="M384" s="93">
        <v>0</v>
      </c>
      <c r="N384" s="95"/>
    </row>
    <row r="385" spans="1:14" s="24" customFormat="1" ht="15.75" customHeight="1">
      <c r="A385" s="125"/>
      <c r="B385" s="673"/>
      <c r="C385" s="689"/>
      <c r="D385" s="670"/>
      <c r="E385" s="108" t="s">
        <v>15</v>
      </c>
      <c r="F385" s="93">
        <v>0</v>
      </c>
      <c r="G385" s="93">
        <v>0</v>
      </c>
      <c r="H385" s="93">
        <v>0</v>
      </c>
      <c r="I385" s="93">
        <v>0</v>
      </c>
      <c r="J385" s="91">
        <v>0</v>
      </c>
      <c r="K385" s="91">
        <v>0</v>
      </c>
      <c r="L385" s="93">
        <v>0</v>
      </c>
      <c r="M385" s="93">
        <v>0</v>
      </c>
      <c r="N385" s="95"/>
    </row>
    <row r="386" spans="1:14" s="24" customFormat="1" ht="15.75" customHeight="1">
      <c r="A386" s="125"/>
      <c r="B386" s="673"/>
      <c r="C386" s="689"/>
      <c r="D386" s="670"/>
      <c r="E386" s="108" t="s">
        <v>29</v>
      </c>
      <c r="F386" s="93"/>
      <c r="G386" s="93"/>
      <c r="H386" s="93"/>
      <c r="I386" s="93"/>
      <c r="J386" s="91"/>
      <c r="K386" s="91"/>
      <c r="L386" s="93"/>
      <c r="M386" s="93"/>
      <c r="N386" s="95"/>
    </row>
    <row r="387" spans="1:14" s="24" customFormat="1" ht="15.75" customHeight="1">
      <c r="A387" s="125"/>
      <c r="B387" s="673"/>
      <c r="C387" s="689"/>
      <c r="D387" s="670"/>
      <c r="E387" s="108" t="s">
        <v>64</v>
      </c>
      <c r="F387" s="142">
        <v>185</v>
      </c>
      <c r="G387" s="142">
        <v>185</v>
      </c>
      <c r="H387" s="142">
        <v>150</v>
      </c>
      <c r="I387" s="165">
        <v>50</v>
      </c>
      <c r="J387" s="143">
        <v>123</v>
      </c>
      <c r="K387" s="143">
        <v>123</v>
      </c>
      <c r="L387" s="146">
        <v>150</v>
      </c>
      <c r="M387" s="146">
        <v>150</v>
      </c>
      <c r="N387" s="95"/>
    </row>
    <row r="388" spans="1:14" s="24" customFormat="1" ht="15.75" customHeight="1">
      <c r="A388" s="125"/>
      <c r="B388" s="673"/>
      <c r="C388" s="689"/>
      <c r="D388" s="670"/>
      <c r="E388" s="108" t="s">
        <v>16</v>
      </c>
      <c r="F388" s="93"/>
      <c r="G388" s="93"/>
      <c r="H388" s="93"/>
      <c r="I388" s="93"/>
      <c r="J388" s="91"/>
      <c r="K388" s="91"/>
      <c r="L388" s="93"/>
      <c r="M388" s="93"/>
      <c r="N388" s="95"/>
    </row>
    <row r="389" spans="1:14" s="24" customFormat="1" ht="15.75" customHeight="1">
      <c r="A389" s="125"/>
      <c r="B389" s="673"/>
      <c r="C389" s="689" t="s">
        <v>119</v>
      </c>
      <c r="D389" s="670" t="s">
        <v>327</v>
      </c>
      <c r="E389" s="108" t="s">
        <v>13</v>
      </c>
      <c r="F389" s="93">
        <f t="shared" ref="F389:G389" si="190">F391+F393+F392+F394</f>
        <v>281</v>
      </c>
      <c r="G389" s="93">
        <f t="shared" si="190"/>
        <v>281</v>
      </c>
      <c r="H389" s="93">
        <f>H391+H393+H392+H394</f>
        <v>430</v>
      </c>
      <c r="I389" s="93">
        <f t="shared" ref="I389" si="191">I391+I393+I392+I394</f>
        <v>361</v>
      </c>
      <c r="J389" s="91">
        <f t="shared" ref="J389:M389" si="192">J391+J393+J392+J394</f>
        <v>414</v>
      </c>
      <c r="K389" s="91">
        <f t="shared" si="192"/>
        <v>414</v>
      </c>
      <c r="L389" s="93">
        <f t="shared" si="192"/>
        <v>200</v>
      </c>
      <c r="M389" s="93">
        <f t="shared" si="192"/>
        <v>200</v>
      </c>
      <c r="N389" s="95"/>
    </row>
    <row r="390" spans="1:14" s="24" customFormat="1" ht="15.75" customHeight="1">
      <c r="A390" s="125"/>
      <c r="B390" s="673"/>
      <c r="C390" s="689"/>
      <c r="D390" s="670"/>
      <c r="E390" s="108" t="s">
        <v>14</v>
      </c>
      <c r="F390" s="93"/>
      <c r="G390" s="93"/>
      <c r="H390" s="93"/>
      <c r="I390" s="93"/>
      <c r="J390" s="91"/>
      <c r="K390" s="91"/>
      <c r="L390" s="93"/>
      <c r="M390" s="93"/>
      <c r="N390" s="95"/>
    </row>
    <row r="391" spans="1:14" s="24" customFormat="1" ht="15.75" customHeight="1">
      <c r="A391" s="125"/>
      <c r="B391" s="673"/>
      <c r="C391" s="689"/>
      <c r="D391" s="670"/>
      <c r="E391" s="108" t="s">
        <v>24</v>
      </c>
      <c r="F391" s="93">
        <v>0</v>
      </c>
      <c r="G391" s="93">
        <v>0</v>
      </c>
      <c r="H391" s="93">
        <v>0</v>
      </c>
      <c r="I391" s="93">
        <v>0</v>
      </c>
      <c r="J391" s="91">
        <v>0</v>
      </c>
      <c r="K391" s="91">
        <v>0</v>
      </c>
      <c r="L391" s="93">
        <v>0</v>
      </c>
      <c r="M391" s="93">
        <v>0</v>
      </c>
      <c r="N391" s="95"/>
    </row>
    <row r="392" spans="1:14" s="24" customFormat="1" ht="15.75" customHeight="1">
      <c r="A392" s="125"/>
      <c r="B392" s="673"/>
      <c r="C392" s="689"/>
      <c r="D392" s="670"/>
      <c r="E392" s="108" t="s">
        <v>15</v>
      </c>
      <c r="F392" s="93">
        <v>0</v>
      </c>
      <c r="G392" s="93">
        <v>0</v>
      </c>
      <c r="H392" s="93">
        <v>0</v>
      </c>
      <c r="I392" s="93">
        <v>0</v>
      </c>
      <c r="J392" s="91">
        <v>0</v>
      </c>
      <c r="K392" s="91">
        <v>0</v>
      </c>
      <c r="L392" s="93">
        <v>0</v>
      </c>
      <c r="M392" s="93">
        <v>0</v>
      </c>
      <c r="N392" s="95"/>
    </row>
    <row r="393" spans="1:14" s="24" customFormat="1" ht="15.75" customHeight="1">
      <c r="A393" s="125"/>
      <c r="B393" s="673"/>
      <c r="C393" s="689"/>
      <c r="D393" s="670"/>
      <c r="E393" s="108" t="s">
        <v>29</v>
      </c>
      <c r="F393" s="93"/>
      <c r="G393" s="93"/>
      <c r="H393" s="93"/>
      <c r="I393" s="93"/>
      <c r="J393" s="91"/>
      <c r="K393" s="91"/>
      <c r="L393" s="93"/>
      <c r="M393" s="93"/>
      <c r="N393" s="95"/>
    </row>
    <row r="394" spans="1:14" s="24" customFormat="1" ht="15.75" customHeight="1">
      <c r="A394" s="125"/>
      <c r="B394" s="673"/>
      <c r="C394" s="689"/>
      <c r="D394" s="670"/>
      <c r="E394" s="108" t="s">
        <v>64</v>
      </c>
      <c r="F394" s="142">
        <v>281</v>
      </c>
      <c r="G394" s="142">
        <v>281</v>
      </c>
      <c r="H394" s="142">
        <v>430</v>
      </c>
      <c r="I394" s="165">
        <v>361</v>
      </c>
      <c r="J394" s="143">
        <v>414</v>
      </c>
      <c r="K394" s="143">
        <v>414</v>
      </c>
      <c r="L394" s="146">
        <v>200</v>
      </c>
      <c r="M394" s="146">
        <v>200</v>
      </c>
      <c r="N394" s="95"/>
    </row>
    <row r="395" spans="1:14" s="24" customFormat="1" ht="15.75" customHeight="1">
      <c r="A395" s="125"/>
      <c r="B395" s="673"/>
      <c r="C395" s="689"/>
      <c r="D395" s="670"/>
      <c r="E395" s="108" t="s">
        <v>16</v>
      </c>
      <c r="F395" s="93"/>
      <c r="G395" s="93"/>
      <c r="H395" s="93"/>
      <c r="I395" s="93"/>
      <c r="J395" s="91"/>
      <c r="K395" s="91"/>
      <c r="L395" s="93"/>
      <c r="M395" s="93"/>
      <c r="N395" s="95"/>
    </row>
    <row r="396" spans="1:14" s="35" customFormat="1" ht="15.75" customHeight="1">
      <c r="A396" s="125"/>
      <c r="B396" s="673"/>
      <c r="C396" s="689" t="s">
        <v>120</v>
      </c>
      <c r="D396" s="670" t="s">
        <v>367</v>
      </c>
      <c r="E396" s="108" t="s">
        <v>13</v>
      </c>
      <c r="F396" s="93">
        <f>F397+F398+F399+F400+F401</f>
        <v>120</v>
      </c>
      <c r="G396" s="93">
        <f>G397+G398+G399+G400+G401</f>
        <v>120</v>
      </c>
      <c r="H396" s="93">
        <f t="shared" ref="H396:I396" si="193">H398+H399+H400+H401</f>
        <v>150</v>
      </c>
      <c r="I396" s="93">
        <f t="shared" si="193"/>
        <v>0</v>
      </c>
      <c r="J396" s="91">
        <f>J397+J398+J399+J400+J401</f>
        <v>0</v>
      </c>
      <c r="K396" s="91">
        <f>K397+K398+K399+K400+K401</f>
        <v>0</v>
      </c>
      <c r="L396" s="93">
        <f>L401+L399+L398</f>
        <v>150</v>
      </c>
      <c r="M396" s="93">
        <f>M401+M400+M398</f>
        <v>150</v>
      </c>
      <c r="N396" s="95"/>
    </row>
    <row r="397" spans="1:14" s="35" customFormat="1" ht="15.75" customHeight="1">
      <c r="A397" s="125"/>
      <c r="B397" s="673"/>
      <c r="C397" s="689"/>
      <c r="D397" s="670"/>
      <c r="E397" s="108" t="s">
        <v>14</v>
      </c>
      <c r="F397" s="93"/>
      <c r="G397" s="93"/>
      <c r="H397" s="93"/>
      <c r="I397" s="93"/>
      <c r="J397" s="91"/>
      <c r="K397" s="91"/>
      <c r="L397" s="93"/>
      <c r="M397" s="93"/>
      <c r="N397" s="95"/>
    </row>
    <row r="398" spans="1:14" s="35" customFormat="1" ht="15.75" customHeight="1">
      <c r="A398" s="125"/>
      <c r="B398" s="673"/>
      <c r="C398" s="689"/>
      <c r="D398" s="670"/>
      <c r="E398" s="108" t="s">
        <v>24</v>
      </c>
      <c r="F398" s="93">
        <v>0</v>
      </c>
      <c r="G398" s="93">
        <v>0</v>
      </c>
      <c r="H398" s="93">
        <v>0</v>
      </c>
      <c r="I398" s="93">
        <v>0</v>
      </c>
      <c r="J398" s="91">
        <v>0</v>
      </c>
      <c r="K398" s="91">
        <v>0</v>
      </c>
      <c r="L398" s="93">
        <v>0</v>
      </c>
      <c r="M398" s="93">
        <v>0</v>
      </c>
      <c r="N398" s="95"/>
    </row>
    <row r="399" spans="1:14" s="35" customFormat="1" ht="15.75" customHeight="1">
      <c r="A399" s="125"/>
      <c r="B399" s="673"/>
      <c r="C399" s="689"/>
      <c r="D399" s="670"/>
      <c r="E399" s="108" t="s">
        <v>15</v>
      </c>
      <c r="F399" s="93">
        <v>0</v>
      </c>
      <c r="G399" s="93">
        <v>0</v>
      </c>
      <c r="H399" s="93">
        <v>0</v>
      </c>
      <c r="I399" s="93">
        <v>0</v>
      </c>
      <c r="J399" s="91">
        <v>0</v>
      </c>
      <c r="K399" s="91">
        <v>0</v>
      </c>
      <c r="L399" s="93">
        <v>0</v>
      </c>
      <c r="M399" s="93">
        <v>0</v>
      </c>
      <c r="N399" s="95"/>
    </row>
    <row r="400" spans="1:14" s="35" customFormat="1" ht="15.75" customHeight="1">
      <c r="A400" s="125"/>
      <c r="B400" s="673"/>
      <c r="C400" s="689"/>
      <c r="D400" s="670"/>
      <c r="E400" s="108" t="s">
        <v>29</v>
      </c>
      <c r="F400" s="93"/>
      <c r="G400" s="93"/>
      <c r="H400" s="93"/>
      <c r="I400" s="93"/>
      <c r="J400" s="91"/>
      <c r="K400" s="91"/>
      <c r="L400" s="93"/>
      <c r="M400" s="93"/>
      <c r="N400" s="95"/>
    </row>
    <row r="401" spans="1:15" s="35" customFormat="1" ht="15.75" customHeight="1">
      <c r="A401" s="125"/>
      <c r="B401" s="673"/>
      <c r="C401" s="689"/>
      <c r="D401" s="670"/>
      <c r="E401" s="108" t="s">
        <v>64</v>
      </c>
      <c r="F401" s="142">
        <v>120</v>
      </c>
      <c r="G401" s="142">
        <v>120</v>
      </c>
      <c r="H401" s="142">
        <v>150</v>
      </c>
      <c r="I401" s="165">
        <v>0</v>
      </c>
      <c r="J401" s="143">
        <v>0</v>
      </c>
      <c r="K401" s="143">
        <v>0</v>
      </c>
      <c r="L401" s="146">
        <v>150</v>
      </c>
      <c r="M401" s="146">
        <v>150</v>
      </c>
      <c r="N401" s="95"/>
    </row>
    <row r="402" spans="1:15" s="35" customFormat="1" ht="15.75" customHeight="1">
      <c r="A402" s="125"/>
      <c r="B402" s="673"/>
      <c r="C402" s="689"/>
      <c r="D402" s="670"/>
      <c r="E402" s="108" t="s">
        <v>16</v>
      </c>
      <c r="F402" s="93"/>
      <c r="G402" s="93"/>
      <c r="H402" s="93"/>
      <c r="I402" s="93"/>
      <c r="J402" s="91"/>
      <c r="K402" s="91"/>
      <c r="L402" s="93"/>
      <c r="M402" s="93"/>
      <c r="N402" s="95"/>
    </row>
    <row r="403" spans="1:15" s="35" customFormat="1" ht="15.75" customHeight="1">
      <c r="A403" s="125"/>
      <c r="B403" s="673"/>
      <c r="C403" s="689" t="s">
        <v>124</v>
      </c>
      <c r="D403" s="670" t="s">
        <v>369</v>
      </c>
      <c r="E403" s="108" t="s">
        <v>13</v>
      </c>
      <c r="F403" s="93">
        <f t="shared" ref="F403:G403" si="194">F405+F406+F407+F408</f>
        <v>60</v>
      </c>
      <c r="G403" s="93">
        <f t="shared" si="194"/>
        <v>60</v>
      </c>
      <c r="H403" s="93">
        <f t="shared" ref="H403:I403" si="195">H405+H406+H407+H408</f>
        <v>0</v>
      </c>
      <c r="I403" s="93">
        <f t="shared" si="195"/>
        <v>0</v>
      </c>
      <c r="J403" s="91">
        <f t="shared" ref="J403:M403" si="196">J405+J406+J407+J408</f>
        <v>0</v>
      </c>
      <c r="K403" s="91">
        <f t="shared" si="196"/>
        <v>0</v>
      </c>
      <c r="L403" s="93">
        <f t="shared" si="196"/>
        <v>150</v>
      </c>
      <c r="M403" s="93">
        <f t="shared" si="196"/>
        <v>150</v>
      </c>
      <c r="N403" s="95"/>
    </row>
    <row r="404" spans="1:15" s="35" customFormat="1" ht="15.75" customHeight="1">
      <c r="A404" s="125"/>
      <c r="B404" s="673"/>
      <c r="C404" s="689"/>
      <c r="D404" s="670"/>
      <c r="E404" s="108" t="s">
        <v>14</v>
      </c>
      <c r="F404" s="93"/>
      <c r="G404" s="93"/>
      <c r="H404" s="93"/>
      <c r="I404" s="93"/>
      <c r="J404" s="91"/>
      <c r="K404" s="91"/>
      <c r="L404" s="93"/>
      <c r="M404" s="93"/>
      <c r="N404" s="95"/>
    </row>
    <row r="405" spans="1:15" s="35" customFormat="1" ht="15.75" customHeight="1">
      <c r="A405" s="125"/>
      <c r="B405" s="673"/>
      <c r="C405" s="689"/>
      <c r="D405" s="670"/>
      <c r="E405" s="108" t="s">
        <v>24</v>
      </c>
      <c r="F405" s="93">
        <v>0</v>
      </c>
      <c r="G405" s="93">
        <v>0</v>
      </c>
      <c r="H405" s="93">
        <v>0</v>
      </c>
      <c r="I405" s="93">
        <v>0</v>
      </c>
      <c r="J405" s="91">
        <v>0</v>
      </c>
      <c r="K405" s="91">
        <v>0</v>
      </c>
      <c r="L405" s="93">
        <v>0</v>
      </c>
      <c r="M405" s="93">
        <v>0</v>
      </c>
      <c r="N405" s="95"/>
    </row>
    <row r="406" spans="1:15" s="35" customFormat="1" ht="15.75" customHeight="1">
      <c r="A406" s="125"/>
      <c r="B406" s="673"/>
      <c r="C406" s="689"/>
      <c r="D406" s="670"/>
      <c r="E406" s="108" t="s">
        <v>15</v>
      </c>
      <c r="F406" s="93">
        <v>0</v>
      </c>
      <c r="G406" s="93">
        <v>0</v>
      </c>
      <c r="H406" s="93">
        <v>0</v>
      </c>
      <c r="I406" s="93">
        <v>0</v>
      </c>
      <c r="J406" s="91">
        <v>0</v>
      </c>
      <c r="K406" s="91">
        <v>0</v>
      </c>
      <c r="L406" s="93">
        <v>0</v>
      </c>
      <c r="M406" s="93">
        <v>0</v>
      </c>
      <c r="N406" s="95"/>
    </row>
    <row r="407" spans="1:15" s="35" customFormat="1" ht="16.5" customHeight="1">
      <c r="A407" s="125"/>
      <c r="B407" s="673"/>
      <c r="C407" s="689"/>
      <c r="D407" s="670"/>
      <c r="E407" s="108" t="s">
        <v>29</v>
      </c>
      <c r="F407" s="93"/>
      <c r="G407" s="93"/>
      <c r="H407" s="93"/>
      <c r="I407" s="93"/>
      <c r="J407" s="91"/>
      <c r="K407" s="91"/>
      <c r="L407" s="93"/>
      <c r="M407" s="93"/>
      <c r="N407" s="95"/>
    </row>
    <row r="408" spans="1:15" s="35" customFormat="1" ht="15.75" customHeight="1">
      <c r="A408" s="125"/>
      <c r="B408" s="673"/>
      <c r="C408" s="689"/>
      <c r="D408" s="670"/>
      <c r="E408" s="108" t="s">
        <v>64</v>
      </c>
      <c r="F408" s="142">
        <v>60</v>
      </c>
      <c r="G408" s="142">
        <v>60</v>
      </c>
      <c r="H408" s="142">
        <v>0</v>
      </c>
      <c r="I408" s="165">
        <v>0</v>
      </c>
      <c r="J408" s="143">
        <v>0</v>
      </c>
      <c r="K408" s="143">
        <v>0</v>
      </c>
      <c r="L408" s="146">
        <v>150</v>
      </c>
      <c r="M408" s="146">
        <v>150</v>
      </c>
      <c r="N408" s="95"/>
    </row>
    <row r="409" spans="1:15" s="35" customFormat="1" ht="15.75" customHeight="1">
      <c r="A409" s="125"/>
      <c r="B409" s="673"/>
      <c r="C409" s="689"/>
      <c r="D409" s="670"/>
      <c r="E409" s="108" t="s">
        <v>16</v>
      </c>
      <c r="F409" s="93"/>
      <c r="G409" s="93"/>
      <c r="H409" s="93"/>
      <c r="I409" s="93"/>
      <c r="J409" s="91"/>
      <c r="K409" s="91"/>
      <c r="L409" s="93"/>
      <c r="M409" s="93"/>
      <c r="N409" s="95"/>
    </row>
    <row r="410" spans="1:15" s="30" customFormat="1" ht="15.75" customHeight="1">
      <c r="A410" s="125"/>
      <c r="B410" s="673"/>
      <c r="C410" s="689" t="s">
        <v>125</v>
      </c>
      <c r="D410" s="670" t="s">
        <v>683</v>
      </c>
      <c r="E410" s="108" t="s">
        <v>13</v>
      </c>
      <c r="F410" s="93">
        <f t="shared" ref="F410:G410" si="197">F412+F413+F415</f>
        <v>0</v>
      </c>
      <c r="G410" s="93">
        <f t="shared" si="197"/>
        <v>0</v>
      </c>
      <c r="H410" s="93">
        <f t="shared" ref="H410:I410" si="198">H412+H413+H415</f>
        <v>158.61000000000001</v>
      </c>
      <c r="I410" s="93">
        <f t="shared" si="198"/>
        <v>158.61000000000001</v>
      </c>
      <c r="J410" s="91">
        <f t="shared" ref="J410:M410" si="199">J412+J413+J415</f>
        <v>158.61000000000001</v>
      </c>
      <c r="K410" s="91">
        <f t="shared" si="199"/>
        <v>158.61000000000001</v>
      </c>
      <c r="L410" s="93">
        <f t="shared" si="199"/>
        <v>0</v>
      </c>
      <c r="M410" s="93">
        <f t="shared" si="199"/>
        <v>0</v>
      </c>
      <c r="N410" s="95"/>
    </row>
    <row r="411" spans="1:15" s="30" customFormat="1" ht="15.75" customHeight="1">
      <c r="A411" s="125"/>
      <c r="B411" s="673"/>
      <c r="C411" s="689"/>
      <c r="D411" s="670"/>
      <c r="E411" s="108" t="s">
        <v>14</v>
      </c>
      <c r="F411" s="93"/>
      <c r="G411" s="93"/>
      <c r="H411" s="93"/>
      <c r="I411" s="93"/>
      <c r="J411" s="91"/>
      <c r="K411" s="91"/>
      <c r="L411" s="93"/>
      <c r="M411" s="93"/>
      <c r="N411" s="95"/>
    </row>
    <row r="412" spans="1:15" s="30" customFormat="1" ht="15.75" customHeight="1">
      <c r="A412" s="125"/>
      <c r="B412" s="673"/>
      <c r="C412" s="689"/>
      <c r="D412" s="670"/>
      <c r="E412" s="108" t="s">
        <v>24</v>
      </c>
      <c r="F412" s="142">
        <v>0</v>
      </c>
      <c r="G412" s="142">
        <v>0</v>
      </c>
      <c r="H412" s="142">
        <v>0</v>
      </c>
      <c r="I412" s="165">
        <v>0</v>
      </c>
      <c r="J412" s="143">
        <v>0</v>
      </c>
      <c r="K412" s="143">
        <v>0</v>
      </c>
      <c r="L412" s="146">
        <v>0</v>
      </c>
      <c r="M412" s="146">
        <v>0</v>
      </c>
      <c r="N412" s="95"/>
    </row>
    <row r="413" spans="1:15" s="30" customFormat="1" ht="15.75" customHeight="1">
      <c r="A413" s="125"/>
      <c r="B413" s="673"/>
      <c r="C413" s="689"/>
      <c r="D413" s="670"/>
      <c r="E413" s="108" t="s">
        <v>15</v>
      </c>
      <c r="F413" s="142">
        <v>0</v>
      </c>
      <c r="G413" s="142">
        <v>0</v>
      </c>
      <c r="H413" s="142">
        <v>157.03</v>
      </c>
      <c r="I413" s="165">
        <v>157.03</v>
      </c>
      <c r="J413" s="143">
        <v>157.03</v>
      </c>
      <c r="K413" s="143">
        <v>157.03</v>
      </c>
      <c r="L413" s="146">
        <v>0</v>
      </c>
      <c r="M413" s="146">
        <v>0</v>
      </c>
      <c r="N413" s="95"/>
    </row>
    <row r="414" spans="1:15" s="30" customFormat="1" ht="11.5" customHeight="1">
      <c r="A414" s="125"/>
      <c r="B414" s="673"/>
      <c r="C414" s="689"/>
      <c r="D414" s="670"/>
      <c r="E414" s="108" t="s">
        <v>29</v>
      </c>
      <c r="F414" s="93"/>
      <c r="G414" s="93"/>
      <c r="H414" s="93"/>
      <c r="I414" s="93"/>
      <c r="J414" s="91"/>
      <c r="K414" s="91"/>
      <c r="L414" s="93"/>
      <c r="M414" s="93"/>
      <c r="N414" s="95"/>
    </row>
    <row r="415" spans="1:15" s="30" customFormat="1" ht="15.75" customHeight="1">
      <c r="A415" s="125"/>
      <c r="B415" s="673"/>
      <c r="C415" s="689"/>
      <c r="D415" s="670"/>
      <c r="E415" s="108" t="s">
        <v>64</v>
      </c>
      <c r="F415" s="142">
        <v>0</v>
      </c>
      <c r="G415" s="142">
        <v>0</v>
      </c>
      <c r="H415" s="142">
        <v>1.58</v>
      </c>
      <c r="I415" s="165">
        <v>1.58</v>
      </c>
      <c r="J415" s="143">
        <v>1.58</v>
      </c>
      <c r="K415" s="148">
        <v>1.58</v>
      </c>
      <c r="L415" s="146">
        <v>0</v>
      </c>
      <c r="M415" s="146">
        <v>0</v>
      </c>
      <c r="N415" s="459"/>
      <c r="O415" s="458"/>
    </row>
    <row r="416" spans="1:15" s="30" customFormat="1" ht="15.75" customHeight="1">
      <c r="A416" s="125"/>
      <c r="B416" s="673"/>
      <c r="C416" s="689"/>
      <c r="D416" s="716"/>
      <c r="E416" s="108" t="s">
        <v>16</v>
      </c>
      <c r="F416" s="93"/>
      <c r="G416" s="93"/>
      <c r="H416" s="93"/>
      <c r="I416" s="93"/>
      <c r="J416" s="91"/>
      <c r="K416" s="91"/>
      <c r="L416" s="93"/>
      <c r="M416" s="93"/>
      <c r="N416" s="95"/>
    </row>
    <row r="417" spans="1:14" s="202" customFormat="1" ht="15.75" customHeight="1">
      <c r="A417" s="348"/>
      <c r="B417" s="673"/>
      <c r="C417" s="744" t="s">
        <v>651</v>
      </c>
      <c r="D417" s="670" t="s">
        <v>647</v>
      </c>
      <c r="E417" s="457" t="s">
        <v>13</v>
      </c>
      <c r="F417" s="93">
        <f t="shared" ref="F417:M417" si="200">F419+F420+F421+F422</f>
        <v>300</v>
      </c>
      <c r="G417" s="93">
        <f t="shared" si="200"/>
        <v>300</v>
      </c>
      <c r="H417" s="93">
        <f t="shared" si="200"/>
        <v>698.42</v>
      </c>
      <c r="I417" s="93">
        <f t="shared" si="200"/>
        <v>0</v>
      </c>
      <c r="J417" s="91">
        <f t="shared" si="200"/>
        <v>439</v>
      </c>
      <c r="K417" s="91">
        <f t="shared" si="200"/>
        <v>400</v>
      </c>
      <c r="L417" s="93">
        <f t="shared" si="200"/>
        <v>700</v>
      </c>
      <c r="M417" s="93">
        <f t="shared" si="200"/>
        <v>700</v>
      </c>
      <c r="N417" s="347"/>
    </row>
    <row r="418" spans="1:14" s="202" customFormat="1" ht="15.75" customHeight="1">
      <c r="A418" s="348"/>
      <c r="B418" s="673"/>
      <c r="C418" s="744"/>
      <c r="D418" s="670"/>
      <c r="E418" s="457" t="s">
        <v>14</v>
      </c>
      <c r="F418" s="93"/>
      <c r="G418" s="93"/>
      <c r="H418" s="93"/>
      <c r="I418" s="93"/>
      <c r="J418" s="91"/>
      <c r="K418" s="91"/>
      <c r="L418" s="93"/>
      <c r="M418" s="93"/>
      <c r="N418" s="347"/>
    </row>
    <row r="419" spans="1:14" s="202" customFormat="1" ht="15.75" customHeight="1">
      <c r="A419" s="348"/>
      <c r="B419" s="673"/>
      <c r="C419" s="744"/>
      <c r="D419" s="670"/>
      <c r="E419" s="457" t="s">
        <v>24</v>
      </c>
      <c r="F419" s="93">
        <v>0</v>
      </c>
      <c r="G419" s="93">
        <v>0</v>
      </c>
      <c r="H419" s="93">
        <v>0</v>
      </c>
      <c r="I419" s="93">
        <v>0</v>
      </c>
      <c r="J419" s="91">
        <v>0</v>
      </c>
      <c r="K419" s="91">
        <v>0</v>
      </c>
      <c r="L419" s="93">
        <v>0</v>
      </c>
      <c r="M419" s="93">
        <v>0</v>
      </c>
      <c r="N419" s="347"/>
    </row>
    <row r="420" spans="1:14" s="202" customFormat="1" ht="15.75" customHeight="1">
      <c r="A420" s="348"/>
      <c r="B420" s="673"/>
      <c r="C420" s="744"/>
      <c r="D420" s="670"/>
      <c r="E420" s="457" t="s">
        <v>15</v>
      </c>
      <c r="F420" s="93">
        <v>0</v>
      </c>
      <c r="G420" s="93">
        <v>0</v>
      </c>
      <c r="H420" s="93">
        <v>0</v>
      </c>
      <c r="I420" s="93">
        <v>0</v>
      </c>
      <c r="J420" s="91">
        <v>0</v>
      </c>
      <c r="K420" s="91">
        <v>0</v>
      </c>
      <c r="L420" s="93">
        <v>0</v>
      </c>
      <c r="M420" s="93">
        <v>0</v>
      </c>
      <c r="N420" s="347"/>
    </row>
    <row r="421" spans="1:14" s="202" customFormat="1" ht="16.5" customHeight="1">
      <c r="A421" s="348"/>
      <c r="B421" s="673"/>
      <c r="C421" s="744"/>
      <c r="D421" s="670"/>
      <c r="E421" s="457" t="s">
        <v>29</v>
      </c>
      <c r="F421" s="93"/>
      <c r="G421" s="93"/>
      <c r="H421" s="93"/>
      <c r="I421" s="93"/>
      <c r="J421" s="91"/>
      <c r="K421" s="91"/>
      <c r="L421" s="93"/>
      <c r="M421" s="93"/>
      <c r="N421" s="347"/>
    </row>
    <row r="422" spans="1:14" s="202" customFormat="1" ht="15.75" customHeight="1">
      <c r="A422" s="348"/>
      <c r="B422" s="673"/>
      <c r="C422" s="744"/>
      <c r="D422" s="670"/>
      <c r="E422" s="457" t="s">
        <v>64</v>
      </c>
      <c r="F422" s="142">
        <v>300</v>
      </c>
      <c r="G422" s="142">
        <v>300</v>
      </c>
      <c r="H422" s="142">
        <v>698.42</v>
      </c>
      <c r="I422" s="165">
        <v>0</v>
      </c>
      <c r="J422" s="143">
        <v>439</v>
      </c>
      <c r="K422" s="143">
        <v>400</v>
      </c>
      <c r="L422" s="146">
        <v>700</v>
      </c>
      <c r="M422" s="146">
        <v>700</v>
      </c>
      <c r="N422" s="347"/>
    </row>
    <row r="423" spans="1:14" s="202" customFormat="1" ht="15.75" customHeight="1">
      <c r="A423" s="348"/>
      <c r="B423" s="673"/>
      <c r="C423" s="744"/>
      <c r="D423" s="670"/>
      <c r="E423" s="457" t="s">
        <v>16</v>
      </c>
      <c r="F423" s="93"/>
      <c r="G423" s="93"/>
      <c r="H423" s="93"/>
      <c r="I423" s="93"/>
      <c r="J423" s="91"/>
      <c r="K423" s="91"/>
      <c r="L423" s="93"/>
      <c r="M423" s="93"/>
      <c r="N423" s="347"/>
    </row>
    <row r="424" spans="1:14" s="24" customFormat="1" ht="15.75" customHeight="1">
      <c r="A424" s="125"/>
      <c r="B424" s="672"/>
      <c r="C424" s="688" t="s">
        <v>103</v>
      </c>
      <c r="D424" s="740" t="s">
        <v>231</v>
      </c>
      <c r="E424" s="107" t="s">
        <v>13</v>
      </c>
      <c r="F424" s="89">
        <f t="shared" ref="F424:G424" si="201">F426+F427+F429</f>
        <v>14934.90869</v>
      </c>
      <c r="G424" s="89">
        <f t="shared" si="201"/>
        <v>14931.990810000003</v>
      </c>
      <c r="H424" s="89">
        <f t="shared" ref="H424:M424" si="202">H426+H427+H429</f>
        <v>17714.659920000002</v>
      </c>
      <c r="I424" s="89">
        <f t="shared" si="202"/>
        <v>9694.6508500000018</v>
      </c>
      <c r="J424" s="89">
        <f t="shared" si="202"/>
        <v>17494.113990000002</v>
      </c>
      <c r="K424" s="89">
        <f t="shared" si="202"/>
        <v>17494.113990000002</v>
      </c>
      <c r="L424" s="89">
        <f t="shared" si="202"/>
        <v>17399.428</v>
      </c>
      <c r="M424" s="89">
        <f t="shared" si="202"/>
        <v>17399.428</v>
      </c>
      <c r="N424" s="685"/>
    </row>
    <row r="425" spans="1:14" s="24" customFormat="1" ht="15.75" customHeight="1">
      <c r="A425" s="125"/>
      <c r="B425" s="672"/>
      <c r="C425" s="688"/>
      <c r="D425" s="688"/>
      <c r="E425" s="107" t="s">
        <v>14</v>
      </c>
      <c r="F425" s="89"/>
      <c r="G425" s="89"/>
      <c r="H425" s="89"/>
      <c r="I425" s="89"/>
      <c r="J425" s="89"/>
      <c r="K425" s="89"/>
      <c r="L425" s="89"/>
      <c r="M425" s="89"/>
      <c r="N425" s="686"/>
    </row>
    <row r="426" spans="1:14" s="24" customFormat="1" ht="15.75" customHeight="1">
      <c r="A426" s="125"/>
      <c r="B426" s="672"/>
      <c r="C426" s="688"/>
      <c r="D426" s="688"/>
      <c r="E426" s="107" t="s">
        <v>24</v>
      </c>
      <c r="F426" s="89">
        <f t="shared" ref="F426:G426" si="203">F433+F440+F447+F461+F468+F482+F489+F496+F503+F454+F510</f>
        <v>0</v>
      </c>
      <c r="G426" s="89">
        <f t="shared" si="203"/>
        <v>0</v>
      </c>
      <c r="H426" s="89">
        <f>H433+H440+H447+H461+H468+H482+H489+H496+H503+H454+H510</f>
        <v>0</v>
      </c>
      <c r="I426" s="89">
        <f t="shared" ref="I426" si="204">I433+I440+I447+I461+I468+I482+I489+I496+I503+I454+I510</f>
        <v>0</v>
      </c>
      <c r="J426" s="89">
        <f>J433+J440+J447+J461+J468+J482+J489+J496+J503+J454+J510+J475</f>
        <v>0</v>
      </c>
      <c r="K426" s="89">
        <f t="shared" ref="K426:M426" si="205">K433+K440+K447+K461+K468+K482+K489+K496+K503+K454+K510+K475</f>
        <v>0</v>
      </c>
      <c r="L426" s="89">
        <f t="shared" si="205"/>
        <v>0</v>
      </c>
      <c r="M426" s="89">
        <f t="shared" si="205"/>
        <v>0</v>
      </c>
      <c r="N426" s="686"/>
    </row>
    <row r="427" spans="1:14" s="24" customFormat="1" ht="15.75" customHeight="1">
      <c r="A427" s="125"/>
      <c r="B427" s="672"/>
      <c r="C427" s="688"/>
      <c r="D427" s="688"/>
      <c r="E427" s="107" t="s">
        <v>15</v>
      </c>
      <c r="F427" s="89">
        <f t="shared" ref="F427:G427" si="206">F434+F441+F448+F462+F469+F483+F490+F497+F504+F455+F511</f>
        <v>0</v>
      </c>
      <c r="G427" s="89">
        <f t="shared" si="206"/>
        <v>0</v>
      </c>
      <c r="H427" s="89">
        <f>H434+H441+H448+H462+H469+H483+H490+H497+H504+H455+H511</f>
        <v>0</v>
      </c>
      <c r="I427" s="89">
        <f>I434+I441+I448+I462+I469+I483+I490+I497+I504+I455+I511</f>
        <v>0</v>
      </c>
      <c r="J427" s="89">
        <f t="shared" ref="J427:M430" si="207">J434+J441+J448+J462+J469+J483+J490+J497+J504+J455+J511+J476</f>
        <v>0</v>
      </c>
      <c r="K427" s="89">
        <f t="shared" si="207"/>
        <v>0</v>
      </c>
      <c r="L427" s="89">
        <f t="shared" si="207"/>
        <v>0</v>
      </c>
      <c r="M427" s="89">
        <f t="shared" si="207"/>
        <v>0</v>
      </c>
      <c r="N427" s="686"/>
    </row>
    <row r="428" spans="1:14" s="24" customFormat="1" ht="31.5" customHeight="1">
      <c r="A428" s="125"/>
      <c r="B428" s="672"/>
      <c r="C428" s="688"/>
      <c r="D428" s="688"/>
      <c r="E428" s="107" t="s">
        <v>29</v>
      </c>
      <c r="F428" s="89">
        <f t="shared" ref="F428:G428" si="208">F435+F442+F449+F463+F470+F484+F491+F498+F505+F456+F512</f>
        <v>0</v>
      </c>
      <c r="G428" s="89">
        <f t="shared" si="208"/>
        <v>0</v>
      </c>
      <c r="H428" s="89">
        <f>H435+H442+H449+H463+H470+H484+H491+H498+H505+H456+H512</f>
        <v>0</v>
      </c>
      <c r="I428" s="89">
        <f>I435+I442+I449+I463+I470+I484+I491+I498+I505+I456+I512</f>
        <v>0</v>
      </c>
      <c r="J428" s="89">
        <f t="shared" si="207"/>
        <v>0</v>
      </c>
      <c r="K428" s="89">
        <f t="shared" si="207"/>
        <v>0</v>
      </c>
      <c r="L428" s="89">
        <f t="shared" si="207"/>
        <v>0</v>
      </c>
      <c r="M428" s="89">
        <f t="shared" si="207"/>
        <v>0</v>
      </c>
      <c r="N428" s="686"/>
    </row>
    <row r="429" spans="1:14" s="24" customFormat="1" ht="15.75" customHeight="1">
      <c r="A429" s="125"/>
      <c r="B429" s="672"/>
      <c r="C429" s="688"/>
      <c r="D429" s="688"/>
      <c r="E429" s="107" t="s">
        <v>64</v>
      </c>
      <c r="F429" s="89">
        <f t="shared" ref="F429:G429" si="209">F436+F443+F450+F464+F471+F485+F492+F499+F506+F457+F513</f>
        <v>14934.90869</v>
      </c>
      <c r="G429" s="89">
        <f t="shared" si="209"/>
        <v>14931.990810000003</v>
      </c>
      <c r="H429" s="89">
        <f>H436+H443+H450+H464+H471+H485+H492+H499+H506+H457+H513</f>
        <v>17714.659920000002</v>
      </c>
      <c r="I429" s="89">
        <f>I436+I443+I450+I464+I471+I485+I492+I499+I506+I457+I513</f>
        <v>9694.6508500000018</v>
      </c>
      <c r="J429" s="89">
        <f t="shared" si="207"/>
        <v>17494.113990000002</v>
      </c>
      <c r="K429" s="89">
        <f t="shared" si="207"/>
        <v>17494.113990000002</v>
      </c>
      <c r="L429" s="89">
        <f t="shared" si="207"/>
        <v>17399.428</v>
      </c>
      <c r="M429" s="89">
        <f t="shared" si="207"/>
        <v>17399.428</v>
      </c>
      <c r="N429" s="686"/>
    </row>
    <row r="430" spans="1:14" s="24" customFormat="1" ht="15.75" customHeight="1">
      <c r="A430" s="125"/>
      <c r="B430" s="672"/>
      <c r="C430" s="688"/>
      <c r="D430" s="688"/>
      <c r="E430" s="107" t="s">
        <v>16</v>
      </c>
      <c r="F430" s="89">
        <f t="shared" ref="F430:G430" si="210">F437+F444+F451+F465+F472+F486+F493+F500+F507+F458+F514</f>
        <v>0</v>
      </c>
      <c r="G430" s="89">
        <f t="shared" si="210"/>
        <v>0</v>
      </c>
      <c r="H430" s="89">
        <f>H437+H444+H451+H465+H472+H486+H493+H500+H507+H458+H514</f>
        <v>0</v>
      </c>
      <c r="I430" s="89">
        <f>I437+I444+I451+I465+I472+I486+I493+I500+I507+I458+I514</f>
        <v>0</v>
      </c>
      <c r="J430" s="89">
        <f t="shared" si="207"/>
        <v>0</v>
      </c>
      <c r="K430" s="89">
        <f t="shared" si="207"/>
        <v>0</v>
      </c>
      <c r="L430" s="89">
        <f t="shared" si="207"/>
        <v>0</v>
      </c>
      <c r="M430" s="89">
        <f t="shared" si="207"/>
        <v>0</v>
      </c>
      <c r="N430" s="686"/>
    </row>
    <row r="431" spans="1:14" ht="15.75" customHeight="1">
      <c r="A431" s="125"/>
      <c r="B431" s="682"/>
      <c r="C431" s="679" t="s">
        <v>123</v>
      </c>
      <c r="D431" s="741" t="s">
        <v>144</v>
      </c>
      <c r="E431" s="108" t="s">
        <v>13</v>
      </c>
      <c r="F431" s="93">
        <f t="shared" ref="F431:G431" si="211">F433+F434+F435+F436</f>
        <v>3433.5454599999998</v>
      </c>
      <c r="G431" s="93">
        <f t="shared" si="211"/>
        <v>3433.5454599999998</v>
      </c>
      <c r="H431" s="93">
        <f t="shared" ref="H431:M431" si="212">H433+H434+H435+H436</f>
        <v>4349.7110000000002</v>
      </c>
      <c r="I431" s="93">
        <f t="shared" si="212"/>
        <v>2618.5857099999998</v>
      </c>
      <c r="J431" s="91">
        <f t="shared" si="212"/>
        <v>4279.5959400000002</v>
      </c>
      <c r="K431" s="91">
        <f t="shared" si="212"/>
        <v>4279.5959400000002</v>
      </c>
      <c r="L431" s="93">
        <f t="shared" si="212"/>
        <v>4600.16</v>
      </c>
      <c r="M431" s="93">
        <f t="shared" si="212"/>
        <v>4600.16</v>
      </c>
      <c r="N431" s="95"/>
    </row>
    <row r="432" spans="1:14" ht="15.75" customHeight="1">
      <c r="A432" s="125"/>
      <c r="B432" s="683"/>
      <c r="C432" s="680"/>
      <c r="D432" s="742"/>
      <c r="E432" s="108" t="s">
        <v>14</v>
      </c>
      <c r="F432" s="93"/>
      <c r="G432" s="93"/>
      <c r="H432" s="93"/>
      <c r="I432" s="93"/>
      <c r="J432" s="91"/>
      <c r="K432" s="91"/>
      <c r="L432" s="94"/>
      <c r="M432" s="94"/>
      <c r="N432" s="95"/>
    </row>
    <row r="433" spans="1:14" ht="15.75" customHeight="1">
      <c r="A433" s="125"/>
      <c r="B433" s="683"/>
      <c r="C433" s="680"/>
      <c r="D433" s="742"/>
      <c r="E433" s="108" t="s">
        <v>24</v>
      </c>
      <c r="F433" s="93">
        <v>0</v>
      </c>
      <c r="G433" s="93">
        <v>0</v>
      </c>
      <c r="H433" s="93">
        <v>0</v>
      </c>
      <c r="I433" s="93">
        <v>0</v>
      </c>
      <c r="J433" s="91">
        <v>0</v>
      </c>
      <c r="K433" s="91">
        <v>0</v>
      </c>
      <c r="L433" s="94">
        <v>0</v>
      </c>
      <c r="M433" s="94">
        <v>0</v>
      </c>
      <c r="N433" s="95"/>
    </row>
    <row r="434" spans="1:14" ht="15.75" customHeight="1">
      <c r="A434" s="125"/>
      <c r="B434" s="683"/>
      <c r="C434" s="680"/>
      <c r="D434" s="742"/>
      <c r="E434" s="108" t="s">
        <v>15</v>
      </c>
      <c r="F434" s="93">
        <v>0</v>
      </c>
      <c r="G434" s="93">
        <v>0</v>
      </c>
      <c r="H434" s="93">
        <v>0</v>
      </c>
      <c r="I434" s="93">
        <v>0</v>
      </c>
      <c r="J434" s="91">
        <v>0</v>
      </c>
      <c r="K434" s="91">
        <v>0</v>
      </c>
      <c r="L434" s="94">
        <v>0</v>
      </c>
      <c r="M434" s="94">
        <v>0</v>
      </c>
      <c r="N434" s="95"/>
    </row>
    <row r="435" spans="1:14" ht="14.25" customHeight="1">
      <c r="A435" s="125"/>
      <c r="B435" s="683"/>
      <c r="C435" s="680"/>
      <c r="D435" s="742"/>
      <c r="E435" s="108" t="s">
        <v>29</v>
      </c>
      <c r="F435" s="93"/>
      <c r="G435" s="93"/>
      <c r="H435" s="93"/>
      <c r="I435" s="93"/>
      <c r="J435" s="91"/>
      <c r="K435" s="91"/>
      <c r="L435" s="94"/>
      <c r="M435" s="94"/>
      <c r="N435" s="95"/>
    </row>
    <row r="436" spans="1:14" ht="15.75" customHeight="1">
      <c r="A436" s="125"/>
      <c r="B436" s="683"/>
      <c r="C436" s="680"/>
      <c r="D436" s="742"/>
      <c r="E436" s="108" t="s">
        <v>64</v>
      </c>
      <c r="F436" s="142">
        <v>3433.5454599999998</v>
      </c>
      <c r="G436" s="142">
        <v>3433.5454599999998</v>
      </c>
      <c r="H436" s="165">
        <v>4349.7110000000002</v>
      </c>
      <c r="I436" s="165">
        <v>2618.5857099999998</v>
      </c>
      <c r="J436" s="148">
        <v>4279.5959400000002</v>
      </c>
      <c r="K436" s="148">
        <v>4279.5959400000002</v>
      </c>
      <c r="L436" s="144">
        <v>4600.16</v>
      </c>
      <c r="M436" s="144">
        <v>4600.16</v>
      </c>
      <c r="N436" s="95"/>
    </row>
    <row r="437" spans="1:14" ht="15.75" customHeight="1">
      <c r="A437" s="125"/>
      <c r="B437" s="683"/>
      <c r="C437" s="680"/>
      <c r="D437" s="742"/>
      <c r="E437" s="108" t="s">
        <v>16</v>
      </c>
      <c r="F437" s="93"/>
      <c r="G437" s="93"/>
      <c r="H437" s="93"/>
      <c r="I437" s="93"/>
      <c r="J437" s="91"/>
      <c r="K437" s="91"/>
      <c r="L437" s="94"/>
      <c r="M437" s="94"/>
      <c r="N437" s="95"/>
    </row>
    <row r="438" spans="1:14" s="25" customFormat="1" ht="15.75" customHeight="1">
      <c r="A438" s="125"/>
      <c r="B438" s="683"/>
      <c r="C438" s="680"/>
      <c r="D438" s="742"/>
      <c r="E438" s="108" t="s">
        <v>13</v>
      </c>
      <c r="F438" s="93">
        <f>F440+F441+F443</f>
        <v>974.9</v>
      </c>
      <c r="G438" s="93">
        <f t="shared" ref="G438" si="213">G440+G441+G443</f>
        <v>974.9</v>
      </c>
      <c r="H438" s="93">
        <f t="shared" ref="H438:I438" si="214">H440+H441+H442+H443</f>
        <v>1313.6134500000001</v>
      </c>
      <c r="I438" s="93">
        <f t="shared" si="214"/>
        <v>631.62392999999997</v>
      </c>
      <c r="J438" s="91">
        <f>J440+J441+J443</f>
        <v>1243.9630999999999</v>
      </c>
      <c r="K438" s="91">
        <f t="shared" ref="K438:M438" si="215">K440+K441+K443</f>
        <v>1243.9630999999999</v>
      </c>
      <c r="L438" s="90">
        <f t="shared" si="215"/>
        <v>1389.24845</v>
      </c>
      <c r="M438" s="90">
        <f t="shared" si="215"/>
        <v>1389.24845</v>
      </c>
      <c r="N438" s="95"/>
    </row>
    <row r="439" spans="1:14" s="25" customFormat="1" ht="15.75" customHeight="1">
      <c r="A439" s="125"/>
      <c r="B439" s="683"/>
      <c r="C439" s="680"/>
      <c r="D439" s="742"/>
      <c r="E439" s="108" t="s">
        <v>14</v>
      </c>
      <c r="F439" s="93"/>
      <c r="G439" s="93"/>
      <c r="H439" s="93"/>
      <c r="I439" s="93"/>
      <c r="J439" s="91"/>
      <c r="K439" s="91"/>
      <c r="L439" s="94"/>
      <c r="M439" s="94"/>
      <c r="N439" s="95"/>
    </row>
    <row r="440" spans="1:14" s="25" customFormat="1" ht="15.75" customHeight="1">
      <c r="A440" s="125"/>
      <c r="B440" s="683"/>
      <c r="C440" s="680"/>
      <c r="D440" s="742"/>
      <c r="E440" s="108" t="s">
        <v>24</v>
      </c>
      <c r="F440" s="93">
        <v>0</v>
      </c>
      <c r="G440" s="93">
        <v>0</v>
      </c>
      <c r="H440" s="93">
        <v>0</v>
      </c>
      <c r="I440" s="93">
        <v>0</v>
      </c>
      <c r="J440" s="91">
        <v>0</v>
      </c>
      <c r="K440" s="91">
        <v>0</v>
      </c>
      <c r="L440" s="94">
        <v>0</v>
      </c>
      <c r="M440" s="94">
        <v>0</v>
      </c>
      <c r="N440" s="95"/>
    </row>
    <row r="441" spans="1:14" s="25" customFormat="1" ht="15.75" customHeight="1">
      <c r="A441" s="125"/>
      <c r="B441" s="683"/>
      <c r="C441" s="680"/>
      <c r="D441" s="742"/>
      <c r="E441" s="108" t="s">
        <v>15</v>
      </c>
      <c r="F441" s="93">
        <v>0</v>
      </c>
      <c r="G441" s="93">
        <v>0</v>
      </c>
      <c r="H441" s="93">
        <v>0</v>
      </c>
      <c r="I441" s="93">
        <v>0</v>
      </c>
      <c r="J441" s="91">
        <v>0</v>
      </c>
      <c r="K441" s="91">
        <v>0</v>
      </c>
      <c r="L441" s="94">
        <v>0</v>
      </c>
      <c r="M441" s="94">
        <v>0</v>
      </c>
      <c r="N441" s="95"/>
    </row>
    <row r="442" spans="1:14" s="25" customFormat="1" ht="12.75" customHeight="1">
      <c r="A442" s="125"/>
      <c r="B442" s="683"/>
      <c r="C442" s="680"/>
      <c r="D442" s="742"/>
      <c r="E442" s="108" t="s">
        <v>29</v>
      </c>
      <c r="F442" s="93"/>
      <c r="G442" s="93"/>
      <c r="H442" s="93"/>
      <c r="I442" s="93"/>
      <c r="J442" s="91"/>
      <c r="K442" s="91"/>
      <c r="L442" s="94"/>
      <c r="M442" s="94"/>
      <c r="N442" s="95"/>
    </row>
    <row r="443" spans="1:14" s="25" customFormat="1" ht="15.75" customHeight="1">
      <c r="A443" s="125"/>
      <c r="B443" s="683"/>
      <c r="C443" s="680"/>
      <c r="D443" s="742"/>
      <c r="E443" s="108" t="s">
        <v>64</v>
      </c>
      <c r="F443" s="142">
        <v>974.9</v>
      </c>
      <c r="G443" s="142">
        <v>974.9</v>
      </c>
      <c r="H443" s="165">
        <v>1313.6134500000001</v>
      </c>
      <c r="I443" s="165">
        <v>631.62392999999997</v>
      </c>
      <c r="J443" s="148">
        <v>1243.9630999999999</v>
      </c>
      <c r="K443" s="148">
        <v>1243.9630999999999</v>
      </c>
      <c r="L443" s="144">
        <v>1389.24845</v>
      </c>
      <c r="M443" s="144">
        <v>1389.24845</v>
      </c>
      <c r="N443" s="95"/>
    </row>
    <row r="444" spans="1:14" s="25" customFormat="1" ht="15.75" customHeight="1">
      <c r="A444" s="125"/>
      <c r="B444" s="683"/>
      <c r="C444" s="680"/>
      <c r="D444" s="742"/>
      <c r="E444" s="108" t="s">
        <v>16</v>
      </c>
      <c r="F444" s="93"/>
      <c r="G444" s="93"/>
      <c r="H444" s="93"/>
      <c r="I444" s="93"/>
      <c r="J444" s="91"/>
      <c r="K444" s="91"/>
      <c r="L444" s="94"/>
      <c r="M444" s="94"/>
      <c r="N444" s="95"/>
    </row>
    <row r="445" spans="1:14" s="25" customFormat="1" ht="15.75" customHeight="1">
      <c r="A445" s="125"/>
      <c r="B445" s="683"/>
      <c r="C445" s="680"/>
      <c r="D445" s="742"/>
      <c r="E445" s="108" t="s">
        <v>13</v>
      </c>
      <c r="F445" s="93">
        <f t="shared" ref="F445:G445" si="216">F447+F448+F449+F450</f>
        <v>6791.2243699999999</v>
      </c>
      <c r="G445" s="93">
        <f t="shared" si="216"/>
        <v>6788.3518400000003</v>
      </c>
      <c r="H445" s="93">
        <f t="shared" ref="H445:M445" si="217">H447+H448+H449+H450</f>
        <v>8196.5049999999992</v>
      </c>
      <c r="I445" s="93">
        <f t="shared" si="217"/>
        <v>4400.38652</v>
      </c>
      <c r="J445" s="91">
        <f t="shared" si="217"/>
        <v>7680.3117099999999</v>
      </c>
      <c r="K445" s="91">
        <f t="shared" si="217"/>
        <v>7680.3117099999999</v>
      </c>
      <c r="L445" s="93">
        <f t="shared" si="217"/>
        <v>8196.5049999999992</v>
      </c>
      <c r="M445" s="93">
        <f t="shared" si="217"/>
        <v>8196.5049999999992</v>
      </c>
      <c r="N445" s="95"/>
    </row>
    <row r="446" spans="1:14" s="25" customFormat="1" ht="15.75" customHeight="1">
      <c r="A446" s="125"/>
      <c r="B446" s="683"/>
      <c r="C446" s="680"/>
      <c r="D446" s="742"/>
      <c r="E446" s="108" t="s">
        <v>14</v>
      </c>
      <c r="F446" s="93"/>
      <c r="G446" s="93"/>
      <c r="H446" s="93"/>
      <c r="I446" s="93"/>
      <c r="J446" s="91"/>
      <c r="K446" s="91"/>
      <c r="L446" s="94"/>
      <c r="M446" s="94"/>
      <c r="N446" s="95"/>
    </row>
    <row r="447" spans="1:14" s="25" customFormat="1" ht="15.75" customHeight="1">
      <c r="A447" s="125"/>
      <c r="B447" s="683"/>
      <c r="C447" s="680"/>
      <c r="D447" s="742"/>
      <c r="E447" s="108" t="s">
        <v>24</v>
      </c>
      <c r="F447" s="93">
        <v>0</v>
      </c>
      <c r="G447" s="93">
        <v>0</v>
      </c>
      <c r="H447" s="93">
        <v>0</v>
      </c>
      <c r="I447" s="93">
        <v>0</v>
      </c>
      <c r="J447" s="91">
        <v>0</v>
      </c>
      <c r="K447" s="91">
        <v>0</v>
      </c>
      <c r="L447" s="94">
        <v>0</v>
      </c>
      <c r="M447" s="94">
        <v>0</v>
      </c>
      <c r="N447" s="95"/>
    </row>
    <row r="448" spans="1:14" s="25" customFormat="1" ht="15.75" customHeight="1">
      <c r="A448" s="125"/>
      <c r="B448" s="683"/>
      <c r="C448" s="680"/>
      <c r="D448" s="742"/>
      <c r="E448" s="108" t="s">
        <v>15</v>
      </c>
      <c r="F448" s="93">
        <v>0</v>
      </c>
      <c r="G448" s="93">
        <v>0</v>
      </c>
      <c r="H448" s="93">
        <v>0</v>
      </c>
      <c r="I448" s="93">
        <v>0</v>
      </c>
      <c r="J448" s="91">
        <v>0</v>
      </c>
      <c r="K448" s="91">
        <v>0</v>
      </c>
      <c r="L448" s="94">
        <v>0</v>
      </c>
      <c r="M448" s="94">
        <v>0</v>
      </c>
      <c r="N448" s="95"/>
    </row>
    <row r="449" spans="1:14" s="25" customFormat="1" ht="15.75" customHeight="1">
      <c r="A449" s="125"/>
      <c r="B449" s="683"/>
      <c r="C449" s="680"/>
      <c r="D449" s="742"/>
      <c r="E449" s="108" t="s">
        <v>29</v>
      </c>
      <c r="F449" s="93"/>
      <c r="G449" s="93"/>
      <c r="H449" s="93"/>
      <c r="I449" s="93"/>
      <c r="J449" s="91"/>
      <c r="K449" s="91"/>
      <c r="L449" s="94"/>
      <c r="M449" s="94"/>
      <c r="N449" s="95"/>
    </row>
    <row r="450" spans="1:14" s="25" customFormat="1" ht="15.75" customHeight="1">
      <c r="A450" s="125"/>
      <c r="B450" s="683"/>
      <c r="C450" s="680"/>
      <c r="D450" s="742"/>
      <c r="E450" s="108" t="s">
        <v>64</v>
      </c>
      <c r="F450" s="142">
        <v>6791.2243699999999</v>
      </c>
      <c r="G450" s="142">
        <v>6788.3518400000003</v>
      </c>
      <c r="H450" s="165">
        <v>8196.5049999999992</v>
      </c>
      <c r="I450" s="165">
        <v>4400.38652</v>
      </c>
      <c r="J450" s="148">
        <v>7680.3117099999999</v>
      </c>
      <c r="K450" s="148">
        <v>7680.3117099999999</v>
      </c>
      <c r="L450" s="144">
        <v>8196.5049999999992</v>
      </c>
      <c r="M450" s="144">
        <v>8196.5049999999992</v>
      </c>
      <c r="N450" s="95"/>
    </row>
    <row r="451" spans="1:14" s="25" customFormat="1" ht="15.75" customHeight="1">
      <c r="A451" s="125"/>
      <c r="B451" s="683"/>
      <c r="C451" s="680"/>
      <c r="D451" s="742"/>
      <c r="E451" s="108" t="s">
        <v>16</v>
      </c>
      <c r="F451" s="93"/>
      <c r="G451" s="93"/>
      <c r="H451" s="93"/>
      <c r="I451" s="93"/>
      <c r="J451" s="91"/>
      <c r="K451" s="91"/>
      <c r="L451" s="94"/>
      <c r="M451" s="94"/>
      <c r="N451" s="95"/>
    </row>
    <row r="452" spans="1:14" s="202" customFormat="1" ht="15.75" customHeight="1">
      <c r="A452" s="297"/>
      <c r="B452" s="683"/>
      <c r="C452" s="680"/>
      <c r="D452" s="742"/>
      <c r="E452" s="295" t="s">
        <v>13</v>
      </c>
      <c r="F452" s="93">
        <f t="shared" ref="F452:M452" si="218">F454+F455+F456+F457</f>
        <v>1982.721</v>
      </c>
      <c r="G452" s="93">
        <f t="shared" si="218"/>
        <v>1982.72066</v>
      </c>
      <c r="H452" s="93">
        <f t="shared" si="218"/>
        <v>2475.3445499999998</v>
      </c>
      <c r="I452" s="93">
        <f t="shared" si="218"/>
        <v>1152.7673299999999</v>
      </c>
      <c r="J452" s="91">
        <f t="shared" si="218"/>
        <v>2260.3465099999999</v>
      </c>
      <c r="K452" s="91">
        <f t="shared" si="218"/>
        <v>2260.3465099999999</v>
      </c>
      <c r="L452" s="93">
        <f t="shared" si="218"/>
        <v>2475.3445499999998</v>
      </c>
      <c r="M452" s="93">
        <f t="shared" si="218"/>
        <v>2475.3445499999998</v>
      </c>
      <c r="N452" s="296"/>
    </row>
    <row r="453" spans="1:14" s="202" customFormat="1" ht="15.75" customHeight="1">
      <c r="A453" s="297"/>
      <c r="B453" s="683"/>
      <c r="C453" s="680"/>
      <c r="D453" s="742"/>
      <c r="E453" s="295" t="s">
        <v>14</v>
      </c>
      <c r="F453" s="93"/>
      <c r="G453" s="93"/>
      <c r="H453" s="93"/>
      <c r="I453" s="93"/>
      <c r="J453" s="91"/>
      <c r="K453" s="91"/>
      <c r="L453" s="94"/>
      <c r="M453" s="94"/>
      <c r="N453" s="296"/>
    </row>
    <row r="454" spans="1:14" s="202" customFormat="1" ht="15.75" customHeight="1">
      <c r="A454" s="297"/>
      <c r="B454" s="683"/>
      <c r="C454" s="680"/>
      <c r="D454" s="742"/>
      <c r="E454" s="295" t="s">
        <v>24</v>
      </c>
      <c r="F454" s="93">
        <v>0</v>
      </c>
      <c r="G454" s="93">
        <v>0</v>
      </c>
      <c r="H454" s="93">
        <v>0</v>
      </c>
      <c r="I454" s="93">
        <v>0</v>
      </c>
      <c r="J454" s="91">
        <v>0</v>
      </c>
      <c r="K454" s="91">
        <v>0</v>
      </c>
      <c r="L454" s="94">
        <v>0</v>
      </c>
      <c r="M454" s="94">
        <v>0</v>
      </c>
      <c r="N454" s="296"/>
    </row>
    <row r="455" spans="1:14" s="202" customFormat="1" ht="15.75" customHeight="1">
      <c r="A455" s="297"/>
      <c r="B455" s="683"/>
      <c r="C455" s="680"/>
      <c r="D455" s="742"/>
      <c r="E455" s="295" t="s">
        <v>15</v>
      </c>
      <c r="F455" s="93">
        <v>0</v>
      </c>
      <c r="G455" s="93">
        <v>0</v>
      </c>
      <c r="H455" s="93">
        <v>0</v>
      </c>
      <c r="I455" s="93">
        <v>0</v>
      </c>
      <c r="J455" s="91">
        <v>0</v>
      </c>
      <c r="K455" s="91">
        <v>0</v>
      </c>
      <c r="L455" s="94">
        <v>0</v>
      </c>
      <c r="M455" s="94">
        <v>0</v>
      </c>
      <c r="N455" s="296"/>
    </row>
    <row r="456" spans="1:14" s="202" customFormat="1" ht="15.75" customHeight="1">
      <c r="A456" s="297"/>
      <c r="B456" s="683"/>
      <c r="C456" s="680"/>
      <c r="D456" s="742"/>
      <c r="E456" s="295" t="s">
        <v>29</v>
      </c>
      <c r="F456" s="93"/>
      <c r="G456" s="93"/>
      <c r="H456" s="93"/>
      <c r="I456" s="93"/>
      <c r="J456" s="91"/>
      <c r="K456" s="91"/>
      <c r="L456" s="94"/>
      <c r="M456" s="94"/>
      <c r="N456" s="296"/>
    </row>
    <row r="457" spans="1:14" s="202" customFormat="1" ht="15.75" customHeight="1">
      <c r="A457" s="297"/>
      <c r="B457" s="683"/>
      <c r="C457" s="680"/>
      <c r="D457" s="742"/>
      <c r="E457" s="295" t="s">
        <v>64</v>
      </c>
      <c r="F457" s="142">
        <v>1982.721</v>
      </c>
      <c r="G457" s="142">
        <v>1982.72066</v>
      </c>
      <c r="H457" s="165">
        <v>2475.3445499999998</v>
      </c>
      <c r="I457" s="165">
        <v>1152.7673299999999</v>
      </c>
      <c r="J457" s="148">
        <v>2260.3465099999999</v>
      </c>
      <c r="K457" s="148">
        <v>2260.3465099999999</v>
      </c>
      <c r="L457" s="144">
        <v>2475.3445499999998</v>
      </c>
      <c r="M457" s="144">
        <v>2475.3445499999998</v>
      </c>
      <c r="N457" s="296"/>
    </row>
    <row r="458" spans="1:14" s="202" customFormat="1" ht="15.5" customHeight="1">
      <c r="A458" s="297"/>
      <c r="B458" s="683"/>
      <c r="C458" s="680"/>
      <c r="D458" s="742"/>
      <c r="E458" s="295" t="s">
        <v>16</v>
      </c>
      <c r="F458" s="93"/>
      <c r="G458" s="93"/>
      <c r="H458" s="93"/>
      <c r="I458" s="93"/>
      <c r="J458" s="91"/>
      <c r="K458" s="91"/>
      <c r="L458" s="94"/>
      <c r="M458" s="94"/>
      <c r="N458" s="296"/>
    </row>
    <row r="459" spans="1:14" s="25" customFormat="1" ht="13">
      <c r="A459" s="125"/>
      <c r="B459" s="683"/>
      <c r="C459" s="680"/>
      <c r="D459" s="742"/>
      <c r="E459" s="108" t="s">
        <v>13</v>
      </c>
      <c r="F459" s="93">
        <f t="shared" ref="F459:G459" si="219">F461+F462+F464</f>
        <v>1358.4408100000001</v>
      </c>
      <c r="G459" s="93">
        <f t="shared" si="219"/>
        <v>1358.3958</v>
      </c>
      <c r="H459" s="93">
        <f t="shared" ref="H459:M459" si="220">H461+H462+H464</f>
        <v>951.29</v>
      </c>
      <c r="I459" s="93">
        <f t="shared" si="220"/>
        <v>735.24054999999998</v>
      </c>
      <c r="J459" s="91">
        <f t="shared" si="220"/>
        <v>1521.20073</v>
      </c>
      <c r="K459" s="91">
        <f t="shared" si="220"/>
        <v>1521.20073</v>
      </c>
      <c r="L459" s="93">
        <f t="shared" si="220"/>
        <v>718.17</v>
      </c>
      <c r="M459" s="93">
        <f t="shared" si="220"/>
        <v>718.17</v>
      </c>
      <c r="N459" s="95"/>
    </row>
    <row r="460" spans="1:14" s="25" customFormat="1" ht="15.75" customHeight="1">
      <c r="A460" s="125"/>
      <c r="B460" s="683"/>
      <c r="C460" s="680"/>
      <c r="D460" s="742"/>
      <c r="E460" s="108" t="s">
        <v>14</v>
      </c>
      <c r="F460" s="93"/>
      <c r="G460" s="93"/>
      <c r="H460" s="93"/>
      <c r="I460" s="93"/>
      <c r="J460" s="91"/>
      <c r="K460" s="91"/>
      <c r="L460" s="94"/>
      <c r="M460" s="94"/>
      <c r="N460" s="95"/>
    </row>
    <row r="461" spans="1:14" s="25" customFormat="1" ht="15.75" customHeight="1">
      <c r="A461" s="125"/>
      <c r="B461" s="683"/>
      <c r="C461" s="680"/>
      <c r="D461" s="742"/>
      <c r="E461" s="108" t="s">
        <v>24</v>
      </c>
      <c r="F461" s="93">
        <v>0</v>
      </c>
      <c r="G461" s="93">
        <v>0</v>
      </c>
      <c r="H461" s="93">
        <v>0</v>
      </c>
      <c r="I461" s="93">
        <v>0</v>
      </c>
      <c r="J461" s="91">
        <v>0</v>
      </c>
      <c r="K461" s="91">
        <v>0</v>
      </c>
      <c r="L461" s="94">
        <v>0</v>
      </c>
      <c r="M461" s="94">
        <v>0</v>
      </c>
      <c r="N461" s="95"/>
    </row>
    <row r="462" spans="1:14" s="25" customFormat="1" ht="15.75" customHeight="1">
      <c r="A462" s="125"/>
      <c r="B462" s="683"/>
      <c r="C462" s="680"/>
      <c r="D462" s="742"/>
      <c r="E462" s="108" t="s">
        <v>15</v>
      </c>
      <c r="F462" s="93">
        <v>0</v>
      </c>
      <c r="G462" s="93">
        <v>0</v>
      </c>
      <c r="H462" s="93">
        <v>0</v>
      </c>
      <c r="I462" s="93">
        <v>0</v>
      </c>
      <c r="J462" s="91">
        <v>0</v>
      </c>
      <c r="K462" s="91">
        <v>0</v>
      </c>
      <c r="L462" s="94">
        <v>0</v>
      </c>
      <c r="M462" s="94">
        <v>0</v>
      </c>
      <c r="N462" s="95"/>
    </row>
    <row r="463" spans="1:14" s="25" customFormat="1" ht="15.75" customHeight="1">
      <c r="A463" s="125"/>
      <c r="B463" s="683"/>
      <c r="C463" s="680"/>
      <c r="D463" s="742"/>
      <c r="E463" s="108" t="s">
        <v>29</v>
      </c>
      <c r="F463" s="93"/>
      <c r="G463" s="93"/>
      <c r="H463" s="93"/>
      <c r="I463" s="93"/>
      <c r="J463" s="91"/>
      <c r="K463" s="91"/>
      <c r="L463" s="94"/>
      <c r="M463" s="94"/>
      <c r="N463" s="95"/>
    </row>
    <row r="464" spans="1:14" s="25" customFormat="1" ht="15.75" customHeight="1">
      <c r="A464" s="125"/>
      <c r="B464" s="683"/>
      <c r="C464" s="680"/>
      <c r="D464" s="742"/>
      <c r="E464" s="108" t="s">
        <v>64</v>
      </c>
      <c r="F464" s="142">
        <v>1358.4408100000001</v>
      </c>
      <c r="G464" s="142">
        <v>1358.3958</v>
      </c>
      <c r="H464" s="165">
        <v>951.29</v>
      </c>
      <c r="I464" s="165">
        <v>735.24054999999998</v>
      </c>
      <c r="J464" s="148">
        <v>1521.20073</v>
      </c>
      <c r="K464" s="148">
        <v>1521.20073</v>
      </c>
      <c r="L464" s="142">
        <v>718.17</v>
      </c>
      <c r="M464" s="142">
        <v>718.17</v>
      </c>
      <c r="N464" s="95"/>
    </row>
    <row r="465" spans="1:14" s="25" customFormat="1" ht="15.75" customHeight="1">
      <c r="A465" s="125"/>
      <c r="B465" s="683"/>
      <c r="C465" s="680"/>
      <c r="D465" s="742"/>
      <c r="E465" s="108" t="s">
        <v>16</v>
      </c>
      <c r="F465" s="93"/>
      <c r="G465" s="93"/>
      <c r="H465" s="93"/>
      <c r="I465" s="93"/>
      <c r="J465" s="91"/>
      <c r="K465" s="91"/>
      <c r="L465" s="94"/>
      <c r="M465" s="94"/>
      <c r="N465" s="95"/>
    </row>
    <row r="466" spans="1:14" s="202" customFormat="1" ht="13">
      <c r="A466" s="297"/>
      <c r="B466" s="683"/>
      <c r="C466" s="680"/>
      <c r="D466" s="742"/>
      <c r="E466" s="295" t="s">
        <v>13</v>
      </c>
      <c r="F466" s="93">
        <f t="shared" ref="F466:M466" si="221">F468+F469+F471</f>
        <v>2.7096200000000001</v>
      </c>
      <c r="G466" s="93">
        <f t="shared" si="221"/>
        <v>2.7096200000000001</v>
      </c>
      <c r="H466" s="93">
        <f t="shared" si="221"/>
        <v>20</v>
      </c>
      <c r="I466" s="93">
        <f t="shared" si="221"/>
        <v>0.5</v>
      </c>
      <c r="J466" s="91">
        <f t="shared" si="221"/>
        <v>50.5</v>
      </c>
      <c r="K466" s="91">
        <f t="shared" si="221"/>
        <v>50.5</v>
      </c>
      <c r="L466" s="93">
        <f t="shared" si="221"/>
        <v>0</v>
      </c>
      <c r="M466" s="93">
        <f t="shared" si="221"/>
        <v>0</v>
      </c>
      <c r="N466" s="296"/>
    </row>
    <row r="467" spans="1:14" s="202" customFormat="1" ht="15.75" customHeight="1">
      <c r="A467" s="297"/>
      <c r="B467" s="683"/>
      <c r="C467" s="680"/>
      <c r="D467" s="742"/>
      <c r="E467" s="295" t="s">
        <v>14</v>
      </c>
      <c r="F467" s="93"/>
      <c r="G467" s="93"/>
      <c r="H467" s="93"/>
      <c r="I467" s="93"/>
      <c r="J467" s="91"/>
      <c r="K467" s="91"/>
      <c r="L467" s="94"/>
      <c r="M467" s="94"/>
      <c r="N467" s="296"/>
    </row>
    <row r="468" spans="1:14" s="202" customFormat="1" ht="15.75" customHeight="1">
      <c r="A468" s="297"/>
      <c r="B468" s="683"/>
      <c r="C468" s="680"/>
      <c r="D468" s="742"/>
      <c r="E468" s="295" t="s">
        <v>24</v>
      </c>
      <c r="F468" s="93">
        <v>0</v>
      </c>
      <c r="G468" s="93">
        <v>0</v>
      </c>
      <c r="H468" s="93">
        <v>0</v>
      </c>
      <c r="I468" s="93">
        <v>0</v>
      </c>
      <c r="J468" s="91">
        <v>0</v>
      </c>
      <c r="K468" s="91">
        <v>0</v>
      </c>
      <c r="L468" s="94">
        <v>0</v>
      </c>
      <c r="M468" s="94">
        <v>0</v>
      </c>
      <c r="N468" s="296"/>
    </row>
    <row r="469" spans="1:14" s="202" customFormat="1" ht="15.75" customHeight="1">
      <c r="A469" s="297"/>
      <c r="B469" s="683"/>
      <c r="C469" s="680"/>
      <c r="D469" s="742"/>
      <c r="E469" s="295" t="s">
        <v>15</v>
      </c>
      <c r="F469" s="93">
        <v>0</v>
      </c>
      <c r="G469" s="93">
        <v>0</v>
      </c>
      <c r="H469" s="93">
        <v>0</v>
      </c>
      <c r="I469" s="93">
        <v>0</v>
      </c>
      <c r="J469" s="91">
        <v>0</v>
      </c>
      <c r="K469" s="91">
        <v>0</v>
      </c>
      <c r="L469" s="94">
        <v>0</v>
      </c>
      <c r="M469" s="94">
        <v>0</v>
      </c>
      <c r="N469" s="296"/>
    </row>
    <row r="470" spans="1:14" s="202" customFormat="1" ht="15.75" customHeight="1">
      <c r="A470" s="297"/>
      <c r="B470" s="683"/>
      <c r="C470" s="680"/>
      <c r="D470" s="742"/>
      <c r="E470" s="295" t="s">
        <v>29</v>
      </c>
      <c r="F470" s="93"/>
      <c r="G470" s="93"/>
      <c r="H470" s="93"/>
      <c r="I470" s="93"/>
      <c r="J470" s="91"/>
      <c r="K470" s="91"/>
      <c r="L470" s="94"/>
      <c r="M470" s="94"/>
      <c r="N470" s="296"/>
    </row>
    <row r="471" spans="1:14" s="202" customFormat="1" ht="15.75" customHeight="1">
      <c r="A471" s="297"/>
      <c r="B471" s="683"/>
      <c r="C471" s="680"/>
      <c r="D471" s="742"/>
      <c r="E471" s="295" t="s">
        <v>64</v>
      </c>
      <c r="F471" s="142">
        <v>2.7096200000000001</v>
      </c>
      <c r="G471" s="142">
        <v>2.7096200000000001</v>
      </c>
      <c r="H471" s="165">
        <v>20</v>
      </c>
      <c r="I471" s="165">
        <v>0.5</v>
      </c>
      <c r="J471" s="148">
        <v>50.5</v>
      </c>
      <c r="K471" s="148">
        <v>50.5</v>
      </c>
      <c r="L471" s="142">
        <v>0</v>
      </c>
      <c r="M471" s="142">
        <v>0</v>
      </c>
      <c r="N471" s="296"/>
    </row>
    <row r="472" spans="1:14" s="202" customFormat="1" ht="15.75" customHeight="1">
      <c r="A472" s="297"/>
      <c r="B472" s="683"/>
      <c r="C472" s="680"/>
      <c r="D472" s="742"/>
      <c r="E472" s="295" t="s">
        <v>16</v>
      </c>
      <c r="F472" s="93"/>
      <c r="G472" s="93"/>
      <c r="H472" s="93"/>
      <c r="I472" s="93"/>
      <c r="J472" s="91"/>
      <c r="K472" s="91"/>
      <c r="L472" s="94"/>
      <c r="M472" s="94"/>
      <c r="N472" s="296"/>
    </row>
    <row r="473" spans="1:14" s="202" customFormat="1" ht="13">
      <c r="A473" s="453"/>
      <c r="B473" s="683"/>
      <c r="C473" s="680"/>
      <c r="D473" s="742"/>
      <c r="E473" s="451" t="s">
        <v>13</v>
      </c>
      <c r="F473" s="93">
        <f t="shared" ref="F473:M473" si="222">F475+F476+F478</f>
        <v>2.7096200000000001</v>
      </c>
      <c r="G473" s="93">
        <f t="shared" si="222"/>
        <v>2.7096200000000001</v>
      </c>
      <c r="H473" s="93">
        <f t="shared" si="222"/>
        <v>20</v>
      </c>
      <c r="I473" s="93">
        <f t="shared" si="222"/>
        <v>0.5</v>
      </c>
      <c r="J473" s="91">
        <f t="shared" si="222"/>
        <v>50</v>
      </c>
      <c r="K473" s="91">
        <f t="shared" si="222"/>
        <v>50</v>
      </c>
      <c r="L473" s="93">
        <f t="shared" si="222"/>
        <v>20</v>
      </c>
      <c r="M473" s="93">
        <f t="shared" si="222"/>
        <v>20</v>
      </c>
      <c r="N473" s="452"/>
    </row>
    <row r="474" spans="1:14" s="202" customFormat="1" ht="15.75" customHeight="1">
      <c r="A474" s="453"/>
      <c r="B474" s="683"/>
      <c r="C474" s="680"/>
      <c r="D474" s="742"/>
      <c r="E474" s="451" t="s">
        <v>14</v>
      </c>
      <c r="F474" s="93"/>
      <c r="G474" s="93"/>
      <c r="H474" s="93"/>
      <c r="I474" s="93"/>
      <c r="J474" s="91"/>
      <c r="K474" s="91"/>
      <c r="L474" s="94"/>
      <c r="M474" s="94"/>
      <c r="N474" s="452"/>
    </row>
    <row r="475" spans="1:14" s="202" customFormat="1" ht="15.75" customHeight="1">
      <c r="A475" s="453"/>
      <c r="B475" s="683"/>
      <c r="C475" s="680"/>
      <c r="D475" s="742"/>
      <c r="E475" s="451" t="s">
        <v>24</v>
      </c>
      <c r="F475" s="93">
        <v>0</v>
      </c>
      <c r="G475" s="93">
        <v>0</v>
      </c>
      <c r="H475" s="93">
        <v>0</v>
      </c>
      <c r="I475" s="93">
        <v>0</v>
      </c>
      <c r="J475" s="91">
        <v>0</v>
      </c>
      <c r="K475" s="91">
        <v>0</v>
      </c>
      <c r="L475" s="94">
        <v>0</v>
      </c>
      <c r="M475" s="94">
        <v>0</v>
      </c>
      <c r="N475" s="452"/>
    </row>
    <row r="476" spans="1:14" s="202" customFormat="1" ht="15.75" customHeight="1">
      <c r="A476" s="453"/>
      <c r="B476" s="683"/>
      <c r="C476" s="680"/>
      <c r="D476" s="742"/>
      <c r="E476" s="451" t="s">
        <v>15</v>
      </c>
      <c r="F476" s="93">
        <v>0</v>
      </c>
      <c r="G476" s="93">
        <v>0</v>
      </c>
      <c r="H476" s="93">
        <v>0</v>
      </c>
      <c r="I476" s="93">
        <v>0</v>
      </c>
      <c r="J476" s="91">
        <v>0</v>
      </c>
      <c r="K476" s="91">
        <v>0</v>
      </c>
      <c r="L476" s="94">
        <v>0</v>
      </c>
      <c r="M476" s="94">
        <v>0</v>
      </c>
      <c r="N476" s="452"/>
    </row>
    <row r="477" spans="1:14" s="202" customFormat="1" ht="15.75" customHeight="1">
      <c r="A477" s="453"/>
      <c r="B477" s="683"/>
      <c r="C477" s="680"/>
      <c r="D477" s="742"/>
      <c r="E477" s="451" t="s">
        <v>29</v>
      </c>
      <c r="F477" s="93"/>
      <c r="G477" s="93"/>
      <c r="H477" s="93"/>
      <c r="I477" s="93"/>
      <c r="J477" s="91"/>
      <c r="K477" s="91"/>
      <c r="L477" s="94"/>
      <c r="M477" s="94"/>
      <c r="N477" s="452"/>
    </row>
    <row r="478" spans="1:14" s="202" customFormat="1" ht="15.75" customHeight="1">
      <c r="A478" s="453"/>
      <c r="B478" s="683"/>
      <c r="C478" s="680"/>
      <c r="D478" s="742"/>
      <c r="E478" s="451" t="s">
        <v>64</v>
      </c>
      <c r="F478" s="142">
        <v>2.7096200000000001</v>
      </c>
      <c r="G478" s="142">
        <v>2.7096200000000001</v>
      </c>
      <c r="H478" s="165">
        <v>20</v>
      </c>
      <c r="I478" s="165">
        <v>0.5</v>
      </c>
      <c r="J478" s="148">
        <v>50</v>
      </c>
      <c r="K478" s="148">
        <v>50</v>
      </c>
      <c r="L478" s="142">
        <v>20</v>
      </c>
      <c r="M478" s="142">
        <v>20</v>
      </c>
      <c r="N478" s="452"/>
    </row>
    <row r="479" spans="1:14" s="202" customFormat="1" ht="15.75" customHeight="1">
      <c r="A479" s="453"/>
      <c r="B479" s="684"/>
      <c r="C479" s="681"/>
      <c r="D479" s="743"/>
      <c r="E479" s="451" t="s">
        <v>16</v>
      </c>
      <c r="F479" s="93"/>
      <c r="G479" s="93"/>
      <c r="H479" s="93"/>
      <c r="I479" s="93"/>
      <c r="J479" s="91"/>
      <c r="K479" s="91"/>
      <c r="L479" s="94"/>
      <c r="M479" s="94"/>
      <c r="N479" s="452"/>
    </row>
    <row r="480" spans="1:14" s="29" customFormat="1" ht="13.5" customHeight="1">
      <c r="A480" s="125"/>
      <c r="B480" s="673"/>
      <c r="C480" s="689" t="s">
        <v>119</v>
      </c>
      <c r="D480" s="739" t="s">
        <v>293</v>
      </c>
      <c r="E480" s="108" t="s">
        <v>13</v>
      </c>
      <c r="F480" s="93">
        <f t="shared" ref="F480:G480" si="223">F482+F483+F484+F485</f>
        <v>49.808320000000002</v>
      </c>
      <c r="G480" s="93">
        <f t="shared" si="223"/>
        <v>49.808320000000002</v>
      </c>
      <c r="H480" s="93">
        <f t="shared" ref="H480:M480" si="224">H482+H483+H484+H485</f>
        <v>51.95</v>
      </c>
      <c r="I480" s="93">
        <f t="shared" si="224"/>
        <v>0</v>
      </c>
      <c r="J480" s="91">
        <f t="shared" si="224"/>
        <v>51.95008</v>
      </c>
      <c r="K480" s="91">
        <f t="shared" si="224"/>
        <v>51.95008</v>
      </c>
      <c r="L480" s="96">
        <f t="shared" si="224"/>
        <v>0</v>
      </c>
      <c r="M480" s="96">
        <f t="shared" si="224"/>
        <v>0</v>
      </c>
      <c r="N480" s="95"/>
    </row>
    <row r="481" spans="1:14" s="29" customFormat="1" ht="13.5" customHeight="1">
      <c r="A481" s="125"/>
      <c r="B481" s="673"/>
      <c r="C481" s="689"/>
      <c r="D481" s="739"/>
      <c r="E481" s="108" t="s">
        <v>14</v>
      </c>
      <c r="F481" s="93"/>
      <c r="G481" s="93"/>
      <c r="H481" s="93"/>
      <c r="I481" s="93"/>
      <c r="J481" s="91"/>
      <c r="K481" s="91"/>
      <c r="L481" s="94"/>
      <c r="M481" s="94"/>
      <c r="N481" s="95"/>
    </row>
    <row r="482" spans="1:14" s="29" customFormat="1" ht="13.5" customHeight="1">
      <c r="A482" s="125"/>
      <c r="B482" s="673"/>
      <c r="C482" s="689"/>
      <c r="D482" s="739"/>
      <c r="E482" s="108" t="s">
        <v>24</v>
      </c>
      <c r="F482" s="93">
        <v>0</v>
      </c>
      <c r="G482" s="93">
        <v>0</v>
      </c>
      <c r="H482" s="93">
        <v>0</v>
      </c>
      <c r="I482" s="93">
        <v>0</v>
      </c>
      <c r="J482" s="91">
        <v>0</v>
      </c>
      <c r="K482" s="91">
        <v>0</v>
      </c>
      <c r="L482" s="94">
        <v>0</v>
      </c>
      <c r="M482" s="94">
        <v>0</v>
      </c>
      <c r="N482" s="95"/>
    </row>
    <row r="483" spans="1:14" s="29" customFormat="1" ht="13.5" customHeight="1">
      <c r="A483" s="125"/>
      <c r="B483" s="673"/>
      <c r="C483" s="689"/>
      <c r="D483" s="739"/>
      <c r="E483" s="108" t="s">
        <v>15</v>
      </c>
      <c r="F483" s="93">
        <v>0</v>
      </c>
      <c r="G483" s="93">
        <v>0</v>
      </c>
      <c r="H483" s="93">
        <v>0</v>
      </c>
      <c r="I483" s="93">
        <v>0</v>
      </c>
      <c r="J483" s="91">
        <v>0</v>
      </c>
      <c r="K483" s="91">
        <v>0</v>
      </c>
      <c r="L483" s="94">
        <v>0</v>
      </c>
      <c r="M483" s="94">
        <v>0</v>
      </c>
      <c r="N483" s="95"/>
    </row>
    <row r="484" spans="1:14" s="29" customFormat="1" ht="13.5" customHeight="1">
      <c r="A484" s="125"/>
      <c r="B484" s="673"/>
      <c r="C484" s="689"/>
      <c r="D484" s="739"/>
      <c r="E484" s="108" t="s">
        <v>29</v>
      </c>
      <c r="F484" s="93"/>
      <c r="G484" s="93"/>
      <c r="H484" s="93"/>
      <c r="I484" s="93"/>
      <c r="J484" s="91"/>
      <c r="K484" s="91"/>
      <c r="L484" s="94"/>
      <c r="M484" s="94"/>
      <c r="N484" s="95"/>
    </row>
    <row r="485" spans="1:14" s="29" customFormat="1" ht="13.5" customHeight="1">
      <c r="A485" s="125"/>
      <c r="B485" s="673"/>
      <c r="C485" s="689"/>
      <c r="D485" s="739"/>
      <c r="E485" s="108" t="s">
        <v>64</v>
      </c>
      <c r="F485" s="142">
        <v>49.808320000000002</v>
      </c>
      <c r="G485" s="142">
        <v>49.808320000000002</v>
      </c>
      <c r="H485" s="165">
        <v>51.95</v>
      </c>
      <c r="I485" s="165">
        <v>0</v>
      </c>
      <c r="J485" s="148">
        <v>51.95008</v>
      </c>
      <c r="K485" s="148">
        <v>51.95008</v>
      </c>
      <c r="L485" s="142">
        <v>0</v>
      </c>
      <c r="M485" s="142">
        <v>0</v>
      </c>
      <c r="N485" s="95"/>
    </row>
    <row r="486" spans="1:14" s="29" customFormat="1" ht="13.5" customHeight="1">
      <c r="A486" s="125"/>
      <c r="B486" s="673"/>
      <c r="C486" s="689"/>
      <c r="D486" s="739"/>
      <c r="E486" s="108" t="s">
        <v>16</v>
      </c>
      <c r="F486" s="93"/>
      <c r="G486" s="93"/>
      <c r="H486" s="93"/>
      <c r="I486" s="93"/>
      <c r="J486" s="91"/>
      <c r="K486" s="91"/>
      <c r="L486" s="94"/>
      <c r="M486" s="94"/>
      <c r="N486" s="95"/>
    </row>
    <row r="487" spans="1:14" s="29" customFormat="1" ht="13.5" customHeight="1">
      <c r="A487" s="125"/>
      <c r="B487" s="668"/>
      <c r="C487" s="701"/>
      <c r="D487" s="701"/>
      <c r="E487" s="108" t="s">
        <v>13</v>
      </c>
      <c r="F487" s="93">
        <f>F489+F490+F492</f>
        <v>15.042109999999999</v>
      </c>
      <c r="G487" s="93">
        <f t="shared" ref="G487" si="225">G489+G490+G492</f>
        <v>15.042109999999999</v>
      </c>
      <c r="H487" s="93">
        <f t="shared" ref="H487:I487" si="226">-H489+H490+H492</f>
        <v>15.68892</v>
      </c>
      <c r="I487" s="93">
        <f t="shared" si="226"/>
        <v>0</v>
      </c>
      <c r="J487" s="91">
        <f>J489+J490+J492</f>
        <v>15.68892</v>
      </c>
      <c r="K487" s="91">
        <f t="shared" ref="K487:M487" si="227">K489+K490+K492</f>
        <v>15.68892</v>
      </c>
      <c r="L487" s="90">
        <f t="shared" si="227"/>
        <v>0</v>
      </c>
      <c r="M487" s="90">
        <f t="shared" si="227"/>
        <v>0</v>
      </c>
      <c r="N487" s="95"/>
    </row>
    <row r="488" spans="1:14" s="29" customFormat="1" ht="13.5" customHeight="1">
      <c r="A488" s="125"/>
      <c r="B488" s="668"/>
      <c r="C488" s="701"/>
      <c r="D488" s="701"/>
      <c r="E488" s="108" t="s">
        <v>14</v>
      </c>
      <c r="F488" s="93"/>
      <c r="G488" s="93"/>
      <c r="H488" s="93"/>
      <c r="I488" s="93"/>
      <c r="J488" s="91"/>
      <c r="K488" s="91"/>
      <c r="L488" s="94"/>
      <c r="M488" s="94"/>
      <c r="N488" s="95"/>
    </row>
    <row r="489" spans="1:14" s="29" customFormat="1" ht="13.5" customHeight="1">
      <c r="A489" s="125"/>
      <c r="B489" s="668"/>
      <c r="C489" s="701"/>
      <c r="D489" s="701"/>
      <c r="E489" s="108" t="s">
        <v>24</v>
      </c>
      <c r="F489" s="93">
        <v>0</v>
      </c>
      <c r="G489" s="93">
        <v>0</v>
      </c>
      <c r="H489" s="93">
        <v>0</v>
      </c>
      <c r="I489" s="93">
        <v>0</v>
      </c>
      <c r="J489" s="91">
        <v>0</v>
      </c>
      <c r="K489" s="91">
        <v>0</v>
      </c>
      <c r="L489" s="94">
        <v>0</v>
      </c>
      <c r="M489" s="94">
        <v>0</v>
      </c>
      <c r="N489" s="95"/>
    </row>
    <row r="490" spans="1:14" s="29" customFormat="1" ht="13.5" customHeight="1">
      <c r="A490" s="125"/>
      <c r="B490" s="668"/>
      <c r="C490" s="701"/>
      <c r="D490" s="701"/>
      <c r="E490" s="108" t="s">
        <v>15</v>
      </c>
      <c r="F490" s="93">
        <v>0</v>
      </c>
      <c r="G490" s="93">
        <v>0</v>
      </c>
      <c r="H490" s="93">
        <v>0</v>
      </c>
      <c r="I490" s="93">
        <v>0</v>
      </c>
      <c r="J490" s="91">
        <v>0</v>
      </c>
      <c r="K490" s="91">
        <v>0</v>
      </c>
      <c r="L490" s="94">
        <v>0</v>
      </c>
      <c r="M490" s="94">
        <v>0</v>
      </c>
      <c r="N490" s="95"/>
    </row>
    <row r="491" spans="1:14" s="29" customFormat="1" ht="13.5" customHeight="1">
      <c r="A491" s="125"/>
      <c r="B491" s="668"/>
      <c r="C491" s="701"/>
      <c r="D491" s="701"/>
      <c r="E491" s="108" t="s">
        <v>29</v>
      </c>
      <c r="F491" s="93"/>
      <c r="G491" s="93"/>
      <c r="H491" s="93"/>
      <c r="I491" s="93"/>
      <c r="J491" s="91"/>
      <c r="K491" s="91"/>
      <c r="L491" s="94"/>
      <c r="M491" s="94"/>
      <c r="N491" s="95"/>
    </row>
    <row r="492" spans="1:14" s="29" customFormat="1" ht="13.5" customHeight="1">
      <c r="A492" s="125"/>
      <c r="B492" s="668"/>
      <c r="C492" s="701"/>
      <c r="D492" s="701"/>
      <c r="E492" s="108" t="s">
        <v>64</v>
      </c>
      <c r="F492" s="142">
        <v>15.042109999999999</v>
      </c>
      <c r="G492" s="142">
        <v>15.042109999999999</v>
      </c>
      <c r="H492" s="165">
        <v>15.68892</v>
      </c>
      <c r="I492" s="165">
        <v>0</v>
      </c>
      <c r="J492" s="148">
        <v>15.68892</v>
      </c>
      <c r="K492" s="148">
        <v>15.68892</v>
      </c>
      <c r="L492" s="142">
        <v>0</v>
      </c>
      <c r="M492" s="142">
        <v>0</v>
      </c>
      <c r="N492" s="95"/>
    </row>
    <row r="493" spans="1:14" s="29" customFormat="1" ht="13.5" customHeight="1">
      <c r="A493" s="125"/>
      <c r="B493" s="668"/>
      <c r="C493" s="701"/>
      <c r="D493" s="701"/>
      <c r="E493" s="108" t="s">
        <v>16</v>
      </c>
      <c r="F493" s="93"/>
      <c r="G493" s="93"/>
      <c r="H493" s="93"/>
      <c r="I493" s="93"/>
      <c r="J493" s="91"/>
      <c r="K493" s="91"/>
      <c r="L493" s="94"/>
      <c r="M493" s="94"/>
      <c r="N493" s="95"/>
    </row>
    <row r="494" spans="1:14" s="25" customFormat="1" ht="12.75" customHeight="1">
      <c r="A494" s="125"/>
      <c r="B494" s="682"/>
      <c r="C494" s="693" t="s">
        <v>120</v>
      </c>
      <c r="D494" s="690" t="s">
        <v>139</v>
      </c>
      <c r="E494" s="108" t="s">
        <v>13</v>
      </c>
      <c r="F494" s="93">
        <f t="shared" ref="F494:G494" si="228">F496+F497+F498+F499</f>
        <v>250.78100000000001</v>
      </c>
      <c r="G494" s="93">
        <f t="shared" si="228"/>
        <v>250.78100000000001</v>
      </c>
      <c r="H494" s="93">
        <f t="shared" ref="H494:M494" si="229">H496+H497+H498+H499</f>
        <v>198.499</v>
      </c>
      <c r="I494" s="93">
        <f t="shared" si="229"/>
        <v>46.389400000000002</v>
      </c>
      <c r="J494" s="91">
        <f t="shared" si="229"/>
        <v>198.499</v>
      </c>
      <c r="K494" s="91">
        <f t="shared" si="229"/>
        <v>198.499</v>
      </c>
      <c r="L494" s="93">
        <f t="shared" si="229"/>
        <v>0</v>
      </c>
      <c r="M494" s="93">
        <f t="shared" si="229"/>
        <v>0</v>
      </c>
      <c r="N494" s="95"/>
    </row>
    <row r="495" spans="1:14" s="25" customFormat="1" ht="12.75" customHeight="1">
      <c r="A495" s="125"/>
      <c r="B495" s="683"/>
      <c r="C495" s="694"/>
      <c r="D495" s="691"/>
      <c r="E495" s="108" t="s">
        <v>14</v>
      </c>
      <c r="F495" s="93"/>
      <c r="G495" s="93"/>
      <c r="H495" s="93"/>
      <c r="I495" s="93"/>
      <c r="J495" s="91"/>
      <c r="K495" s="91"/>
      <c r="L495" s="94"/>
      <c r="M495" s="94"/>
      <c r="N495" s="95"/>
    </row>
    <row r="496" spans="1:14" s="25" customFormat="1" ht="12.75" customHeight="1">
      <c r="A496" s="125"/>
      <c r="B496" s="683"/>
      <c r="C496" s="694"/>
      <c r="D496" s="691"/>
      <c r="E496" s="108" t="s">
        <v>24</v>
      </c>
      <c r="F496" s="93">
        <v>0</v>
      </c>
      <c r="G496" s="93">
        <v>0</v>
      </c>
      <c r="H496" s="93">
        <v>0</v>
      </c>
      <c r="I496" s="93">
        <v>0</v>
      </c>
      <c r="J496" s="91">
        <v>0</v>
      </c>
      <c r="K496" s="91">
        <v>0</v>
      </c>
      <c r="L496" s="94">
        <v>0</v>
      </c>
      <c r="M496" s="94">
        <v>0</v>
      </c>
      <c r="N496" s="95"/>
    </row>
    <row r="497" spans="1:14" s="25" customFormat="1" ht="12.75" customHeight="1">
      <c r="A497" s="125"/>
      <c r="B497" s="683"/>
      <c r="C497" s="694"/>
      <c r="D497" s="691"/>
      <c r="E497" s="108" t="s">
        <v>15</v>
      </c>
      <c r="F497" s="93">
        <v>0</v>
      </c>
      <c r="G497" s="93">
        <v>0</v>
      </c>
      <c r="H497" s="93">
        <v>0</v>
      </c>
      <c r="I497" s="93">
        <v>0</v>
      </c>
      <c r="J497" s="91">
        <v>0</v>
      </c>
      <c r="K497" s="91">
        <v>0</v>
      </c>
      <c r="L497" s="94">
        <v>0</v>
      </c>
      <c r="M497" s="94">
        <v>0</v>
      </c>
      <c r="N497" s="95"/>
    </row>
    <row r="498" spans="1:14" s="25" customFormat="1" ht="12.75" customHeight="1">
      <c r="A498" s="125"/>
      <c r="B498" s="683"/>
      <c r="C498" s="694"/>
      <c r="D498" s="691"/>
      <c r="E498" s="108" t="s">
        <v>29</v>
      </c>
      <c r="F498" s="93"/>
      <c r="G498" s="93"/>
      <c r="H498" s="93"/>
      <c r="I498" s="93"/>
      <c r="J498" s="91"/>
      <c r="K498" s="91"/>
      <c r="L498" s="94"/>
      <c r="M498" s="94"/>
      <c r="N498" s="95"/>
    </row>
    <row r="499" spans="1:14" s="25" customFormat="1" ht="12.75" customHeight="1">
      <c r="A499" s="125"/>
      <c r="B499" s="683"/>
      <c r="C499" s="694"/>
      <c r="D499" s="691"/>
      <c r="E499" s="108" t="s">
        <v>64</v>
      </c>
      <c r="F499" s="142">
        <v>250.78100000000001</v>
      </c>
      <c r="G499" s="142">
        <v>250.78100000000001</v>
      </c>
      <c r="H499" s="165">
        <v>198.499</v>
      </c>
      <c r="I499" s="165">
        <v>46.389400000000002</v>
      </c>
      <c r="J499" s="148">
        <v>198.499</v>
      </c>
      <c r="K499" s="148">
        <v>198.499</v>
      </c>
      <c r="L499" s="142">
        <v>0</v>
      </c>
      <c r="M499" s="142">
        <v>0</v>
      </c>
      <c r="N499" s="95"/>
    </row>
    <row r="500" spans="1:14" s="25" customFormat="1" ht="12.75" customHeight="1">
      <c r="A500" s="125"/>
      <c r="B500" s="683"/>
      <c r="C500" s="694"/>
      <c r="D500" s="691"/>
      <c r="E500" s="108" t="s">
        <v>16</v>
      </c>
      <c r="F500" s="93"/>
      <c r="G500" s="93"/>
      <c r="H500" s="93"/>
      <c r="I500" s="93"/>
      <c r="J500" s="91"/>
      <c r="K500" s="91"/>
      <c r="L500" s="94"/>
      <c r="M500" s="94"/>
      <c r="N500" s="95"/>
    </row>
    <row r="501" spans="1:14" ht="12.75" customHeight="1">
      <c r="A501" s="125"/>
      <c r="B501" s="683"/>
      <c r="C501" s="694"/>
      <c r="D501" s="691"/>
      <c r="E501" s="108" t="s">
        <v>13</v>
      </c>
      <c r="F501" s="93">
        <f>F503+F504+F506</f>
        <v>75.736000000000004</v>
      </c>
      <c r="G501" s="93">
        <f t="shared" ref="G501" si="230">G503+G504+G506</f>
        <v>75.736000000000004</v>
      </c>
      <c r="H501" s="93">
        <f t="shared" ref="H501:I501" si="231">H503+H504+H506</f>
        <v>59.947000000000003</v>
      </c>
      <c r="I501" s="93">
        <f t="shared" si="231"/>
        <v>27.046410000000002</v>
      </c>
      <c r="J501" s="91">
        <f>J503+J504+J506</f>
        <v>59.947000000000003</v>
      </c>
      <c r="K501" s="91">
        <f t="shared" ref="K501:M501" si="232">K503+K504+K506</f>
        <v>59.947000000000003</v>
      </c>
      <c r="L501" s="90">
        <f t="shared" si="232"/>
        <v>0</v>
      </c>
      <c r="M501" s="90">
        <f t="shared" si="232"/>
        <v>0</v>
      </c>
      <c r="N501" s="95"/>
    </row>
    <row r="502" spans="1:14" ht="12.75" customHeight="1">
      <c r="A502" s="125"/>
      <c r="B502" s="683"/>
      <c r="C502" s="694"/>
      <c r="D502" s="691"/>
      <c r="E502" s="108" t="s">
        <v>14</v>
      </c>
      <c r="F502" s="93"/>
      <c r="G502" s="93"/>
      <c r="H502" s="93"/>
      <c r="I502" s="93"/>
      <c r="J502" s="91"/>
      <c r="K502" s="91"/>
      <c r="L502" s="94"/>
      <c r="M502" s="94"/>
      <c r="N502" s="95"/>
    </row>
    <row r="503" spans="1:14" ht="12" customHeight="1">
      <c r="A503" s="125"/>
      <c r="B503" s="683"/>
      <c r="C503" s="694"/>
      <c r="D503" s="691"/>
      <c r="E503" s="108" t="s">
        <v>24</v>
      </c>
      <c r="F503" s="93">
        <v>0</v>
      </c>
      <c r="G503" s="93">
        <v>0</v>
      </c>
      <c r="H503" s="93">
        <v>0</v>
      </c>
      <c r="I503" s="93">
        <v>0</v>
      </c>
      <c r="J503" s="91">
        <v>0</v>
      </c>
      <c r="K503" s="91">
        <v>0</v>
      </c>
      <c r="L503" s="94">
        <v>0</v>
      </c>
      <c r="M503" s="94">
        <v>0</v>
      </c>
      <c r="N503" s="95"/>
    </row>
    <row r="504" spans="1:14" ht="12" customHeight="1">
      <c r="A504" s="125"/>
      <c r="B504" s="683"/>
      <c r="C504" s="694"/>
      <c r="D504" s="691"/>
      <c r="E504" s="108" t="s">
        <v>15</v>
      </c>
      <c r="F504" s="93">
        <v>0</v>
      </c>
      <c r="G504" s="93">
        <v>0</v>
      </c>
      <c r="H504" s="93">
        <v>0</v>
      </c>
      <c r="I504" s="93">
        <v>0</v>
      </c>
      <c r="J504" s="91">
        <v>0</v>
      </c>
      <c r="K504" s="91">
        <v>0</v>
      </c>
      <c r="L504" s="94">
        <v>0</v>
      </c>
      <c r="M504" s="94">
        <v>0</v>
      </c>
      <c r="N504" s="95"/>
    </row>
    <row r="505" spans="1:14" ht="12" customHeight="1">
      <c r="A505" s="125"/>
      <c r="B505" s="683"/>
      <c r="C505" s="694"/>
      <c r="D505" s="691"/>
      <c r="E505" s="108" t="s">
        <v>29</v>
      </c>
      <c r="F505" s="93"/>
      <c r="G505" s="93"/>
      <c r="H505" s="93"/>
      <c r="I505" s="93"/>
      <c r="J505" s="91"/>
      <c r="K505" s="91"/>
      <c r="L505" s="94"/>
      <c r="M505" s="94"/>
      <c r="N505" s="95"/>
    </row>
    <row r="506" spans="1:14" ht="13.5" customHeight="1">
      <c r="A506" s="125"/>
      <c r="B506" s="683"/>
      <c r="C506" s="694"/>
      <c r="D506" s="691"/>
      <c r="E506" s="108" t="s">
        <v>64</v>
      </c>
      <c r="F506" s="142">
        <v>75.736000000000004</v>
      </c>
      <c r="G506" s="142">
        <v>75.736000000000004</v>
      </c>
      <c r="H506" s="165">
        <v>59.947000000000003</v>
      </c>
      <c r="I506" s="165">
        <v>27.046410000000002</v>
      </c>
      <c r="J506" s="148">
        <v>59.947000000000003</v>
      </c>
      <c r="K506" s="148">
        <v>59.947000000000003</v>
      </c>
      <c r="L506" s="142">
        <v>0</v>
      </c>
      <c r="M506" s="142">
        <v>0</v>
      </c>
      <c r="N506" s="95"/>
    </row>
    <row r="507" spans="1:14" ht="12" customHeight="1">
      <c r="A507" s="125"/>
      <c r="B507" s="683"/>
      <c r="C507" s="694"/>
      <c r="D507" s="691"/>
      <c r="E507" s="108" t="s">
        <v>16</v>
      </c>
      <c r="F507" s="93"/>
      <c r="G507" s="93"/>
      <c r="H507" s="93"/>
      <c r="I507" s="93"/>
      <c r="J507" s="91"/>
      <c r="K507" s="91"/>
      <c r="L507" s="94"/>
      <c r="M507" s="94"/>
      <c r="N507" s="95"/>
    </row>
    <row r="508" spans="1:14" s="202" customFormat="1" ht="12.75" customHeight="1">
      <c r="A508" s="375"/>
      <c r="B508" s="683"/>
      <c r="C508" s="694"/>
      <c r="D508" s="691"/>
      <c r="E508" s="374" t="s">
        <v>13</v>
      </c>
      <c r="F508" s="93">
        <f t="shared" ref="F508:M508" si="233">F510+F511+F512+F513</f>
        <v>0</v>
      </c>
      <c r="G508" s="93">
        <f t="shared" si="233"/>
        <v>0</v>
      </c>
      <c r="H508" s="93">
        <f t="shared" si="233"/>
        <v>82.111000000000004</v>
      </c>
      <c r="I508" s="93">
        <f t="shared" si="233"/>
        <v>82.111000000000004</v>
      </c>
      <c r="J508" s="91">
        <f t="shared" si="233"/>
        <v>82.111000000000004</v>
      </c>
      <c r="K508" s="91">
        <f t="shared" si="233"/>
        <v>82.111000000000004</v>
      </c>
      <c r="L508" s="93">
        <f t="shared" si="233"/>
        <v>0</v>
      </c>
      <c r="M508" s="93">
        <f t="shared" si="233"/>
        <v>0</v>
      </c>
      <c r="N508" s="373"/>
    </row>
    <row r="509" spans="1:14" s="202" customFormat="1" ht="12.75" customHeight="1">
      <c r="A509" s="375"/>
      <c r="B509" s="683"/>
      <c r="C509" s="694"/>
      <c r="D509" s="691"/>
      <c r="E509" s="374" t="s">
        <v>14</v>
      </c>
      <c r="F509" s="93"/>
      <c r="G509" s="93"/>
      <c r="H509" s="93"/>
      <c r="I509" s="93"/>
      <c r="J509" s="91"/>
      <c r="K509" s="91"/>
      <c r="L509" s="94"/>
      <c r="M509" s="94"/>
      <c r="N509" s="373"/>
    </row>
    <row r="510" spans="1:14" s="202" customFormat="1" ht="12.75" customHeight="1">
      <c r="A510" s="375"/>
      <c r="B510" s="683"/>
      <c r="C510" s="694"/>
      <c r="D510" s="691"/>
      <c r="E510" s="374" t="s">
        <v>24</v>
      </c>
      <c r="F510" s="93">
        <v>0</v>
      </c>
      <c r="G510" s="93">
        <v>0</v>
      </c>
      <c r="H510" s="93">
        <v>0</v>
      </c>
      <c r="I510" s="93">
        <v>0</v>
      </c>
      <c r="J510" s="91">
        <v>0</v>
      </c>
      <c r="K510" s="91">
        <v>0</v>
      </c>
      <c r="L510" s="94">
        <v>0</v>
      </c>
      <c r="M510" s="94">
        <v>0</v>
      </c>
      <c r="N510" s="373"/>
    </row>
    <row r="511" spans="1:14" s="202" customFormat="1" ht="12.75" customHeight="1">
      <c r="A511" s="375"/>
      <c r="B511" s="683"/>
      <c r="C511" s="694"/>
      <c r="D511" s="691"/>
      <c r="E511" s="374" t="s">
        <v>15</v>
      </c>
      <c r="F511" s="93">
        <v>0</v>
      </c>
      <c r="G511" s="93">
        <v>0</v>
      </c>
      <c r="H511" s="93">
        <v>0</v>
      </c>
      <c r="I511" s="93">
        <v>0</v>
      </c>
      <c r="J511" s="91">
        <v>0</v>
      </c>
      <c r="K511" s="91">
        <v>0</v>
      </c>
      <c r="L511" s="94">
        <v>0</v>
      </c>
      <c r="M511" s="94">
        <v>0</v>
      </c>
      <c r="N511" s="373"/>
    </row>
    <row r="512" spans="1:14" s="202" customFormat="1" ht="12.75" customHeight="1">
      <c r="A512" s="375"/>
      <c r="B512" s="683"/>
      <c r="C512" s="694"/>
      <c r="D512" s="691"/>
      <c r="E512" s="374" t="s">
        <v>29</v>
      </c>
      <c r="F512" s="93"/>
      <c r="G512" s="93"/>
      <c r="H512" s="93"/>
      <c r="I512" s="93"/>
      <c r="J512" s="91"/>
      <c r="K512" s="91"/>
      <c r="L512" s="94"/>
      <c r="M512" s="94"/>
      <c r="N512" s="373"/>
    </row>
    <row r="513" spans="1:14" s="202" customFormat="1" ht="12.75" customHeight="1">
      <c r="A513" s="375"/>
      <c r="B513" s="683"/>
      <c r="C513" s="694"/>
      <c r="D513" s="691"/>
      <c r="E513" s="374" t="s">
        <v>64</v>
      </c>
      <c r="F513" s="142">
        <v>0</v>
      </c>
      <c r="G513" s="142">
        <v>0</v>
      </c>
      <c r="H513" s="165">
        <v>82.111000000000004</v>
      </c>
      <c r="I513" s="165">
        <v>82.111000000000004</v>
      </c>
      <c r="J513" s="148">
        <v>82.111000000000004</v>
      </c>
      <c r="K513" s="148">
        <v>82.111000000000004</v>
      </c>
      <c r="L513" s="142">
        <v>0</v>
      </c>
      <c r="M513" s="142">
        <v>0</v>
      </c>
      <c r="N513" s="373"/>
    </row>
    <row r="514" spans="1:14" s="202" customFormat="1" ht="12.75" customHeight="1">
      <c r="A514" s="375"/>
      <c r="B514" s="684"/>
      <c r="C514" s="695"/>
      <c r="D514" s="692"/>
      <c r="E514" s="374" t="s">
        <v>16</v>
      </c>
      <c r="F514" s="93"/>
      <c r="G514" s="93"/>
      <c r="H514" s="93"/>
      <c r="I514" s="93"/>
      <c r="J514" s="91"/>
      <c r="K514" s="91"/>
      <c r="L514" s="94"/>
      <c r="M514" s="94"/>
      <c r="N514" s="373"/>
    </row>
    <row r="515" spans="1:14" ht="15.75" customHeight="1">
      <c r="A515" s="125"/>
      <c r="B515" s="671">
        <v>6</v>
      </c>
      <c r="C515" s="687" t="s">
        <v>66</v>
      </c>
      <c r="D515" s="687" t="s">
        <v>147</v>
      </c>
      <c r="E515" s="106" t="s">
        <v>13</v>
      </c>
      <c r="F515" s="88">
        <f t="shared" ref="F515:G515" si="234">F517+F518+F519+F520+F521</f>
        <v>2187.5962300000001</v>
      </c>
      <c r="G515" s="88">
        <f t="shared" si="234"/>
        <v>2187.5962300000001</v>
      </c>
      <c r="H515" s="88">
        <f t="shared" ref="H515:M515" si="235">H517+H518+H519+H520+H521</f>
        <v>1941.4</v>
      </c>
      <c r="I515" s="88">
        <f>I517+I518+I519+I520+I521</f>
        <v>1263.1000000000001</v>
      </c>
      <c r="J515" s="88">
        <f t="shared" si="235"/>
        <v>2083.1847000000002</v>
      </c>
      <c r="K515" s="88">
        <f t="shared" si="235"/>
        <v>2083.1847000000002</v>
      </c>
      <c r="L515" s="88">
        <f t="shared" si="235"/>
        <v>1371.4</v>
      </c>
      <c r="M515" s="88">
        <f t="shared" si="235"/>
        <v>1371.4</v>
      </c>
      <c r="N515" s="671"/>
    </row>
    <row r="516" spans="1:14" ht="15.75" customHeight="1">
      <c r="A516" s="125"/>
      <c r="B516" s="671"/>
      <c r="C516" s="687"/>
      <c r="D516" s="687"/>
      <c r="E516" s="106" t="s">
        <v>14</v>
      </c>
      <c r="F516" s="88"/>
      <c r="G516" s="88"/>
      <c r="H516" s="88"/>
      <c r="I516" s="88"/>
      <c r="J516" s="88"/>
      <c r="K516" s="88"/>
      <c r="L516" s="88"/>
      <c r="M516" s="88"/>
      <c r="N516" s="671"/>
    </row>
    <row r="517" spans="1:14" ht="15.75" customHeight="1">
      <c r="A517" s="125"/>
      <c r="B517" s="671"/>
      <c r="C517" s="687"/>
      <c r="D517" s="687"/>
      <c r="E517" s="106" t="s">
        <v>24</v>
      </c>
      <c r="F517" s="88">
        <f t="shared" ref="F517:G517" si="236">F525+F533+F540</f>
        <v>0</v>
      </c>
      <c r="G517" s="88">
        <f t="shared" si="236"/>
        <v>0</v>
      </c>
      <c r="H517" s="88">
        <f>H525+H533+H540</f>
        <v>0</v>
      </c>
      <c r="I517" s="88">
        <f t="shared" ref="I517:M517" si="237">I525+I533+I540</f>
        <v>0</v>
      </c>
      <c r="J517" s="88">
        <f t="shared" si="237"/>
        <v>0</v>
      </c>
      <c r="K517" s="88">
        <f t="shared" si="237"/>
        <v>0</v>
      </c>
      <c r="L517" s="88">
        <f t="shared" si="237"/>
        <v>0</v>
      </c>
      <c r="M517" s="88">
        <f t="shared" si="237"/>
        <v>0</v>
      </c>
      <c r="N517" s="671"/>
    </row>
    <row r="518" spans="1:14" ht="15.75" customHeight="1">
      <c r="A518" s="125"/>
      <c r="B518" s="671"/>
      <c r="C518" s="687"/>
      <c r="D518" s="687"/>
      <c r="E518" s="106" t="s">
        <v>15</v>
      </c>
      <c r="F518" s="88">
        <f t="shared" ref="F518:G518" si="238">F526+F534+F541</f>
        <v>2037.8601900000001</v>
      </c>
      <c r="G518" s="88">
        <f t="shared" si="238"/>
        <v>2037.8601900000001</v>
      </c>
      <c r="H518" s="88">
        <f>H526+H534+H541</f>
        <v>1721.4</v>
      </c>
      <c r="I518" s="88">
        <f t="shared" ref="I518:M518" si="239">I526+I534+I541</f>
        <v>1151.4000000000001</v>
      </c>
      <c r="J518" s="88">
        <f t="shared" si="239"/>
        <v>1911.4</v>
      </c>
      <c r="K518" s="88">
        <f t="shared" si="239"/>
        <v>1911.4</v>
      </c>
      <c r="L518" s="88">
        <f t="shared" si="239"/>
        <v>1151.4000000000001</v>
      </c>
      <c r="M518" s="88">
        <f t="shared" si="239"/>
        <v>1151.4000000000001</v>
      </c>
      <c r="N518" s="671"/>
    </row>
    <row r="519" spans="1:14" ht="15.75" customHeight="1">
      <c r="A519" s="125"/>
      <c r="B519" s="671"/>
      <c r="C519" s="687"/>
      <c r="D519" s="687"/>
      <c r="E519" s="106" t="s">
        <v>29</v>
      </c>
      <c r="F519" s="88">
        <f t="shared" ref="F519:G519" si="240">F527+F535+F542</f>
        <v>0</v>
      </c>
      <c r="G519" s="88">
        <f t="shared" si="240"/>
        <v>0</v>
      </c>
      <c r="H519" s="88">
        <f t="shared" ref="H519:M521" si="241">H527+H535+H542</f>
        <v>0</v>
      </c>
      <c r="I519" s="88">
        <f t="shared" si="241"/>
        <v>0</v>
      </c>
      <c r="J519" s="88">
        <f t="shared" si="241"/>
        <v>0</v>
      </c>
      <c r="K519" s="88">
        <f t="shared" si="241"/>
        <v>0</v>
      </c>
      <c r="L519" s="88">
        <f t="shared" si="241"/>
        <v>0</v>
      </c>
      <c r="M519" s="88">
        <f t="shared" si="241"/>
        <v>0</v>
      </c>
      <c r="N519" s="671"/>
    </row>
    <row r="520" spans="1:14" ht="15.75" customHeight="1">
      <c r="A520" s="125"/>
      <c r="B520" s="671"/>
      <c r="C520" s="687"/>
      <c r="D520" s="687"/>
      <c r="E520" s="106" t="s">
        <v>64</v>
      </c>
      <c r="F520" s="88">
        <f t="shared" ref="F520:G520" si="242">F528+F536+F543</f>
        <v>149.73604</v>
      </c>
      <c r="G520" s="88">
        <f t="shared" si="242"/>
        <v>149.73604</v>
      </c>
      <c r="H520" s="88">
        <f t="shared" si="241"/>
        <v>220</v>
      </c>
      <c r="I520" s="88">
        <f t="shared" si="241"/>
        <v>111.7</v>
      </c>
      <c r="J520" s="88">
        <f t="shared" si="241"/>
        <v>171.78470000000002</v>
      </c>
      <c r="K520" s="88">
        <f t="shared" si="241"/>
        <v>171.78470000000002</v>
      </c>
      <c r="L520" s="88">
        <f t="shared" si="241"/>
        <v>220</v>
      </c>
      <c r="M520" s="88">
        <f t="shared" si="241"/>
        <v>220</v>
      </c>
      <c r="N520" s="671"/>
    </row>
    <row r="521" spans="1:14" ht="15.75" customHeight="1">
      <c r="A521" s="125"/>
      <c r="B521" s="671"/>
      <c r="C521" s="687"/>
      <c r="D521" s="687"/>
      <c r="E521" s="106" t="s">
        <v>16</v>
      </c>
      <c r="F521" s="88">
        <f t="shared" ref="F521:G521" si="243">F529+F537+F544</f>
        <v>0</v>
      </c>
      <c r="G521" s="88">
        <f t="shared" si="243"/>
        <v>0</v>
      </c>
      <c r="H521" s="88">
        <f t="shared" si="241"/>
        <v>0</v>
      </c>
      <c r="I521" s="88">
        <f t="shared" si="241"/>
        <v>0</v>
      </c>
      <c r="J521" s="88">
        <f t="shared" si="241"/>
        <v>0</v>
      </c>
      <c r="K521" s="88">
        <f t="shared" si="241"/>
        <v>0</v>
      </c>
      <c r="L521" s="88">
        <f t="shared" si="241"/>
        <v>0</v>
      </c>
      <c r="M521" s="88">
        <f t="shared" si="241"/>
        <v>0</v>
      </c>
      <c r="N521" s="671"/>
    </row>
    <row r="522" spans="1:14" s="36" customFormat="1" ht="28" customHeight="1">
      <c r="A522" s="125"/>
      <c r="B522" s="112"/>
      <c r="C522" s="113" t="s">
        <v>84</v>
      </c>
      <c r="D522" s="113" t="s">
        <v>395</v>
      </c>
      <c r="E522" s="113" t="s">
        <v>396</v>
      </c>
      <c r="F522" s="114">
        <f t="shared" ref="F522:M522" si="244">F523</f>
        <v>37.99</v>
      </c>
      <c r="G522" s="114">
        <f t="shared" si="244"/>
        <v>37.99</v>
      </c>
      <c r="H522" s="114">
        <f t="shared" si="244"/>
        <v>119.4</v>
      </c>
      <c r="I522" s="114">
        <f t="shared" si="244"/>
        <v>51.1</v>
      </c>
      <c r="J522" s="114">
        <f t="shared" si="244"/>
        <v>71.184700000000007</v>
      </c>
      <c r="K522" s="114">
        <f t="shared" si="244"/>
        <v>71.184700000000007</v>
      </c>
      <c r="L522" s="114">
        <f t="shared" si="244"/>
        <v>123</v>
      </c>
      <c r="M522" s="114">
        <f t="shared" si="244"/>
        <v>123</v>
      </c>
      <c r="N522" s="112"/>
    </row>
    <row r="523" spans="1:14" ht="16" customHeight="1">
      <c r="A523" s="125"/>
      <c r="B523" s="705"/>
      <c r="C523" s="674">
        <v>1</v>
      </c>
      <c r="D523" s="670" t="s">
        <v>146</v>
      </c>
      <c r="E523" s="108" t="s">
        <v>13</v>
      </c>
      <c r="F523" s="93">
        <f t="shared" ref="F523:G523" si="245">F525+F526+F528</f>
        <v>37.99</v>
      </c>
      <c r="G523" s="93">
        <f t="shared" si="245"/>
        <v>37.99</v>
      </c>
      <c r="H523" s="93">
        <f t="shared" ref="H523:M523" si="246">H525+H526+H528</f>
        <v>119.4</v>
      </c>
      <c r="I523" s="93">
        <f t="shared" si="246"/>
        <v>51.1</v>
      </c>
      <c r="J523" s="91">
        <f t="shared" si="246"/>
        <v>71.184700000000007</v>
      </c>
      <c r="K523" s="91">
        <f t="shared" si="246"/>
        <v>71.184700000000007</v>
      </c>
      <c r="L523" s="90">
        <f t="shared" si="246"/>
        <v>123</v>
      </c>
      <c r="M523" s="90">
        <f t="shared" si="246"/>
        <v>123</v>
      </c>
      <c r="N523" s="95"/>
    </row>
    <row r="524" spans="1:14" ht="16" customHeight="1">
      <c r="A524" s="125"/>
      <c r="B524" s="705"/>
      <c r="C524" s="674"/>
      <c r="D524" s="670"/>
      <c r="E524" s="108" t="s">
        <v>14</v>
      </c>
      <c r="F524" s="93"/>
      <c r="G524" s="93"/>
      <c r="H524" s="93"/>
      <c r="I524" s="93"/>
      <c r="J524" s="91"/>
      <c r="K524" s="91"/>
      <c r="L524" s="94"/>
      <c r="M524" s="94"/>
      <c r="N524" s="95"/>
    </row>
    <row r="525" spans="1:14" ht="16" customHeight="1">
      <c r="A525" s="125"/>
      <c r="B525" s="705"/>
      <c r="C525" s="674"/>
      <c r="D525" s="670"/>
      <c r="E525" s="108" t="s">
        <v>24</v>
      </c>
      <c r="F525" s="93">
        <v>0</v>
      </c>
      <c r="G525" s="93">
        <v>0</v>
      </c>
      <c r="H525" s="93">
        <v>0</v>
      </c>
      <c r="I525" s="93">
        <v>0</v>
      </c>
      <c r="J525" s="91">
        <v>0</v>
      </c>
      <c r="K525" s="91">
        <v>0</v>
      </c>
      <c r="L525" s="94">
        <v>0</v>
      </c>
      <c r="M525" s="94">
        <v>0</v>
      </c>
      <c r="N525" s="95"/>
    </row>
    <row r="526" spans="1:14" ht="16" customHeight="1">
      <c r="A526" s="125"/>
      <c r="B526" s="705"/>
      <c r="C526" s="674"/>
      <c r="D526" s="670"/>
      <c r="E526" s="108" t="s">
        <v>15</v>
      </c>
      <c r="F526" s="93">
        <v>0</v>
      </c>
      <c r="G526" s="93">
        <v>0</v>
      </c>
      <c r="H526" s="93">
        <v>0</v>
      </c>
      <c r="I526" s="93">
        <v>0</v>
      </c>
      <c r="J526" s="91">
        <v>0</v>
      </c>
      <c r="K526" s="91">
        <v>0</v>
      </c>
      <c r="L526" s="94">
        <v>0</v>
      </c>
      <c r="M526" s="94">
        <v>0</v>
      </c>
      <c r="N526" s="95"/>
    </row>
    <row r="527" spans="1:14" ht="16" customHeight="1">
      <c r="A527" s="125"/>
      <c r="B527" s="705"/>
      <c r="C527" s="674"/>
      <c r="D527" s="670"/>
      <c r="E527" s="108" t="s">
        <v>29</v>
      </c>
      <c r="F527" s="93"/>
      <c r="G527" s="93"/>
      <c r="H527" s="93"/>
      <c r="I527" s="93"/>
      <c r="J527" s="91"/>
      <c r="K527" s="91"/>
      <c r="L527" s="94"/>
      <c r="M527" s="94"/>
      <c r="N527" s="95"/>
    </row>
    <row r="528" spans="1:14" ht="16" customHeight="1">
      <c r="A528" s="125"/>
      <c r="B528" s="705"/>
      <c r="C528" s="674"/>
      <c r="D528" s="670"/>
      <c r="E528" s="108" t="s">
        <v>64</v>
      </c>
      <c r="F528" s="165">
        <v>37.99</v>
      </c>
      <c r="G528" s="142">
        <v>37.99</v>
      </c>
      <c r="H528" s="142">
        <v>119.4</v>
      </c>
      <c r="I528" s="142">
        <v>51.1</v>
      </c>
      <c r="J528" s="148">
        <v>71.184700000000007</v>
      </c>
      <c r="K528" s="143">
        <v>71.184700000000007</v>
      </c>
      <c r="L528" s="146">
        <v>123</v>
      </c>
      <c r="M528" s="146">
        <v>123</v>
      </c>
      <c r="N528" s="95"/>
    </row>
    <row r="529" spans="1:14" ht="16" customHeight="1">
      <c r="A529" s="125"/>
      <c r="B529" s="705"/>
      <c r="C529" s="674"/>
      <c r="D529" s="670"/>
      <c r="E529" s="108" t="s">
        <v>16</v>
      </c>
      <c r="F529" s="93"/>
      <c r="G529" s="93"/>
      <c r="H529" s="93"/>
      <c r="I529" s="93"/>
      <c r="J529" s="91"/>
      <c r="K529" s="91"/>
      <c r="L529" s="94"/>
      <c r="M529" s="94"/>
      <c r="N529" s="95"/>
    </row>
    <row r="530" spans="1:14" s="36" customFormat="1" ht="15.75" customHeight="1">
      <c r="A530" s="125"/>
      <c r="B530" s="115"/>
      <c r="C530" s="113" t="s">
        <v>394</v>
      </c>
      <c r="D530" s="116"/>
      <c r="E530" s="116"/>
      <c r="F530" s="117"/>
      <c r="G530" s="117"/>
      <c r="H530" s="117"/>
      <c r="I530" s="117"/>
      <c r="J530" s="114">
        <f>J531+J538</f>
        <v>2012</v>
      </c>
      <c r="K530" s="114">
        <f t="shared" ref="K530:M530" si="247">K531+K538</f>
        <v>2012</v>
      </c>
      <c r="L530" s="114">
        <f t="shared" si="247"/>
        <v>1248.4000000000001</v>
      </c>
      <c r="M530" s="114">
        <f t="shared" si="247"/>
        <v>1248.4000000000001</v>
      </c>
      <c r="N530" s="115"/>
    </row>
    <row r="531" spans="1:14" s="34" customFormat="1" ht="15.75" customHeight="1">
      <c r="A531" s="125"/>
      <c r="B531" s="673"/>
      <c r="C531" s="674" t="s">
        <v>84</v>
      </c>
      <c r="D531" s="669" t="s">
        <v>653</v>
      </c>
      <c r="E531" s="108" t="s">
        <v>13</v>
      </c>
      <c r="F531" s="93">
        <f t="shared" ref="F531:G531" si="248">F533+F534+F535+F536</f>
        <v>1361.1460400000001</v>
      </c>
      <c r="G531" s="93">
        <f t="shared" si="248"/>
        <v>1361.1460400000001</v>
      </c>
      <c r="H531" s="93">
        <f t="shared" ref="H531:M531" si="249">H533+H534+H535+H536</f>
        <v>1212</v>
      </c>
      <c r="I531" s="93">
        <f t="shared" si="249"/>
        <v>1212</v>
      </c>
      <c r="J531" s="91">
        <f t="shared" si="249"/>
        <v>1212</v>
      </c>
      <c r="K531" s="91">
        <f t="shared" si="249"/>
        <v>1212</v>
      </c>
      <c r="L531" s="90">
        <f t="shared" si="249"/>
        <v>1216.4000000000001</v>
      </c>
      <c r="M531" s="90">
        <f t="shared" si="249"/>
        <v>1216.4000000000001</v>
      </c>
      <c r="N531" s="95"/>
    </row>
    <row r="532" spans="1:14" s="34" customFormat="1" ht="15.75" customHeight="1">
      <c r="A532" s="125"/>
      <c r="B532" s="673"/>
      <c r="C532" s="675"/>
      <c r="D532" s="669"/>
      <c r="E532" s="108" t="s">
        <v>14</v>
      </c>
      <c r="F532" s="93"/>
      <c r="G532" s="93"/>
      <c r="H532" s="93"/>
      <c r="I532" s="93"/>
      <c r="J532" s="91"/>
      <c r="K532" s="91"/>
      <c r="L532" s="94"/>
      <c r="M532" s="94"/>
      <c r="N532" s="95"/>
    </row>
    <row r="533" spans="1:14" s="34" customFormat="1" ht="15.75" customHeight="1">
      <c r="A533" s="125"/>
      <c r="B533" s="673"/>
      <c r="C533" s="675"/>
      <c r="D533" s="669"/>
      <c r="E533" s="108" t="s">
        <v>24</v>
      </c>
      <c r="F533" s="93">
        <v>0</v>
      </c>
      <c r="G533" s="93">
        <v>0</v>
      </c>
      <c r="H533" s="93">
        <v>0</v>
      </c>
      <c r="I533" s="93">
        <v>0</v>
      </c>
      <c r="J533" s="91">
        <v>0</v>
      </c>
      <c r="K533" s="91">
        <v>0</v>
      </c>
      <c r="L533" s="94">
        <v>0</v>
      </c>
      <c r="M533" s="94">
        <v>0</v>
      </c>
      <c r="N533" s="95"/>
    </row>
    <row r="534" spans="1:14" s="34" customFormat="1" ht="15.75" customHeight="1">
      <c r="A534" s="125"/>
      <c r="B534" s="673"/>
      <c r="C534" s="675"/>
      <c r="D534" s="669"/>
      <c r="E534" s="108" t="s">
        <v>15</v>
      </c>
      <c r="F534" s="142">
        <v>1288.9000000000001</v>
      </c>
      <c r="G534" s="142">
        <v>1288.9000000000001</v>
      </c>
      <c r="H534" s="142">
        <v>1151.4000000000001</v>
      </c>
      <c r="I534" s="142">
        <v>1151.4000000000001</v>
      </c>
      <c r="J534" s="143">
        <v>1151.4000000000001</v>
      </c>
      <c r="K534" s="143">
        <v>1151.4000000000001</v>
      </c>
      <c r="L534" s="146">
        <v>1151.4000000000001</v>
      </c>
      <c r="M534" s="146">
        <v>1151.4000000000001</v>
      </c>
      <c r="N534" s="95"/>
    </row>
    <row r="535" spans="1:14" s="34" customFormat="1" ht="15.75" customHeight="1">
      <c r="A535" s="125"/>
      <c r="B535" s="673"/>
      <c r="C535" s="675"/>
      <c r="D535" s="669"/>
      <c r="E535" s="108" t="s">
        <v>29</v>
      </c>
      <c r="F535" s="93"/>
      <c r="G535" s="93"/>
      <c r="H535" s="93"/>
      <c r="I535" s="93"/>
      <c r="J535" s="91"/>
      <c r="K535" s="91"/>
      <c r="L535" s="94"/>
      <c r="M535" s="94"/>
      <c r="N535" s="95"/>
    </row>
    <row r="536" spans="1:14" s="34" customFormat="1" ht="15.75" customHeight="1">
      <c r="A536" s="125"/>
      <c r="B536" s="673"/>
      <c r="C536" s="675"/>
      <c r="D536" s="669"/>
      <c r="E536" s="108" t="s">
        <v>64</v>
      </c>
      <c r="F536" s="142">
        <v>72.246039999999994</v>
      </c>
      <c r="G536" s="142">
        <v>72.246039999999994</v>
      </c>
      <c r="H536" s="142">
        <v>60.6</v>
      </c>
      <c r="I536" s="142">
        <v>60.6</v>
      </c>
      <c r="J536" s="143">
        <v>60.6</v>
      </c>
      <c r="K536" s="143">
        <v>60.6</v>
      </c>
      <c r="L536" s="146">
        <v>65</v>
      </c>
      <c r="M536" s="146">
        <v>65</v>
      </c>
      <c r="N536" s="95"/>
    </row>
    <row r="537" spans="1:14" s="34" customFormat="1" ht="15.75" customHeight="1">
      <c r="A537" s="125"/>
      <c r="B537" s="673"/>
      <c r="C537" s="675"/>
      <c r="D537" s="669"/>
      <c r="E537" s="108" t="s">
        <v>16</v>
      </c>
      <c r="F537" s="93"/>
      <c r="G537" s="93"/>
      <c r="H537" s="93"/>
      <c r="I537" s="93"/>
      <c r="J537" s="91"/>
      <c r="K537" s="91"/>
      <c r="L537" s="94"/>
      <c r="M537" s="94"/>
      <c r="N537" s="95"/>
    </row>
    <row r="538" spans="1:14" s="202" customFormat="1" ht="15.75" customHeight="1">
      <c r="A538" s="354"/>
      <c r="B538" s="673"/>
      <c r="C538" s="674" t="s">
        <v>394</v>
      </c>
      <c r="D538" s="669" t="s">
        <v>652</v>
      </c>
      <c r="E538" s="353" t="s">
        <v>13</v>
      </c>
      <c r="F538" s="93">
        <f t="shared" ref="F538:M538" si="250">F540+F541+F542+F543</f>
        <v>788.46019000000001</v>
      </c>
      <c r="G538" s="93">
        <f t="shared" si="250"/>
        <v>788.46019000000001</v>
      </c>
      <c r="H538" s="93">
        <f t="shared" si="250"/>
        <v>610</v>
      </c>
      <c r="I538" s="93">
        <f t="shared" si="250"/>
        <v>0</v>
      </c>
      <c r="J538" s="91">
        <f t="shared" si="250"/>
        <v>800</v>
      </c>
      <c r="K538" s="91">
        <f t="shared" si="250"/>
        <v>800</v>
      </c>
      <c r="L538" s="90">
        <f t="shared" si="250"/>
        <v>32</v>
      </c>
      <c r="M538" s="90">
        <f t="shared" si="250"/>
        <v>32</v>
      </c>
      <c r="N538" s="352"/>
    </row>
    <row r="539" spans="1:14" s="202" customFormat="1" ht="15.75" customHeight="1">
      <c r="A539" s="354"/>
      <c r="B539" s="673"/>
      <c r="C539" s="675"/>
      <c r="D539" s="669"/>
      <c r="E539" s="353" t="s">
        <v>14</v>
      </c>
      <c r="F539" s="93"/>
      <c r="G539" s="93"/>
      <c r="H539" s="93"/>
      <c r="I539" s="93"/>
      <c r="J539" s="91"/>
      <c r="K539" s="91"/>
      <c r="L539" s="94"/>
      <c r="M539" s="94"/>
      <c r="N539" s="352"/>
    </row>
    <row r="540" spans="1:14" s="202" customFormat="1" ht="15.75" customHeight="1">
      <c r="A540" s="354"/>
      <c r="B540" s="673"/>
      <c r="C540" s="675"/>
      <c r="D540" s="669"/>
      <c r="E540" s="353" t="s">
        <v>24</v>
      </c>
      <c r="F540" s="93">
        <v>0</v>
      </c>
      <c r="G540" s="93">
        <v>0</v>
      </c>
      <c r="H540" s="93">
        <v>0</v>
      </c>
      <c r="I540" s="93">
        <v>0</v>
      </c>
      <c r="J540" s="91">
        <v>0</v>
      </c>
      <c r="K540" s="91">
        <v>0</v>
      </c>
      <c r="L540" s="94">
        <v>0</v>
      </c>
      <c r="M540" s="94">
        <v>0</v>
      </c>
      <c r="N540" s="352"/>
    </row>
    <row r="541" spans="1:14" s="202" customFormat="1" ht="15.75" customHeight="1">
      <c r="A541" s="354"/>
      <c r="B541" s="673"/>
      <c r="C541" s="675"/>
      <c r="D541" s="669"/>
      <c r="E541" s="353" t="s">
        <v>15</v>
      </c>
      <c r="F541" s="142">
        <v>748.96019000000001</v>
      </c>
      <c r="G541" s="142">
        <v>748.96019000000001</v>
      </c>
      <c r="H541" s="142">
        <v>570</v>
      </c>
      <c r="I541" s="142">
        <v>0</v>
      </c>
      <c r="J541" s="143">
        <v>760</v>
      </c>
      <c r="K541" s="143">
        <v>760</v>
      </c>
      <c r="L541" s="146">
        <v>0</v>
      </c>
      <c r="M541" s="146">
        <v>0</v>
      </c>
      <c r="N541" s="352"/>
    </row>
    <row r="542" spans="1:14" s="202" customFormat="1" ht="15.75" customHeight="1">
      <c r="A542" s="354"/>
      <c r="B542" s="673"/>
      <c r="C542" s="675"/>
      <c r="D542" s="669"/>
      <c r="E542" s="353" t="s">
        <v>29</v>
      </c>
      <c r="F542" s="93"/>
      <c r="G542" s="93"/>
      <c r="H542" s="93"/>
      <c r="I542" s="93"/>
      <c r="J542" s="91"/>
      <c r="K542" s="91"/>
      <c r="L542" s="94"/>
      <c r="M542" s="94"/>
      <c r="N542" s="352"/>
    </row>
    <row r="543" spans="1:14" s="202" customFormat="1" ht="15.75" customHeight="1">
      <c r="A543" s="354"/>
      <c r="B543" s="673"/>
      <c r="C543" s="675"/>
      <c r="D543" s="669"/>
      <c r="E543" s="353" t="s">
        <v>64</v>
      </c>
      <c r="F543" s="142">
        <v>39.5</v>
      </c>
      <c r="G543" s="142">
        <v>39.5</v>
      </c>
      <c r="H543" s="142">
        <v>40</v>
      </c>
      <c r="I543" s="142">
        <v>0</v>
      </c>
      <c r="J543" s="143">
        <v>40</v>
      </c>
      <c r="K543" s="143">
        <v>40</v>
      </c>
      <c r="L543" s="146">
        <v>32</v>
      </c>
      <c r="M543" s="146">
        <v>32</v>
      </c>
      <c r="N543" s="352"/>
    </row>
    <row r="544" spans="1:14" s="202" customFormat="1" ht="15.75" customHeight="1">
      <c r="A544" s="354"/>
      <c r="B544" s="673"/>
      <c r="C544" s="675"/>
      <c r="D544" s="669"/>
      <c r="E544" s="353" t="s">
        <v>16</v>
      </c>
      <c r="F544" s="93"/>
      <c r="G544" s="93"/>
      <c r="H544" s="93"/>
      <c r="I544" s="93"/>
      <c r="J544" s="91"/>
      <c r="K544" s="91"/>
      <c r="L544" s="94"/>
      <c r="M544" s="94"/>
      <c r="N544" s="352"/>
    </row>
    <row r="545" spans="1:17" ht="15.75" customHeight="1">
      <c r="A545" s="125"/>
      <c r="B545" s="671">
        <v>7</v>
      </c>
      <c r="C545" s="687" t="s">
        <v>66</v>
      </c>
      <c r="D545" s="687" t="s">
        <v>223</v>
      </c>
      <c r="E545" s="106" t="s">
        <v>13</v>
      </c>
      <c r="F545" s="88">
        <f t="shared" ref="F545:G545" si="251">F547+F548+F550</f>
        <v>902374.73580000014</v>
      </c>
      <c r="G545" s="88">
        <f t="shared" si="251"/>
        <v>896892.20874000015</v>
      </c>
      <c r="H545" s="88">
        <f t="shared" ref="H545:M545" si="252">H547+H548+H550</f>
        <v>1142656.61543</v>
      </c>
      <c r="I545" s="88">
        <f t="shared" si="252"/>
        <v>650687.40468000015</v>
      </c>
      <c r="J545" s="88">
        <f t="shared" si="252"/>
        <v>1124019.3495100001</v>
      </c>
      <c r="K545" s="88">
        <f t="shared" si="252"/>
        <v>1112794.48581</v>
      </c>
      <c r="L545" s="88">
        <f t="shared" si="252"/>
        <v>1037458.3414599998</v>
      </c>
      <c r="M545" s="88">
        <f t="shared" si="252"/>
        <v>1026799.8064599998</v>
      </c>
      <c r="N545" s="671"/>
    </row>
    <row r="546" spans="1:17" ht="15.75" customHeight="1">
      <c r="A546" s="125"/>
      <c r="B546" s="671"/>
      <c r="C546" s="687"/>
      <c r="D546" s="687"/>
      <c r="E546" s="106" t="s">
        <v>14</v>
      </c>
      <c r="F546" s="88"/>
      <c r="G546" s="88"/>
      <c r="H546" s="88"/>
      <c r="I546" s="88"/>
      <c r="J546" s="88"/>
      <c r="K546" s="88"/>
      <c r="L546" s="88"/>
      <c r="M546" s="88"/>
      <c r="N546" s="671"/>
      <c r="P546" s="270"/>
      <c r="Q546" s="270"/>
    </row>
    <row r="547" spans="1:17" ht="15.75" customHeight="1">
      <c r="A547" s="125"/>
      <c r="B547" s="671"/>
      <c r="C547" s="687"/>
      <c r="D547" s="687"/>
      <c r="E547" s="106" t="s">
        <v>24</v>
      </c>
      <c r="F547" s="88">
        <f t="shared" ref="F547:M550" si="253">F554+F708</f>
        <v>55602.939929999993</v>
      </c>
      <c r="G547" s="88">
        <f t="shared" si="253"/>
        <v>55602.939929999993</v>
      </c>
      <c r="H547" s="88">
        <f t="shared" si="253"/>
        <v>65977.248169999992</v>
      </c>
      <c r="I547" s="88">
        <f t="shared" si="253"/>
        <v>34648.903229999996</v>
      </c>
      <c r="J547" s="88">
        <f t="shared" si="253"/>
        <v>61550.72232999999</v>
      </c>
      <c r="K547" s="88">
        <f t="shared" si="253"/>
        <v>60106.299749999991</v>
      </c>
      <c r="L547" s="88">
        <f t="shared" si="253"/>
        <v>62702.366709999995</v>
      </c>
      <c r="M547" s="88">
        <f t="shared" si="253"/>
        <v>60778.540999999997</v>
      </c>
      <c r="N547" s="671"/>
      <c r="P547" s="270"/>
      <c r="Q547" s="270"/>
    </row>
    <row r="548" spans="1:17" ht="15.75" customHeight="1">
      <c r="A548" s="125"/>
      <c r="B548" s="671"/>
      <c r="C548" s="687"/>
      <c r="D548" s="687"/>
      <c r="E548" s="106" t="s">
        <v>15</v>
      </c>
      <c r="F548" s="88">
        <f t="shared" si="253"/>
        <v>580559.88151000009</v>
      </c>
      <c r="G548" s="88">
        <f t="shared" si="253"/>
        <v>576130.06175000011</v>
      </c>
      <c r="H548" s="88">
        <f t="shared" si="253"/>
        <v>744714.96327999991</v>
      </c>
      <c r="I548" s="88">
        <f t="shared" si="253"/>
        <v>447001.26511000004</v>
      </c>
      <c r="J548" s="88">
        <f t="shared" si="253"/>
        <v>730529.31882000004</v>
      </c>
      <c r="K548" s="88">
        <f t="shared" si="253"/>
        <v>720983.79317999992</v>
      </c>
      <c r="L548" s="88">
        <f t="shared" si="253"/>
        <v>676810.75328999991</v>
      </c>
      <c r="M548" s="88">
        <f t="shared" si="253"/>
        <v>667951.87899999996</v>
      </c>
      <c r="N548" s="671"/>
      <c r="P548" s="270"/>
      <c r="Q548" s="270"/>
    </row>
    <row r="549" spans="1:17" ht="15.75" customHeight="1">
      <c r="A549" s="125"/>
      <c r="B549" s="671"/>
      <c r="C549" s="687"/>
      <c r="D549" s="687"/>
      <c r="E549" s="106" t="s">
        <v>29</v>
      </c>
      <c r="F549" s="88">
        <f t="shared" si="253"/>
        <v>0</v>
      </c>
      <c r="G549" s="88">
        <f t="shared" si="253"/>
        <v>0</v>
      </c>
      <c r="H549" s="88">
        <f t="shared" si="253"/>
        <v>0</v>
      </c>
      <c r="I549" s="88">
        <f t="shared" si="253"/>
        <v>0</v>
      </c>
      <c r="J549" s="88">
        <f t="shared" si="253"/>
        <v>0</v>
      </c>
      <c r="K549" s="88">
        <f t="shared" si="253"/>
        <v>0</v>
      </c>
      <c r="L549" s="88">
        <f t="shared" si="253"/>
        <v>0</v>
      </c>
      <c r="M549" s="88">
        <f t="shared" si="253"/>
        <v>0</v>
      </c>
      <c r="N549" s="671"/>
      <c r="P549" s="270"/>
      <c r="Q549" s="270"/>
    </row>
    <row r="550" spans="1:17" ht="15.75" customHeight="1">
      <c r="A550" s="125"/>
      <c r="B550" s="671"/>
      <c r="C550" s="687"/>
      <c r="D550" s="687"/>
      <c r="E550" s="106" t="s">
        <v>64</v>
      </c>
      <c r="F550" s="88">
        <f t="shared" si="253"/>
        <v>266211.91436</v>
      </c>
      <c r="G550" s="88">
        <f t="shared" si="253"/>
        <v>265159.20705999999</v>
      </c>
      <c r="H550" s="88">
        <f t="shared" si="253"/>
        <v>331964.40398000006</v>
      </c>
      <c r="I550" s="88">
        <f t="shared" si="253"/>
        <v>169037.23634000006</v>
      </c>
      <c r="J550" s="88">
        <f t="shared" si="253"/>
        <v>331939.30835999991</v>
      </c>
      <c r="K550" s="88">
        <f t="shared" si="253"/>
        <v>331704.39287999994</v>
      </c>
      <c r="L550" s="88">
        <f t="shared" si="253"/>
        <v>297945.22145999991</v>
      </c>
      <c r="M550" s="88">
        <f t="shared" si="253"/>
        <v>298069.38645999983</v>
      </c>
      <c r="N550" s="671"/>
    </row>
    <row r="551" spans="1:17" ht="15.75" customHeight="1">
      <c r="A551" s="125"/>
      <c r="B551" s="671"/>
      <c r="C551" s="687"/>
      <c r="D551" s="687"/>
      <c r="E551" s="106" t="s">
        <v>16</v>
      </c>
      <c r="F551" s="88"/>
      <c r="G551" s="88"/>
      <c r="H551" s="88"/>
      <c r="I551" s="88"/>
      <c r="J551" s="88"/>
      <c r="K551" s="88"/>
      <c r="L551" s="88"/>
      <c r="M551" s="88"/>
      <c r="N551" s="671"/>
    </row>
    <row r="552" spans="1:17" ht="15.75" customHeight="1">
      <c r="A552" s="125"/>
      <c r="B552" s="737" t="s">
        <v>417</v>
      </c>
      <c r="C552" s="688" t="s">
        <v>92</v>
      </c>
      <c r="D552" s="688" t="s">
        <v>476</v>
      </c>
      <c r="E552" s="107" t="s">
        <v>13</v>
      </c>
      <c r="F552" s="89">
        <f t="shared" ref="F552:G552" si="254">F554+F555+F556+F557</f>
        <v>24470.319430000003</v>
      </c>
      <c r="G552" s="89">
        <f t="shared" si="254"/>
        <v>24285.928930000002</v>
      </c>
      <c r="H552" s="313">
        <f t="shared" ref="H552:M552" si="255">H554+H555+H556+H557</f>
        <v>63466.528470000005</v>
      </c>
      <c r="I552" s="89">
        <f t="shared" si="255"/>
        <v>25031.31825</v>
      </c>
      <c r="J552" s="89">
        <f t="shared" si="255"/>
        <v>41437.23401</v>
      </c>
      <c r="K552" s="89">
        <f t="shared" ref="K552" si="256">K554+K555+K556+K557</f>
        <v>40569.559630000003</v>
      </c>
      <c r="L552" s="476">
        <f t="shared" si="255"/>
        <v>62543.083480000001</v>
      </c>
      <c r="M552" s="476">
        <f t="shared" si="255"/>
        <v>51104.883480000004</v>
      </c>
      <c r="N552" s="672"/>
      <c r="P552" s="270"/>
      <c r="Q552" s="270"/>
    </row>
    <row r="553" spans="1:17" ht="15.75" customHeight="1">
      <c r="A553" s="125"/>
      <c r="B553" s="672"/>
      <c r="C553" s="688"/>
      <c r="D553" s="688"/>
      <c r="E553" s="107" t="s">
        <v>14</v>
      </c>
      <c r="F553" s="89"/>
      <c r="G553" s="89"/>
      <c r="H553" s="89"/>
      <c r="I553" s="89"/>
      <c r="J553" s="89"/>
      <c r="K553" s="89"/>
      <c r="L553" s="89"/>
      <c r="M553" s="89"/>
      <c r="N553" s="686"/>
    </row>
    <row r="554" spans="1:17" ht="15.75" customHeight="1">
      <c r="A554" s="125"/>
      <c r="B554" s="672"/>
      <c r="C554" s="688"/>
      <c r="D554" s="688"/>
      <c r="E554" s="107" t="s">
        <v>24</v>
      </c>
      <c r="F554" s="89">
        <f t="shared" ref="F554:G554" si="257">F561+F568+F575+F582+F589+F596+F603+F610+F617+F624+F631+F638+F645+F652+F659+F666+F673+F680+F687+F694+F701</f>
        <v>0</v>
      </c>
      <c r="G554" s="89">
        <f t="shared" si="257"/>
        <v>0</v>
      </c>
      <c r="H554" s="89">
        <f>H561+H568+H575+H582+H589+H596+H603+H610+H617+H624+H631+H638+H645+H652+H659+H666+H673+H680+H687+H694+H701</f>
        <v>0</v>
      </c>
      <c r="I554" s="89">
        <f t="shared" ref="I554" si="258">I561+I568+I575+I582+I589+I596+I603+I610+I617+I624+I631+I638+I645+I652+I659+I666+I673+I680+I687+I694+I701</f>
        <v>0</v>
      </c>
      <c r="J554" s="89">
        <f>J561+J568+J575+J582+J589+J596+J603+J610+J617+J624+J631+J638+J645+J652+J659+J666+J673+J680+J687+J694+J701</f>
        <v>0</v>
      </c>
      <c r="K554" s="89">
        <f>K561+K568+K575+K582+K589+K596+K603+K610+K617+K624+K631+K638+K645+K652+K659+K666+K673+K680+K687+K694+K701</f>
        <v>0</v>
      </c>
      <c r="L554" s="89">
        <f>L561+L568+L575+L582+L589+L596+L603+L610+L617+L624+L631+L638+L645+L652+L659+L666+L673+L680+L687+L694+L701</f>
        <v>4774.9627700000001</v>
      </c>
      <c r="M554" s="89">
        <f>M561+M568+M575+M582+M589+M596+M603+M610+M617+M624+M631+M638+M645+M652+M659+M666+M673+M680+M687+M694+M701</f>
        <v>3093.6842099999999</v>
      </c>
      <c r="N554" s="686"/>
    </row>
    <row r="555" spans="1:17" ht="15.75" customHeight="1">
      <c r="A555" s="125"/>
      <c r="B555" s="672"/>
      <c r="C555" s="688"/>
      <c r="D555" s="688"/>
      <c r="E555" s="107" t="s">
        <v>15</v>
      </c>
      <c r="F555" s="89">
        <f t="shared" ref="F555:G555" si="259">F562+F569+F576+F583+F590+F597+F604+F611+F618+F625+F632+F639+F646+F653+F660+F667+F674+F681+F688+F695+F702</f>
        <v>14578.74163</v>
      </c>
      <c r="G555" s="89">
        <f t="shared" si="259"/>
        <v>14578.74166</v>
      </c>
      <c r="H555" s="89">
        <f t="shared" ref="H555:K558" si="260">H562+H569+H576+H583+H590+H597+H604+H611+H618+H625+H632+H639+H646+H653+H660+H667+H674+H681+H688+H695+H702</f>
        <v>53122.594990000005</v>
      </c>
      <c r="I555" s="89">
        <f t="shared" si="260"/>
        <v>18794.289720000001</v>
      </c>
      <c r="J555" s="89">
        <f t="shared" si="260"/>
        <v>30704.800530000004</v>
      </c>
      <c r="K555" s="89">
        <f t="shared" si="260"/>
        <v>29970.264170000002</v>
      </c>
      <c r="L555" s="89">
        <f t="shared" ref="L555" si="261">L562+L569+L576+L583+L590+L597+L604+L611+L618+L625+L632+L639+L646+L653+L660+L667+L674+L681+L688+L695+L702</f>
        <v>47119.63723</v>
      </c>
      <c r="M555" s="89">
        <f t="shared" ref="M555" si="262">M562+M569+M576+M583+M590+M597+M604+M611+M618+M625+M632+M639+M646+M653+M660+M667+M674+M681+M688+M695+M702</f>
        <v>37362.715790000002</v>
      </c>
      <c r="N555" s="686"/>
    </row>
    <row r="556" spans="1:17" ht="15.75" customHeight="1">
      <c r="A556" s="125"/>
      <c r="B556" s="672"/>
      <c r="C556" s="688"/>
      <c r="D556" s="688"/>
      <c r="E556" s="107" t="s">
        <v>29</v>
      </c>
      <c r="F556" s="89">
        <f t="shared" ref="F556:G556" si="263">F563+F570+F577+F584+F591+F598+F605+F612+F619+F626+F633+F640+F647+F654+F661+F668+F675+F682+F689+F696+F703</f>
        <v>0</v>
      </c>
      <c r="G556" s="89">
        <f t="shared" si="263"/>
        <v>0</v>
      </c>
      <c r="H556" s="89">
        <f t="shared" si="260"/>
        <v>0</v>
      </c>
      <c r="I556" s="89">
        <f t="shared" si="260"/>
        <v>0</v>
      </c>
      <c r="J556" s="89">
        <f t="shared" si="260"/>
        <v>0</v>
      </c>
      <c r="K556" s="89">
        <f t="shared" si="260"/>
        <v>0</v>
      </c>
      <c r="L556" s="89">
        <f t="shared" ref="L556" si="264">L563+L570+L577+L584+L591+L598+L605+L612+L619+L626+L633+L640+L647+L654+L661+L668+L675+L682+L689+L696+L703</f>
        <v>0</v>
      </c>
      <c r="M556" s="89">
        <f t="shared" ref="M556" si="265">M563+M570+M577+M584+M591+M598+M605+M612+M619+M626+M633+M640+M647+M654+M661+M668+M675+M682+M689+M696+M703</f>
        <v>0</v>
      </c>
      <c r="N556" s="686"/>
    </row>
    <row r="557" spans="1:17" ht="15.75" customHeight="1">
      <c r="A557" s="125"/>
      <c r="B557" s="672"/>
      <c r="C557" s="688"/>
      <c r="D557" s="688"/>
      <c r="E557" s="107" t="s">
        <v>64</v>
      </c>
      <c r="F557" s="89">
        <f t="shared" ref="F557:G557" si="266">F564+F571+F578+F585+F592+F599+F606+F613+F620+F627+F634+F641+F648+F655+F662+F669+F676+F683+F690+F697+F704</f>
        <v>9891.5778000000009</v>
      </c>
      <c r="G557" s="89">
        <f t="shared" si="266"/>
        <v>9707.1872700000004</v>
      </c>
      <c r="H557" s="89">
        <f t="shared" si="260"/>
        <v>10343.93348</v>
      </c>
      <c r="I557" s="89">
        <f t="shared" si="260"/>
        <v>6237.0285299999996</v>
      </c>
      <c r="J557" s="89">
        <f t="shared" si="260"/>
        <v>10732.43348</v>
      </c>
      <c r="K557" s="89">
        <f t="shared" si="260"/>
        <v>10599.295459999999</v>
      </c>
      <c r="L557" s="89">
        <f t="shared" ref="L557" si="267">L564+L571+L578+L585+L592+L599+L606+L613+L620+L627+L634+L641+L648+L655+L662+L669+L676+L683+L690+L697+L704</f>
        <v>10648.483480000001</v>
      </c>
      <c r="M557" s="89">
        <f t="shared" ref="M557" si="268">M564+M571+M578+M585+M592+M599+M606+M613+M620+M627+M634+M641+M648+M655+M662+M669+M676+M683+M690+M697+M704</f>
        <v>10648.483480000001</v>
      </c>
      <c r="N557" s="686"/>
    </row>
    <row r="558" spans="1:17" ht="15.75" customHeight="1">
      <c r="A558" s="125"/>
      <c r="B558" s="672"/>
      <c r="C558" s="688"/>
      <c r="D558" s="688"/>
      <c r="E558" s="107" t="s">
        <v>16</v>
      </c>
      <c r="F558" s="89">
        <f t="shared" ref="F558:G558" si="269">F565+F572+F579+F586+F593+F600+F607+F614+F621+F628+F635+F642+F649+F656+F663+F670+F677+F684+F691+F698+F705</f>
        <v>0</v>
      </c>
      <c r="G558" s="89">
        <f t="shared" si="269"/>
        <v>0</v>
      </c>
      <c r="H558" s="89">
        <f t="shared" si="260"/>
        <v>0</v>
      </c>
      <c r="I558" s="89">
        <f t="shared" si="260"/>
        <v>0</v>
      </c>
      <c r="J558" s="89">
        <f t="shared" si="260"/>
        <v>0</v>
      </c>
      <c r="K558" s="89">
        <f t="shared" si="260"/>
        <v>0</v>
      </c>
      <c r="L558" s="89">
        <f t="shared" ref="L558" si="270">L565+L572+L579+L586+L593+L600+L607+L614+L621+L628+L635+L642+L649+L656+L663+L670+L677+L684+L691+L698+L705</f>
        <v>0</v>
      </c>
      <c r="M558" s="89">
        <f t="shared" ref="M558" si="271">M565+M572+M579+M586+M593+M600+M607+M614+M621+M628+M635+M642+M649+M656+M663+M670+M677+M684+M691+M698+M705</f>
        <v>0</v>
      </c>
      <c r="N558" s="686"/>
    </row>
    <row r="559" spans="1:17" s="29" customFormat="1" ht="13.5" customHeight="1">
      <c r="A559" s="125"/>
      <c r="B559" s="682"/>
      <c r="C559" s="693" t="s">
        <v>123</v>
      </c>
      <c r="D559" s="693" t="s">
        <v>469</v>
      </c>
      <c r="E559" s="108" t="s">
        <v>13</v>
      </c>
      <c r="F559" s="93">
        <f t="shared" ref="F559:G559" si="272">F561+F562+F563+F564+F565</f>
        <v>3656.0356999999999</v>
      </c>
      <c r="G559" s="93">
        <f t="shared" si="272"/>
        <v>3656.0356999999999</v>
      </c>
      <c r="H559" s="93">
        <f t="shared" ref="H559:M559" si="273">H561+H562+H563+H564+H565</f>
        <v>4596.3280000000004</v>
      </c>
      <c r="I559" s="93">
        <f t="shared" si="273"/>
        <v>2198.87111</v>
      </c>
      <c r="J559" s="91">
        <f t="shared" si="273"/>
        <v>4596.3280000000004</v>
      </c>
      <c r="K559" s="91">
        <f t="shared" si="273"/>
        <v>4396.4775</v>
      </c>
      <c r="L559" s="93">
        <f t="shared" si="273"/>
        <v>3802.81</v>
      </c>
      <c r="M559" s="93">
        <f t="shared" si="273"/>
        <v>3802.81</v>
      </c>
      <c r="N559" s="92"/>
    </row>
    <row r="560" spans="1:17" s="29" customFormat="1" ht="15.75" customHeight="1">
      <c r="A560" s="125"/>
      <c r="B560" s="683"/>
      <c r="C560" s="694"/>
      <c r="D560" s="694"/>
      <c r="E560" s="108" t="s">
        <v>14</v>
      </c>
      <c r="F560" s="93"/>
      <c r="G560" s="93"/>
      <c r="H560" s="93"/>
      <c r="I560" s="93"/>
      <c r="J560" s="91"/>
      <c r="K560" s="91"/>
      <c r="L560" s="93"/>
      <c r="M560" s="93"/>
      <c r="N560" s="92"/>
    </row>
    <row r="561" spans="1:14" s="29" customFormat="1" ht="15.75" customHeight="1">
      <c r="A561" s="125"/>
      <c r="B561" s="683"/>
      <c r="C561" s="694"/>
      <c r="D561" s="694"/>
      <c r="E561" s="108" t="s">
        <v>24</v>
      </c>
      <c r="F561" s="93">
        <v>0</v>
      </c>
      <c r="G561" s="98">
        <v>0</v>
      </c>
      <c r="H561" s="93">
        <v>0</v>
      </c>
      <c r="I561" s="93">
        <v>0</v>
      </c>
      <c r="J561" s="91">
        <v>0</v>
      </c>
      <c r="K561" s="99">
        <v>0</v>
      </c>
      <c r="L561" s="93">
        <v>0</v>
      </c>
      <c r="M561" s="93">
        <v>0</v>
      </c>
      <c r="N561" s="92"/>
    </row>
    <row r="562" spans="1:14" s="29" customFormat="1" ht="15.75" customHeight="1">
      <c r="A562" s="125"/>
      <c r="B562" s="683"/>
      <c r="C562" s="694"/>
      <c r="D562" s="694"/>
      <c r="E562" s="108" t="s">
        <v>15</v>
      </c>
      <c r="F562" s="173">
        <v>3656.0356999999999</v>
      </c>
      <c r="G562" s="173">
        <v>3656.0356999999999</v>
      </c>
      <c r="H562" s="173">
        <v>4596.3280000000004</v>
      </c>
      <c r="I562" s="173">
        <v>2198.87111</v>
      </c>
      <c r="J562" s="431">
        <v>4596.3280000000004</v>
      </c>
      <c r="K562" s="431">
        <v>4396.4775</v>
      </c>
      <c r="L562" s="173">
        <v>3802.81</v>
      </c>
      <c r="M562" s="173">
        <v>3802.81</v>
      </c>
      <c r="N562" s="92"/>
    </row>
    <row r="563" spans="1:14" s="29" customFormat="1" ht="15.75" customHeight="1">
      <c r="A563" s="125"/>
      <c r="B563" s="683"/>
      <c r="C563" s="694"/>
      <c r="D563" s="694"/>
      <c r="E563" s="108" t="s">
        <v>29</v>
      </c>
      <c r="F563" s="93"/>
      <c r="G563" s="93"/>
      <c r="H563" s="93"/>
      <c r="I563" s="93"/>
      <c r="J563" s="91"/>
      <c r="K563" s="91"/>
      <c r="L563" s="93"/>
      <c r="M563" s="93"/>
      <c r="N563" s="92"/>
    </row>
    <row r="564" spans="1:14" s="29" customFormat="1" ht="15.75" customHeight="1">
      <c r="A564" s="125"/>
      <c r="B564" s="683"/>
      <c r="C564" s="694"/>
      <c r="D564" s="694"/>
      <c r="E564" s="108" t="s">
        <v>64</v>
      </c>
      <c r="F564" s="98">
        <v>0</v>
      </c>
      <c r="G564" s="98">
        <v>0</v>
      </c>
      <c r="H564" s="98">
        <v>0</v>
      </c>
      <c r="I564" s="98">
        <v>0</v>
      </c>
      <c r="J564" s="99">
        <v>0</v>
      </c>
      <c r="K564" s="99">
        <v>0</v>
      </c>
      <c r="L564" s="98">
        <v>0</v>
      </c>
      <c r="M564" s="98">
        <v>0</v>
      </c>
      <c r="N564" s="92"/>
    </row>
    <row r="565" spans="1:14" s="29" customFormat="1" ht="15.75" customHeight="1">
      <c r="A565" s="125"/>
      <c r="B565" s="683"/>
      <c r="C565" s="694"/>
      <c r="D565" s="694"/>
      <c r="E565" s="108" t="s">
        <v>16</v>
      </c>
      <c r="F565" s="93"/>
      <c r="G565" s="93"/>
      <c r="H565" s="93"/>
      <c r="I565" s="93"/>
      <c r="J565" s="91"/>
      <c r="K565" s="91"/>
      <c r="L565" s="93"/>
      <c r="M565" s="93"/>
      <c r="N565" s="92"/>
    </row>
    <row r="566" spans="1:14" s="29" customFormat="1" ht="15.75" customHeight="1">
      <c r="A566" s="125"/>
      <c r="B566" s="683"/>
      <c r="C566" s="694"/>
      <c r="D566" s="694"/>
      <c r="E566" s="108" t="s">
        <v>13</v>
      </c>
      <c r="F566" s="93">
        <f t="shared" ref="F566:G566" si="274">F568+F569+F570+F571+F572</f>
        <v>0</v>
      </c>
      <c r="G566" s="93">
        <f t="shared" si="274"/>
        <v>0</v>
      </c>
      <c r="H566" s="93">
        <f t="shared" ref="H566:M566" si="275">H568+H569+H570+H571+H572</f>
        <v>82.781999999999996</v>
      </c>
      <c r="I566" s="93">
        <f t="shared" si="275"/>
        <v>82.781999999999996</v>
      </c>
      <c r="J566" s="91">
        <f t="shared" si="275"/>
        <v>82.781999999999996</v>
      </c>
      <c r="K566" s="91">
        <f t="shared" si="275"/>
        <v>82.781999999999996</v>
      </c>
      <c r="L566" s="93">
        <f t="shared" si="275"/>
        <v>0</v>
      </c>
      <c r="M566" s="93">
        <f t="shared" si="275"/>
        <v>0</v>
      </c>
      <c r="N566" s="92"/>
    </row>
    <row r="567" spans="1:14" s="29" customFormat="1" ht="15.75" customHeight="1">
      <c r="A567" s="125"/>
      <c r="B567" s="683"/>
      <c r="C567" s="694"/>
      <c r="D567" s="694"/>
      <c r="E567" s="108" t="s">
        <v>14</v>
      </c>
      <c r="F567" s="93"/>
      <c r="G567" s="93"/>
      <c r="H567" s="93"/>
      <c r="I567" s="93"/>
      <c r="J567" s="91"/>
      <c r="K567" s="91"/>
      <c r="L567" s="93"/>
      <c r="M567" s="93"/>
      <c r="N567" s="92"/>
    </row>
    <row r="568" spans="1:14" s="29" customFormat="1" ht="15.75" customHeight="1">
      <c r="A568" s="125"/>
      <c r="B568" s="683"/>
      <c r="C568" s="694"/>
      <c r="D568" s="694"/>
      <c r="E568" s="108" t="s">
        <v>24</v>
      </c>
      <c r="F568" s="93">
        <v>0</v>
      </c>
      <c r="G568" s="98">
        <v>0</v>
      </c>
      <c r="H568" s="93">
        <v>0</v>
      </c>
      <c r="I568" s="93">
        <v>0</v>
      </c>
      <c r="J568" s="91">
        <v>0</v>
      </c>
      <c r="K568" s="99">
        <v>0</v>
      </c>
      <c r="L568" s="93">
        <v>0</v>
      </c>
      <c r="M568" s="93">
        <v>0</v>
      </c>
      <c r="N568" s="92"/>
    </row>
    <row r="569" spans="1:14" s="29" customFormat="1" ht="15.75" customHeight="1">
      <c r="A569" s="125"/>
      <c r="B569" s="683"/>
      <c r="C569" s="694"/>
      <c r="D569" s="694"/>
      <c r="E569" s="108" t="s">
        <v>15</v>
      </c>
      <c r="F569" s="173">
        <v>0</v>
      </c>
      <c r="G569" s="173">
        <v>0</v>
      </c>
      <c r="H569" s="173">
        <v>82.781999999999996</v>
      </c>
      <c r="I569" s="173">
        <v>82.781999999999996</v>
      </c>
      <c r="J569" s="431">
        <v>82.781999999999996</v>
      </c>
      <c r="K569" s="431">
        <v>82.781999999999996</v>
      </c>
      <c r="L569" s="173">
        <v>0</v>
      </c>
      <c r="M569" s="173">
        <v>0</v>
      </c>
      <c r="N569" s="92"/>
    </row>
    <row r="570" spans="1:14" s="29" customFormat="1" ht="15.75" customHeight="1">
      <c r="A570" s="125"/>
      <c r="B570" s="683"/>
      <c r="C570" s="694"/>
      <c r="D570" s="694"/>
      <c r="E570" s="108" t="s">
        <v>29</v>
      </c>
      <c r="F570" s="93"/>
      <c r="G570" s="93"/>
      <c r="H570" s="93"/>
      <c r="I570" s="93"/>
      <c r="J570" s="174"/>
      <c r="K570" s="174"/>
      <c r="L570" s="173"/>
      <c r="M570" s="173"/>
      <c r="N570" s="92"/>
    </row>
    <row r="571" spans="1:14" s="29" customFormat="1" ht="15.75" customHeight="1">
      <c r="A571" s="125"/>
      <c r="B571" s="683"/>
      <c r="C571" s="694"/>
      <c r="D571" s="694"/>
      <c r="E571" s="108" t="s">
        <v>64</v>
      </c>
      <c r="F571" s="98">
        <v>0</v>
      </c>
      <c r="G571" s="98">
        <v>0</v>
      </c>
      <c r="H571" s="98">
        <v>0</v>
      </c>
      <c r="I571" s="98">
        <v>0</v>
      </c>
      <c r="J571" s="99">
        <v>0</v>
      </c>
      <c r="K571" s="99">
        <v>0</v>
      </c>
      <c r="L571" s="98">
        <v>0</v>
      </c>
      <c r="M571" s="98">
        <v>0</v>
      </c>
      <c r="N571" s="92"/>
    </row>
    <row r="572" spans="1:14" s="29" customFormat="1" ht="15.75" customHeight="1">
      <c r="A572" s="125"/>
      <c r="B572" s="683"/>
      <c r="C572" s="694"/>
      <c r="D572" s="694"/>
      <c r="E572" s="108" t="s">
        <v>16</v>
      </c>
      <c r="F572" s="93"/>
      <c r="G572" s="93"/>
      <c r="H572" s="93"/>
      <c r="I572" s="93"/>
      <c r="J572" s="91"/>
      <c r="K572" s="91"/>
      <c r="L572" s="93"/>
      <c r="M572" s="93"/>
      <c r="N572" s="92"/>
    </row>
    <row r="573" spans="1:14" ht="15.75" customHeight="1">
      <c r="A573" s="125"/>
      <c r="B573" s="683"/>
      <c r="C573" s="694"/>
      <c r="D573" s="694"/>
      <c r="E573" s="108" t="s">
        <v>13</v>
      </c>
      <c r="F573" s="93">
        <f t="shared" ref="F573:G573" si="276">F575+F576+F577+F578+F579</f>
        <v>1099.3362999999999</v>
      </c>
      <c r="G573" s="93">
        <f t="shared" si="276"/>
        <v>1099.3362999999999</v>
      </c>
      <c r="H573" s="93">
        <f t="shared" ref="H573:M573" si="277">H575+H576+H577+H578+H579</f>
        <v>1388.0909999999999</v>
      </c>
      <c r="I573" s="93">
        <f t="shared" si="277"/>
        <v>516.86518999999998</v>
      </c>
      <c r="J573" s="91">
        <f t="shared" si="277"/>
        <v>1388.0909999999999</v>
      </c>
      <c r="K573" s="91">
        <f t="shared" si="277"/>
        <v>1296.2106799999999</v>
      </c>
      <c r="L573" s="93">
        <f t="shared" si="277"/>
        <v>1148.4490000000001</v>
      </c>
      <c r="M573" s="93">
        <f t="shared" si="277"/>
        <v>1148.4490000000001</v>
      </c>
      <c r="N573" s="95"/>
    </row>
    <row r="574" spans="1:14" ht="15.75" customHeight="1">
      <c r="A574" s="125"/>
      <c r="B574" s="683"/>
      <c r="C574" s="694"/>
      <c r="D574" s="694"/>
      <c r="E574" s="108" t="s">
        <v>14</v>
      </c>
      <c r="F574" s="93"/>
      <c r="G574" s="93"/>
      <c r="H574" s="93"/>
      <c r="I574" s="93"/>
      <c r="J574" s="91"/>
      <c r="K574" s="91"/>
      <c r="L574" s="93"/>
      <c r="M574" s="93"/>
      <c r="N574" s="95"/>
    </row>
    <row r="575" spans="1:14" ht="15.75" customHeight="1">
      <c r="A575" s="125"/>
      <c r="B575" s="683"/>
      <c r="C575" s="694"/>
      <c r="D575" s="694"/>
      <c r="E575" s="108" t="s">
        <v>24</v>
      </c>
      <c r="F575" s="93">
        <v>0</v>
      </c>
      <c r="G575" s="93">
        <v>0</v>
      </c>
      <c r="H575" s="93">
        <v>0</v>
      </c>
      <c r="I575" s="93">
        <v>0</v>
      </c>
      <c r="J575" s="91">
        <v>0</v>
      </c>
      <c r="K575" s="91">
        <v>0</v>
      </c>
      <c r="L575" s="93">
        <v>0</v>
      </c>
      <c r="M575" s="93">
        <v>0</v>
      </c>
      <c r="N575" s="95"/>
    </row>
    <row r="576" spans="1:14" ht="15.75" customHeight="1">
      <c r="A576" s="125"/>
      <c r="B576" s="683"/>
      <c r="C576" s="694"/>
      <c r="D576" s="694"/>
      <c r="E576" s="108" t="s">
        <v>15</v>
      </c>
      <c r="F576" s="173">
        <v>1099.3362999999999</v>
      </c>
      <c r="G576" s="173">
        <v>1099.3362999999999</v>
      </c>
      <c r="H576" s="173">
        <v>1388.0909999999999</v>
      </c>
      <c r="I576" s="173">
        <v>516.86518999999998</v>
      </c>
      <c r="J576" s="431">
        <v>1388.0909999999999</v>
      </c>
      <c r="K576" s="431">
        <v>1296.2106799999999</v>
      </c>
      <c r="L576" s="173">
        <v>1148.4490000000001</v>
      </c>
      <c r="M576" s="173">
        <v>1148.4490000000001</v>
      </c>
      <c r="N576" s="95"/>
    </row>
    <row r="577" spans="1:14" ht="15.75" customHeight="1">
      <c r="A577" s="125"/>
      <c r="B577" s="683"/>
      <c r="C577" s="694"/>
      <c r="D577" s="694"/>
      <c r="E577" s="108" t="s">
        <v>29</v>
      </c>
      <c r="F577" s="93"/>
      <c r="G577" s="93"/>
      <c r="H577" s="93"/>
      <c r="I577" s="93"/>
      <c r="J577" s="91"/>
      <c r="K577" s="91"/>
      <c r="L577" s="93"/>
      <c r="M577" s="93"/>
      <c r="N577" s="95"/>
    </row>
    <row r="578" spans="1:14" ht="15.75" customHeight="1">
      <c r="A578" s="125"/>
      <c r="B578" s="683"/>
      <c r="C578" s="694"/>
      <c r="D578" s="694"/>
      <c r="E578" s="108" t="s">
        <v>64</v>
      </c>
      <c r="F578" s="93">
        <v>0</v>
      </c>
      <c r="G578" s="98">
        <v>0</v>
      </c>
      <c r="H578" s="93">
        <v>0</v>
      </c>
      <c r="I578" s="93">
        <v>0</v>
      </c>
      <c r="J578" s="91">
        <v>0</v>
      </c>
      <c r="K578" s="99">
        <v>0</v>
      </c>
      <c r="L578" s="93">
        <v>0</v>
      </c>
      <c r="M578" s="93">
        <v>0</v>
      </c>
      <c r="N578" s="95"/>
    </row>
    <row r="579" spans="1:14" ht="15.75" customHeight="1">
      <c r="A579" s="125"/>
      <c r="B579" s="683"/>
      <c r="C579" s="694"/>
      <c r="D579" s="694"/>
      <c r="E579" s="108" t="s">
        <v>16</v>
      </c>
      <c r="F579" s="93"/>
      <c r="G579" s="93"/>
      <c r="H579" s="93"/>
      <c r="I579" s="93"/>
      <c r="J579" s="91"/>
      <c r="K579" s="91"/>
      <c r="L579" s="93"/>
      <c r="M579" s="93"/>
      <c r="N579" s="95"/>
    </row>
    <row r="580" spans="1:14" s="202" customFormat="1" ht="15.75" customHeight="1">
      <c r="A580" s="375"/>
      <c r="B580" s="683"/>
      <c r="C580" s="694"/>
      <c r="D580" s="694"/>
      <c r="E580" s="374" t="s">
        <v>13</v>
      </c>
      <c r="F580" s="93">
        <f t="shared" ref="F580:M580" si="278">F582+F583+F584+F585+F586</f>
        <v>897.97799999999995</v>
      </c>
      <c r="G580" s="93">
        <f t="shared" si="278"/>
        <v>897.97799999999995</v>
      </c>
      <c r="H580" s="93">
        <f t="shared" si="278"/>
        <v>1021.449</v>
      </c>
      <c r="I580" s="93">
        <f t="shared" si="278"/>
        <v>511.04358000000002</v>
      </c>
      <c r="J580" s="91">
        <f t="shared" si="278"/>
        <v>1021.449</v>
      </c>
      <c r="K580" s="91">
        <f t="shared" si="278"/>
        <v>1021.449</v>
      </c>
      <c r="L580" s="93">
        <f t="shared" si="278"/>
        <v>946.44100000000003</v>
      </c>
      <c r="M580" s="93">
        <f t="shared" si="278"/>
        <v>946.44100000000003</v>
      </c>
      <c r="N580" s="373"/>
    </row>
    <row r="581" spans="1:14" s="202" customFormat="1" ht="15.75" customHeight="1">
      <c r="A581" s="375"/>
      <c r="B581" s="683"/>
      <c r="C581" s="694"/>
      <c r="D581" s="694"/>
      <c r="E581" s="374" t="s">
        <v>14</v>
      </c>
      <c r="F581" s="93"/>
      <c r="G581" s="93"/>
      <c r="H581" s="93"/>
      <c r="I581" s="93"/>
      <c r="J581" s="91"/>
      <c r="K581" s="91"/>
      <c r="L581" s="93"/>
      <c r="M581" s="93"/>
      <c r="N581" s="373"/>
    </row>
    <row r="582" spans="1:14" s="202" customFormat="1" ht="15.75" customHeight="1">
      <c r="A582" s="375"/>
      <c r="B582" s="683"/>
      <c r="C582" s="694"/>
      <c r="D582" s="694"/>
      <c r="E582" s="374" t="s">
        <v>24</v>
      </c>
      <c r="F582" s="93">
        <v>0</v>
      </c>
      <c r="G582" s="93">
        <v>0</v>
      </c>
      <c r="H582" s="93">
        <v>0</v>
      </c>
      <c r="I582" s="93">
        <v>0</v>
      </c>
      <c r="J582" s="91">
        <v>0</v>
      </c>
      <c r="K582" s="91">
        <v>0</v>
      </c>
      <c r="L582" s="93">
        <v>0</v>
      </c>
      <c r="M582" s="93">
        <v>0</v>
      </c>
      <c r="N582" s="373"/>
    </row>
    <row r="583" spans="1:14" s="202" customFormat="1" ht="15.75" customHeight="1">
      <c r="A583" s="375"/>
      <c r="B583" s="683"/>
      <c r="C583" s="694"/>
      <c r="D583" s="694"/>
      <c r="E583" s="374" t="s">
        <v>15</v>
      </c>
      <c r="F583" s="173">
        <v>897.97799999999995</v>
      </c>
      <c r="G583" s="173">
        <v>897.97799999999995</v>
      </c>
      <c r="H583" s="173">
        <v>1021.449</v>
      </c>
      <c r="I583" s="173">
        <v>511.04358000000002</v>
      </c>
      <c r="J583" s="431">
        <v>1021.449</v>
      </c>
      <c r="K583" s="431">
        <v>1021.449</v>
      </c>
      <c r="L583" s="173">
        <v>946.44100000000003</v>
      </c>
      <c r="M583" s="173">
        <v>946.44100000000003</v>
      </c>
      <c r="N583" s="373"/>
    </row>
    <row r="584" spans="1:14" s="202" customFormat="1" ht="15.75" customHeight="1">
      <c r="A584" s="375"/>
      <c r="B584" s="683"/>
      <c r="C584" s="694"/>
      <c r="D584" s="694"/>
      <c r="E584" s="374" t="s">
        <v>29</v>
      </c>
      <c r="F584" s="93"/>
      <c r="G584" s="93"/>
      <c r="H584" s="93"/>
      <c r="I584" s="93"/>
      <c r="J584" s="91"/>
      <c r="K584" s="91"/>
      <c r="L584" s="93"/>
      <c r="M584" s="93"/>
      <c r="N584" s="373"/>
    </row>
    <row r="585" spans="1:14" s="202" customFormat="1" ht="15.75" customHeight="1">
      <c r="A585" s="375"/>
      <c r="B585" s="683"/>
      <c r="C585" s="694"/>
      <c r="D585" s="694"/>
      <c r="E585" s="374" t="s">
        <v>64</v>
      </c>
      <c r="F585" s="93">
        <v>0</v>
      </c>
      <c r="G585" s="98">
        <v>0</v>
      </c>
      <c r="H585" s="93">
        <v>0</v>
      </c>
      <c r="I585" s="93">
        <v>0</v>
      </c>
      <c r="J585" s="91">
        <v>0</v>
      </c>
      <c r="K585" s="99">
        <v>0</v>
      </c>
      <c r="L585" s="93">
        <v>0</v>
      </c>
      <c r="M585" s="93">
        <v>0</v>
      </c>
      <c r="N585" s="373"/>
    </row>
    <row r="586" spans="1:14" s="202" customFormat="1" ht="15.75" customHeight="1">
      <c r="A586" s="375"/>
      <c r="B586" s="684"/>
      <c r="C586" s="695"/>
      <c r="D586" s="695"/>
      <c r="E586" s="374" t="s">
        <v>16</v>
      </c>
      <c r="F586" s="93"/>
      <c r="G586" s="93"/>
      <c r="H586" s="93"/>
      <c r="I586" s="93"/>
      <c r="J586" s="91"/>
      <c r="K586" s="91"/>
      <c r="L586" s="93"/>
      <c r="M586" s="93"/>
      <c r="N586" s="373"/>
    </row>
    <row r="587" spans="1:14" ht="18.5" customHeight="1">
      <c r="A587" s="125"/>
      <c r="B587" s="668"/>
      <c r="C587" s="718" t="s">
        <v>565</v>
      </c>
      <c r="D587" s="718" t="s">
        <v>471</v>
      </c>
      <c r="E587" s="108" t="s">
        <v>13</v>
      </c>
      <c r="F587" s="93">
        <f t="shared" ref="F587:G587" si="279">F589+F590+F591+F592+F593</f>
        <v>164.16564</v>
      </c>
      <c r="G587" s="93">
        <f t="shared" si="279"/>
        <v>164.16564</v>
      </c>
      <c r="H587" s="93">
        <f t="shared" ref="H587:M587" si="280">H589+H590+H591+H592+H593</f>
        <v>702.85586999999998</v>
      </c>
      <c r="I587" s="93">
        <f t="shared" si="280"/>
        <v>334.36714999999998</v>
      </c>
      <c r="J587" s="91">
        <f t="shared" si="280"/>
        <v>702.85512000000006</v>
      </c>
      <c r="K587" s="91">
        <f t="shared" si="280"/>
        <v>702.85512000000006</v>
      </c>
      <c r="L587" s="93">
        <f t="shared" si="280"/>
        <v>670</v>
      </c>
      <c r="M587" s="93">
        <f t="shared" si="280"/>
        <v>511.02699999999999</v>
      </c>
      <c r="N587" s="95"/>
    </row>
    <row r="588" spans="1:14" ht="13.5" customHeight="1">
      <c r="A588" s="125"/>
      <c r="B588" s="668"/>
      <c r="C588" s="719"/>
      <c r="D588" s="719"/>
      <c r="E588" s="108" t="s">
        <v>14</v>
      </c>
      <c r="F588" s="93"/>
      <c r="G588" s="93"/>
      <c r="H588" s="93"/>
      <c r="I588" s="93"/>
      <c r="J588" s="91"/>
      <c r="K588" s="91"/>
      <c r="L588" s="93"/>
      <c r="M588" s="93"/>
      <c r="N588" s="95"/>
    </row>
    <row r="589" spans="1:14" ht="13.5" customHeight="1">
      <c r="A589" s="125"/>
      <c r="B589" s="668"/>
      <c r="C589" s="719"/>
      <c r="D589" s="719"/>
      <c r="E589" s="108" t="s">
        <v>24</v>
      </c>
      <c r="F589" s="93">
        <v>0</v>
      </c>
      <c r="G589" s="93">
        <v>0</v>
      </c>
      <c r="H589" s="93">
        <v>0</v>
      </c>
      <c r="I589" s="93">
        <v>0</v>
      </c>
      <c r="J589" s="91">
        <v>0</v>
      </c>
      <c r="K589" s="91">
        <v>0</v>
      </c>
      <c r="L589" s="93">
        <v>0</v>
      </c>
      <c r="M589" s="93">
        <v>0</v>
      </c>
      <c r="N589" s="95"/>
    </row>
    <row r="590" spans="1:14" ht="13.5" customHeight="1">
      <c r="A590" s="125"/>
      <c r="B590" s="668"/>
      <c r="C590" s="719"/>
      <c r="D590" s="719"/>
      <c r="E590" s="108" t="s">
        <v>15</v>
      </c>
      <c r="F590" s="173">
        <v>164.16564</v>
      </c>
      <c r="G590" s="173">
        <v>164.16564</v>
      </c>
      <c r="H590" s="173">
        <v>702.85586999999998</v>
      </c>
      <c r="I590" s="173">
        <v>334.36714999999998</v>
      </c>
      <c r="J590" s="431">
        <v>702.85512000000006</v>
      </c>
      <c r="K590" s="431">
        <v>702.85512000000006</v>
      </c>
      <c r="L590" s="173">
        <v>670</v>
      </c>
      <c r="M590" s="173">
        <v>511.02699999999999</v>
      </c>
      <c r="N590" s="95"/>
    </row>
    <row r="591" spans="1:14" ht="13.5" customHeight="1">
      <c r="A591" s="125"/>
      <c r="B591" s="668"/>
      <c r="C591" s="719"/>
      <c r="D591" s="719"/>
      <c r="E591" s="108" t="s">
        <v>29</v>
      </c>
      <c r="F591" s="93"/>
      <c r="G591" s="93"/>
      <c r="H591" s="93"/>
      <c r="I591" s="93"/>
      <c r="J591" s="91"/>
      <c r="K591" s="91"/>
      <c r="L591" s="93"/>
      <c r="M591" s="93"/>
      <c r="N591" s="95"/>
    </row>
    <row r="592" spans="1:14" ht="13.5" customHeight="1">
      <c r="A592" s="125"/>
      <c r="B592" s="668"/>
      <c r="C592" s="719"/>
      <c r="D592" s="719"/>
      <c r="E592" s="108" t="s">
        <v>64</v>
      </c>
      <c r="F592" s="93">
        <v>0</v>
      </c>
      <c r="G592" s="98">
        <v>0</v>
      </c>
      <c r="H592" s="93">
        <v>0</v>
      </c>
      <c r="I592" s="93">
        <v>0</v>
      </c>
      <c r="J592" s="91">
        <v>0</v>
      </c>
      <c r="K592" s="99">
        <v>0</v>
      </c>
      <c r="L592" s="93">
        <v>0</v>
      </c>
      <c r="M592" s="93">
        <v>0</v>
      </c>
      <c r="N592" s="95"/>
    </row>
    <row r="593" spans="1:14" ht="13.5" customHeight="1">
      <c r="A593" s="125"/>
      <c r="B593" s="668"/>
      <c r="C593" s="719"/>
      <c r="D593" s="719"/>
      <c r="E593" s="108" t="s">
        <v>16</v>
      </c>
      <c r="F593" s="93"/>
      <c r="G593" s="93"/>
      <c r="H593" s="93"/>
      <c r="I593" s="93"/>
      <c r="J593" s="91"/>
      <c r="K593" s="91"/>
      <c r="L593" s="93"/>
      <c r="M593" s="93"/>
      <c r="N593" s="95"/>
    </row>
    <row r="594" spans="1:14" s="202" customFormat="1" ht="13.5" customHeight="1">
      <c r="A594" s="264"/>
      <c r="B594" s="682"/>
      <c r="C594" s="719"/>
      <c r="D594" s="719"/>
      <c r="E594" s="262" t="s">
        <v>13</v>
      </c>
      <c r="F594" s="93">
        <f t="shared" ref="F594:G594" si="281">F596+F597+F598+F599+F600</f>
        <v>49.578020000000002</v>
      </c>
      <c r="G594" s="93">
        <f t="shared" si="281"/>
        <v>49.578020000000002</v>
      </c>
      <c r="H594" s="93">
        <f t="shared" ref="H594:M594" si="282">H596+H597+H598+H599+H600</f>
        <v>212.26112000000001</v>
      </c>
      <c r="I594" s="93">
        <f t="shared" si="282"/>
        <v>110.18069</v>
      </c>
      <c r="J594" s="91">
        <f t="shared" si="282"/>
        <v>212.26186999999999</v>
      </c>
      <c r="K594" s="91">
        <f t="shared" si="282"/>
        <v>212.26186999999999</v>
      </c>
      <c r="L594" s="93">
        <f t="shared" si="282"/>
        <v>202.3</v>
      </c>
      <c r="M594" s="93">
        <f t="shared" si="282"/>
        <v>154.32980000000001</v>
      </c>
      <c r="N594" s="92"/>
    </row>
    <row r="595" spans="1:14" s="202" customFormat="1" ht="15.75" customHeight="1">
      <c r="A595" s="264"/>
      <c r="B595" s="683"/>
      <c r="C595" s="719"/>
      <c r="D595" s="719"/>
      <c r="E595" s="262" t="s">
        <v>14</v>
      </c>
      <c r="F595" s="93"/>
      <c r="G595" s="93"/>
      <c r="H595" s="93"/>
      <c r="I595" s="93"/>
      <c r="J595" s="91"/>
      <c r="K595" s="91"/>
      <c r="L595" s="93"/>
      <c r="M595" s="93"/>
      <c r="N595" s="92"/>
    </row>
    <row r="596" spans="1:14" s="202" customFormat="1" ht="15.75" customHeight="1">
      <c r="A596" s="264"/>
      <c r="B596" s="683"/>
      <c r="C596" s="719"/>
      <c r="D596" s="719"/>
      <c r="E596" s="262" t="s">
        <v>24</v>
      </c>
      <c r="F596" s="93">
        <v>0</v>
      </c>
      <c r="G596" s="98">
        <v>0</v>
      </c>
      <c r="H596" s="93">
        <v>0</v>
      </c>
      <c r="I596" s="93">
        <v>0</v>
      </c>
      <c r="J596" s="91">
        <v>0</v>
      </c>
      <c r="K596" s="99">
        <v>0</v>
      </c>
      <c r="L596" s="93">
        <v>0</v>
      </c>
      <c r="M596" s="93">
        <v>0</v>
      </c>
      <c r="N596" s="92"/>
    </row>
    <row r="597" spans="1:14" s="202" customFormat="1" ht="15.75" customHeight="1">
      <c r="A597" s="264"/>
      <c r="B597" s="683"/>
      <c r="C597" s="719"/>
      <c r="D597" s="719"/>
      <c r="E597" s="262" t="s">
        <v>15</v>
      </c>
      <c r="F597" s="173">
        <v>49.578020000000002</v>
      </c>
      <c r="G597" s="173">
        <v>49.578020000000002</v>
      </c>
      <c r="H597" s="173">
        <v>212.26112000000001</v>
      </c>
      <c r="I597" s="173">
        <v>110.18069</v>
      </c>
      <c r="J597" s="431">
        <v>212.26186999999999</v>
      </c>
      <c r="K597" s="431">
        <v>212.26186999999999</v>
      </c>
      <c r="L597" s="173">
        <v>202.3</v>
      </c>
      <c r="M597" s="173">
        <v>154.32980000000001</v>
      </c>
      <c r="N597" s="92"/>
    </row>
    <row r="598" spans="1:14" s="202" customFormat="1" ht="15.75" customHeight="1">
      <c r="A598" s="264"/>
      <c r="B598" s="683"/>
      <c r="C598" s="719"/>
      <c r="D598" s="719"/>
      <c r="E598" s="262" t="s">
        <v>29</v>
      </c>
      <c r="F598" s="93"/>
      <c r="G598" s="93"/>
      <c r="H598" s="93"/>
      <c r="I598" s="93"/>
      <c r="J598" s="91"/>
      <c r="K598" s="91"/>
      <c r="L598" s="93"/>
      <c r="M598" s="93"/>
      <c r="N598" s="92"/>
    </row>
    <row r="599" spans="1:14" s="202" customFormat="1" ht="15.75" customHeight="1">
      <c r="A599" s="264"/>
      <c r="B599" s="683"/>
      <c r="C599" s="719"/>
      <c r="D599" s="719"/>
      <c r="E599" s="262" t="s">
        <v>64</v>
      </c>
      <c r="F599" s="98">
        <v>0</v>
      </c>
      <c r="G599" s="98">
        <v>0</v>
      </c>
      <c r="H599" s="98">
        <v>0</v>
      </c>
      <c r="I599" s="98">
        <v>0</v>
      </c>
      <c r="J599" s="99">
        <v>0</v>
      </c>
      <c r="K599" s="99">
        <v>0</v>
      </c>
      <c r="L599" s="98">
        <v>0</v>
      </c>
      <c r="M599" s="98">
        <v>0</v>
      </c>
      <c r="N599" s="92"/>
    </row>
    <row r="600" spans="1:14" s="202" customFormat="1" ht="15.75" customHeight="1">
      <c r="A600" s="264"/>
      <c r="B600" s="683"/>
      <c r="C600" s="719"/>
      <c r="D600" s="719"/>
      <c r="E600" s="262" t="s">
        <v>16</v>
      </c>
      <c r="F600" s="93"/>
      <c r="G600" s="93"/>
      <c r="H600" s="93"/>
      <c r="I600" s="93"/>
      <c r="J600" s="91"/>
      <c r="K600" s="91"/>
      <c r="L600" s="93"/>
      <c r="M600" s="93"/>
      <c r="N600" s="92"/>
    </row>
    <row r="601" spans="1:14" s="202" customFormat="1" ht="15.75" customHeight="1">
      <c r="A601" s="264"/>
      <c r="B601" s="683"/>
      <c r="C601" s="719"/>
      <c r="D601" s="719"/>
      <c r="E601" s="262" t="s">
        <v>13</v>
      </c>
      <c r="F601" s="93">
        <f t="shared" ref="F601:G601" si="283">F603+F604+F605+F606+F607</f>
        <v>22.3</v>
      </c>
      <c r="G601" s="93">
        <f t="shared" si="283"/>
        <v>22.3</v>
      </c>
      <c r="H601" s="93">
        <f t="shared" ref="H601:M601" si="284">H603+H604+H605+H606+H607</f>
        <v>31.327999999999999</v>
      </c>
      <c r="I601" s="93">
        <f t="shared" si="284"/>
        <v>0</v>
      </c>
      <c r="J601" s="91">
        <f t="shared" si="284"/>
        <v>31.327999999999999</v>
      </c>
      <c r="K601" s="91">
        <f t="shared" si="284"/>
        <v>31.327999999999999</v>
      </c>
      <c r="L601" s="93">
        <f t="shared" si="284"/>
        <v>44.6</v>
      </c>
      <c r="M601" s="93">
        <f t="shared" si="284"/>
        <v>22.243200000000002</v>
      </c>
      <c r="N601" s="92"/>
    </row>
    <row r="602" spans="1:14" s="202" customFormat="1" ht="15.75" customHeight="1">
      <c r="A602" s="264"/>
      <c r="B602" s="683"/>
      <c r="C602" s="719"/>
      <c r="D602" s="719"/>
      <c r="E602" s="262" t="s">
        <v>14</v>
      </c>
      <c r="F602" s="93"/>
      <c r="G602" s="93"/>
      <c r="H602" s="93"/>
      <c r="I602" s="93"/>
      <c r="J602" s="91"/>
      <c r="K602" s="91"/>
      <c r="L602" s="93"/>
      <c r="M602" s="93"/>
      <c r="N602" s="92"/>
    </row>
    <row r="603" spans="1:14" s="202" customFormat="1" ht="15.75" customHeight="1">
      <c r="A603" s="264"/>
      <c r="B603" s="683"/>
      <c r="C603" s="719"/>
      <c r="D603" s="719"/>
      <c r="E603" s="262" t="s">
        <v>24</v>
      </c>
      <c r="F603" s="93">
        <v>0</v>
      </c>
      <c r="G603" s="98">
        <v>0</v>
      </c>
      <c r="H603" s="93">
        <v>0</v>
      </c>
      <c r="I603" s="93">
        <v>0</v>
      </c>
      <c r="J603" s="91">
        <v>0</v>
      </c>
      <c r="K603" s="99">
        <v>0</v>
      </c>
      <c r="L603" s="93">
        <v>0</v>
      </c>
      <c r="M603" s="93">
        <v>0</v>
      </c>
      <c r="N603" s="92"/>
    </row>
    <row r="604" spans="1:14" s="202" customFormat="1" ht="15.75" customHeight="1">
      <c r="A604" s="264"/>
      <c r="B604" s="683"/>
      <c r="C604" s="719"/>
      <c r="D604" s="719"/>
      <c r="E604" s="262" t="s">
        <v>15</v>
      </c>
      <c r="F604" s="173">
        <v>22.3</v>
      </c>
      <c r="G604" s="173">
        <v>22.3</v>
      </c>
      <c r="H604" s="173">
        <v>31.327999999999999</v>
      </c>
      <c r="I604" s="173">
        <v>0</v>
      </c>
      <c r="J604" s="431">
        <v>31.327999999999999</v>
      </c>
      <c r="K604" s="431">
        <v>31.327999999999999</v>
      </c>
      <c r="L604" s="173">
        <v>44.6</v>
      </c>
      <c r="M604" s="173">
        <v>22.243200000000002</v>
      </c>
      <c r="N604" s="92"/>
    </row>
    <row r="605" spans="1:14" s="202" customFormat="1" ht="15.75" customHeight="1">
      <c r="A605" s="264"/>
      <c r="B605" s="683"/>
      <c r="C605" s="719"/>
      <c r="D605" s="719"/>
      <c r="E605" s="262" t="s">
        <v>29</v>
      </c>
      <c r="F605" s="93"/>
      <c r="G605" s="93"/>
      <c r="H605" s="93"/>
      <c r="I605" s="93"/>
      <c r="J605" s="91"/>
      <c r="K605" s="91"/>
      <c r="L605" s="93"/>
      <c r="M605" s="93"/>
      <c r="N605" s="92"/>
    </row>
    <row r="606" spans="1:14" s="202" customFormat="1" ht="15.75" customHeight="1">
      <c r="A606" s="264"/>
      <c r="B606" s="683"/>
      <c r="C606" s="719"/>
      <c r="D606" s="719"/>
      <c r="E606" s="262" t="s">
        <v>64</v>
      </c>
      <c r="F606" s="98">
        <v>0</v>
      </c>
      <c r="G606" s="98">
        <v>0</v>
      </c>
      <c r="H606" s="98">
        <v>0</v>
      </c>
      <c r="I606" s="98">
        <v>0</v>
      </c>
      <c r="J606" s="99">
        <v>0</v>
      </c>
      <c r="K606" s="99">
        <v>0</v>
      </c>
      <c r="L606" s="98">
        <v>0</v>
      </c>
      <c r="M606" s="98">
        <v>0</v>
      </c>
      <c r="N606" s="92"/>
    </row>
    <row r="607" spans="1:14" s="202" customFormat="1" ht="15.75" customHeight="1">
      <c r="A607" s="264"/>
      <c r="B607" s="683"/>
      <c r="C607" s="719"/>
      <c r="D607" s="719"/>
      <c r="E607" s="262" t="s">
        <v>16</v>
      </c>
      <c r="F607" s="93"/>
      <c r="G607" s="93"/>
      <c r="H607" s="93"/>
      <c r="I607" s="93"/>
      <c r="J607" s="91"/>
      <c r="K607" s="91"/>
      <c r="L607" s="93"/>
      <c r="M607" s="93"/>
      <c r="N607" s="92"/>
    </row>
    <row r="608" spans="1:14" s="202" customFormat="1" ht="15.75" customHeight="1">
      <c r="A608" s="264"/>
      <c r="B608" s="683"/>
      <c r="C608" s="719"/>
      <c r="D608" s="719"/>
      <c r="E608" s="262" t="s">
        <v>13</v>
      </c>
      <c r="F608" s="93">
        <f t="shared" ref="F608:G608" si="285">F610+F611+F612+F613+F614</f>
        <v>8482.5480000000007</v>
      </c>
      <c r="G608" s="93">
        <f t="shared" si="285"/>
        <v>8482.5480000000007</v>
      </c>
      <c r="H608" s="93">
        <f t="shared" ref="H608:M608" si="286">H610+H611+H612+H613+H614</f>
        <v>44835.6</v>
      </c>
      <c r="I608" s="93">
        <f t="shared" si="286"/>
        <v>14920</v>
      </c>
      <c r="J608" s="91">
        <f t="shared" si="286"/>
        <v>22417.805540000001</v>
      </c>
      <c r="K608" s="91">
        <f t="shared" si="286"/>
        <v>21975</v>
      </c>
      <c r="L608" s="93">
        <f t="shared" si="286"/>
        <v>38110.300000000003</v>
      </c>
      <c r="M608" s="93">
        <f t="shared" si="286"/>
        <v>29143.1</v>
      </c>
      <c r="N608" s="263"/>
    </row>
    <row r="609" spans="1:14" s="202" customFormat="1" ht="15.75" customHeight="1">
      <c r="A609" s="264"/>
      <c r="B609" s="683"/>
      <c r="C609" s="719"/>
      <c r="D609" s="719"/>
      <c r="E609" s="262" t="s">
        <v>14</v>
      </c>
      <c r="F609" s="93"/>
      <c r="G609" s="93"/>
      <c r="H609" s="93"/>
      <c r="I609" s="93"/>
      <c r="J609" s="91"/>
      <c r="K609" s="91"/>
      <c r="L609" s="93"/>
      <c r="M609" s="93"/>
      <c r="N609" s="263"/>
    </row>
    <row r="610" spans="1:14" s="202" customFormat="1" ht="15.75" customHeight="1">
      <c r="A610" s="264"/>
      <c r="B610" s="683"/>
      <c r="C610" s="719"/>
      <c r="D610" s="719"/>
      <c r="E610" s="262" t="s">
        <v>24</v>
      </c>
      <c r="F610" s="93">
        <v>0</v>
      </c>
      <c r="G610" s="93"/>
      <c r="H610" s="93">
        <v>0</v>
      </c>
      <c r="I610" s="93">
        <v>0</v>
      </c>
      <c r="J610" s="91">
        <v>0</v>
      </c>
      <c r="K610" s="91">
        <v>0</v>
      </c>
      <c r="L610" s="93">
        <v>0</v>
      </c>
      <c r="M610" s="93">
        <v>0</v>
      </c>
      <c r="N610" s="263"/>
    </row>
    <row r="611" spans="1:14" s="202" customFormat="1" ht="15.75" customHeight="1">
      <c r="A611" s="264"/>
      <c r="B611" s="683"/>
      <c r="C611" s="719"/>
      <c r="D611" s="719"/>
      <c r="E611" s="262" t="s">
        <v>15</v>
      </c>
      <c r="F611" s="173">
        <v>8482.5480000000007</v>
      </c>
      <c r="G611" s="173">
        <v>8482.5480000000007</v>
      </c>
      <c r="H611" s="173">
        <v>44835.6</v>
      </c>
      <c r="I611" s="173">
        <v>14920</v>
      </c>
      <c r="J611" s="463">
        <v>22417.805540000001</v>
      </c>
      <c r="K611" s="463">
        <v>21975</v>
      </c>
      <c r="L611" s="173">
        <v>38110.300000000003</v>
      </c>
      <c r="M611" s="173">
        <v>29143.1</v>
      </c>
      <c r="N611" s="263"/>
    </row>
    <row r="612" spans="1:14" s="202" customFormat="1" ht="15.75" customHeight="1">
      <c r="A612" s="264"/>
      <c r="B612" s="683"/>
      <c r="C612" s="719"/>
      <c r="D612" s="719"/>
      <c r="E612" s="262" t="s">
        <v>29</v>
      </c>
      <c r="F612" s="93"/>
      <c r="G612" s="93"/>
      <c r="H612" s="93"/>
      <c r="I612" s="93"/>
      <c r="J612" s="91"/>
      <c r="K612" s="91"/>
      <c r="L612" s="93"/>
      <c r="M612" s="93"/>
      <c r="N612" s="263"/>
    </row>
    <row r="613" spans="1:14" s="202" customFormat="1" ht="15.75" customHeight="1">
      <c r="A613" s="264"/>
      <c r="B613" s="683"/>
      <c r="C613" s="719"/>
      <c r="D613" s="719"/>
      <c r="E613" s="262" t="s">
        <v>64</v>
      </c>
      <c r="F613" s="93">
        <v>0</v>
      </c>
      <c r="G613" s="98">
        <v>0</v>
      </c>
      <c r="H613" s="93">
        <v>0</v>
      </c>
      <c r="I613" s="93">
        <v>0</v>
      </c>
      <c r="J613" s="91">
        <v>0</v>
      </c>
      <c r="K613" s="99">
        <v>0</v>
      </c>
      <c r="L613" s="93">
        <v>0</v>
      </c>
      <c r="M613" s="93">
        <v>0</v>
      </c>
      <c r="N613" s="263"/>
    </row>
    <row r="614" spans="1:14" s="202" customFormat="1" ht="15.75" customHeight="1">
      <c r="A614" s="264"/>
      <c r="B614" s="683"/>
      <c r="C614" s="719"/>
      <c r="D614" s="719"/>
      <c r="E614" s="262" t="s">
        <v>16</v>
      </c>
      <c r="F614" s="93"/>
      <c r="G614" s="93"/>
      <c r="H614" s="93"/>
      <c r="I614" s="93"/>
      <c r="J614" s="91"/>
      <c r="K614" s="91"/>
      <c r="L614" s="93"/>
      <c r="M614" s="93"/>
      <c r="N614" s="263"/>
    </row>
    <row r="615" spans="1:14" ht="15.5" customHeight="1">
      <c r="A615" s="127"/>
      <c r="B615" s="747"/>
      <c r="C615" s="709"/>
      <c r="D615" s="670" t="s">
        <v>473</v>
      </c>
      <c r="E615" s="108" t="s">
        <v>13</v>
      </c>
      <c r="F615" s="93">
        <f t="shared" ref="F615:G615" si="287">F617+F618+F619+F620+F621</f>
        <v>3144.6474400000002</v>
      </c>
      <c r="G615" s="93">
        <f t="shared" si="287"/>
        <v>3135.71387</v>
      </c>
      <c r="H615" s="93">
        <f t="shared" ref="H615:M615" si="288">H617+H618+H619+H620+H621</f>
        <v>3415.2104800000002</v>
      </c>
      <c r="I615" s="93">
        <f t="shared" si="288"/>
        <v>1996.7920200000001</v>
      </c>
      <c r="J615" s="91">
        <f t="shared" si="288"/>
        <v>3415.2104800000002</v>
      </c>
      <c r="K615" s="91">
        <f t="shared" si="288"/>
        <v>3414.4725899999999</v>
      </c>
      <c r="L615" s="90">
        <f t="shared" si="288"/>
        <v>3415.2104800000002</v>
      </c>
      <c r="M615" s="90">
        <f t="shared" si="288"/>
        <v>3415.2104800000002</v>
      </c>
      <c r="N615" s="95"/>
    </row>
    <row r="616" spans="1:14" ht="15.75" customHeight="1">
      <c r="A616" s="127"/>
      <c r="B616" s="747"/>
      <c r="C616" s="710"/>
      <c r="D616" s="670"/>
      <c r="E616" s="108" t="s">
        <v>14</v>
      </c>
      <c r="F616" s="93"/>
      <c r="G616" s="93"/>
      <c r="H616" s="93"/>
      <c r="I616" s="93"/>
      <c r="J616" s="91"/>
      <c r="K616" s="91"/>
      <c r="L616" s="94"/>
      <c r="M616" s="94"/>
      <c r="N616" s="95"/>
    </row>
    <row r="617" spans="1:14" ht="15.75" customHeight="1">
      <c r="A617" s="127"/>
      <c r="B617" s="747"/>
      <c r="C617" s="710"/>
      <c r="D617" s="670"/>
      <c r="E617" s="108" t="s">
        <v>24</v>
      </c>
      <c r="F617" s="93">
        <v>0</v>
      </c>
      <c r="G617" s="98">
        <v>0</v>
      </c>
      <c r="H617" s="93">
        <v>0</v>
      </c>
      <c r="I617" s="93">
        <v>0</v>
      </c>
      <c r="J617" s="91">
        <v>0</v>
      </c>
      <c r="K617" s="99">
        <v>0</v>
      </c>
      <c r="L617" s="94">
        <v>0</v>
      </c>
      <c r="M617" s="94">
        <v>0</v>
      </c>
      <c r="N617" s="95"/>
    </row>
    <row r="618" spans="1:14" ht="15.75" customHeight="1">
      <c r="A618" s="127"/>
      <c r="B618" s="747"/>
      <c r="C618" s="710"/>
      <c r="D618" s="670"/>
      <c r="E618" s="108" t="s">
        <v>15</v>
      </c>
      <c r="F618" s="93">
        <v>0</v>
      </c>
      <c r="G618" s="98">
        <v>0</v>
      </c>
      <c r="H618" s="93">
        <v>0</v>
      </c>
      <c r="I618" s="93">
        <v>0</v>
      </c>
      <c r="J618" s="91">
        <v>0</v>
      </c>
      <c r="K618" s="99">
        <v>0</v>
      </c>
      <c r="L618" s="94">
        <v>0</v>
      </c>
      <c r="M618" s="94">
        <v>0</v>
      </c>
      <c r="N618" s="95"/>
    </row>
    <row r="619" spans="1:14" ht="15.75" customHeight="1">
      <c r="A619" s="127"/>
      <c r="B619" s="747"/>
      <c r="C619" s="710"/>
      <c r="D619" s="670"/>
      <c r="E619" s="108" t="s">
        <v>29</v>
      </c>
      <c r="F619" s="93"/>
      <c r="G619" s="93"/>
      <c r="H619" s="93"/>
      <c r="I619" s="93"/>
      <c r="J619" s="91"/>
      <c r="K619" s="91"/>
      <c r="L619" s="94"/>
      <c r="M619" s="94"/>
      <c r="N619" s="95"/>
    </row>
    <row r="620" spans="1:14" ht="19.5" customHeight="1">
      <c r="A620" s="127"/>
      <c r="B620" s="747"/>
      <c r="C620" s="710"/>
      <c r="D620" s="670"/>
      <c r="E620" s="108" t="s">
        <v>64</v>
      </c>
      <c r="F620" s="173">
        <v>3144.6474400000002</v>
      </c>
      <c r="G620" s="173">
        <v>3135.71387</v>
      </c>
      <c r="H620" s="173">
        <v>3415.2104800000002</v>
      </c>
      <c r="I620" s="173">
        <v>1996.7920200000001</v>
      </c>
      <c r="J620" s="174">
        <v>3415.2104800000002</v>
      </c>
      <c r="K620" s="462">
        <v>3414.4725899999999</v>
      </c>
      <c r="L620" s="183">
        <v>3415.2104800000002</v>
      </c>
      <c r="M620" s="183">
        <v>3415.2104800000002</v>
      </c>
      <c r="N620" s="95"/>
    </row>
    <row r="621" spans="1:14" ht="15.75" customHeight="1">
      <c r="A621" s="127"/>
      <c r="B621" s="747"/>
      <c r="C621" s="710"/>
      <c r="D621" s="670"/>
      <c r="E621" s="108" t="s">
        <v>16</v>
      </c>
      <c r="F621" s="93"/>
      <c r="G621" s="93"/>
      <c r="H621" s="93"/>
      <c r="I621" s="93"/>
      <c r="J621" s="91"/>
      <c r="K621" s="91"/>
      <c r="L621" s="94"/>
      <c r="M621" s="94"/>
      <c r="N621" s="95"/>
    </row>
    <row r="622" spans="1:14" s="38" customFormat="1" ht="15.75" customHeight="1">
      <c r="A622" s="127"/>
      <c r="B622" s="747"/>
      <c r="C622" s="710"/>
      <c r="D622" s="670"/>
      <c r="E622" s="108" t="s">
        <v>13</v>
      </c>
      <c r="F622" s="93">
        <f t="shared" ref="F622:G622" si="289">F624+F625+F626+F627+F628</f>
        <v>949.68353000000002</v>
      </c>
      <c r="G622" s="93">
        <f t="shared" si="289"/>
        <v>945.79618000000005</v>
      </c>
      <c r="H622" s="93">
        <f t="shared" ref="H622:M622" si="290">H624+H625+H626+H627+H628</f>
        <v>1031.39357</v>
      </c>
      <c r="I622" s="93">
        <f t="shared" si="290"/>
        <v>518.29145000000005</v>
      </c>
      <c r="J622" s="91">
        <f t="shared" si="290"/>
        <v>1031.39357</v>
      </c>
      <c r="K622" s="91">
        <f t="shared" si="290"/>
        <v>1029.1946800000001</v>
      </c>
      <c r="L622" s="90">
        <f t="shared" si="290"/>
        <v>1031.39357</v>
      </c>
      <c r="M622" s="90">
        <f t="shared" si="290"/>
        <v>1031.39357</v>
      </c>
      <c r="N622" s="95"/>
    </row>
    <row r="623" spans="1:14" s="38" customFormat="1" ht="15.75" customHeight="1">
      <c r="A623" s="127"/>
      <c r="B623" s="747"/>
      <c r="C623" s="710"/>
      <c r="D623" s="670"/>
      <c r="E623" s="108" t="s">
        <v>14</v>
      </c>
      <c r="F623" s="93"/>
      <c r="G623" s="93"/>
      <c r="H623" s="93"/>
      <c r="I623" s="93"/>
      <c r="J623" s="91"/>
      <c r="K623" s="91"/>
      <c r="L623" s="94"/>
      <c r="M623" s="94"/>
      <c r="N623" s="95"/>
    </row>
    <row r="624" spans="1:14" s="38" customFormat="1" ht="15.75" customHeight="1">
      <c r="A624" s="127"/>
      <c r="B624" s="747"/>
      <c r="C624" s="710"/>
      <c r="D624" s="670"/>
      <c r="E624" s="108" t="s">
        <v>24</v>
      </c>
      <c r="F624" s="93">
        <v>0</v>
      </c>
      <c r="G624" s="98">
        <v>0</v>
      </c>
      <c r="H624" s="93">
        <v>0</v>
      </c>
      <c r="I624" s="93">
        <v>0</v>
      </c>
      <c r="J624" s="91">
        <v>0</v>
      </c>
      <c r="K624" s="99">
        <v>0</v>
      </c>
      <c r="L624" s="94">
        <v>0</v>
      </c>
      <c r="M624" s="94">
        <v>0</v>
      </c>
      <c r="N624" s="95"/>
    </row>
    <row r="625" spans="1:14" s="38" customFormat="1" ht="15.75" customHeight="1">
      <c r="A625" s="127"/>
      <c r="B625" s="747"/>
      <c r="C625" s="710"/>
      <c r="D625" s="670"/>
      <c r="E625" s="108" t="s">
        <v>15</v>
      </c>
      <c r="F625" s="93">
        <v>0</v>
      </c>
      <c r="G625" s="98">
        <v>0</v>
      </c>
      <c r="H625" s="93">
        <v>0</v>
      </c>
      <c r="I625" s="93">
        <v>0</v>
      </c>
      <c r="J625" s="91">
        <v>0</v>
      </c>
      <c r="K625" s="99">
        <v>0</v>
      </c>
      <c r="L625" s="94">
        <v>0</v>
      </c>
      <c r="M625" s="94">
        <v>0</v>
      </c>
      <c r="N625" s="95"/>
    </row>
    <row r="626" spans="1:14" s="38" customFormat="1" ht="15.75" customHeight="1">
      <c r="A626" s="127"/>
      <c r="B626" s="747"/>
      <c r="C626" s="710"/>
      <c r="D626" s="670"/>
      <c r="E626" s="108" t="s">
        <v>29</v>
      </c>
      <c r="F626" s="93"/>
      <c r="G626" s="93"/>
      <c r="H626" s="93"/>
      <c r="I626" s="93"/>
      <c r="J626" s="91"/>
      <c r="K626" s="91"/>
      <c r="L626" s="94"/>
      <c r="M626" s="94"/>
      <c r="N626" s="95"/>
    </row>
    <row r="627" spans="1:14" s="38" customFormat="1" ht="15.75" customHeight="1">
      <c r="A627" s="127"/>
      <c r="B627" s="747"/>
      <c r="C627" s="710"/>
      <c r="D627" s="670"/>
      <c r="E627" s="108" t="s">
        <v>64</v>
      </c>
      <c r="F627" s="176">
        <v>949.68353000000002</v>
      </c>
      <c r="G627" s="173">
        <v>945.79618000000005</v>
      </c>
      <c r="H627" s="173">
        <v>1031.39357</v>
      </c>
      <c r="I627" s="176">
        <v>518.29145000000005</v>
      </c>
      <c r="J627" s="174">
        <v>1031.39357</v>
      </c>
      <c r="K627" s="462">
        <v>1029.1946800000001</v>
      </c>
      <c r="L627" s="183">
        <v>1031.39357</v>
      </c>
      <c r="M627" s="183">
        <v>1031.39357</v>
      </c>
      <c r="N627" s="95"/>
    </row>
    <row r="628" spans="1:14" s="38" customFormat="1" ht="15.75" customHeight="1">
      <c r="A628" s="127"/>
      <c r="B628" s="747"/>
      <c r="C628" s="710"/>
      <c r="D628" s="670"/>
      <c r="E628" s="108" t="s">
        <v>16</v>
      </c>
      <c r="F628" s="93"/>
      <c r="G628" s="93"/>
      <c r="H628" s="93"/>
      <c r="I628" s="93"/>
      <c r="J628" s="91"/>
      <c r="K628" s="91"/>
      <c r="L628" s="94"/>
      <c r="M628" s="94"/>
      <c r="N628" s="95"/>
    </row>
    <row r="629" spans="1:14" s="38" customFormat="1" ht="15.75" customHeight="1">
      <c r="A629" s="127"/>
      <c r="B629" s="747"/>
      <c r="C629" s="710"/>
      <c r="D629" s="670"/>
      <c r="E629" s="108" t="s">
        <v>13</v>
      </c>
      <c r="F629" s="93">
        <f t="shared" ref="F629:G629" si="291">F631+F632+F633+F634+F635</f>
        <v>1262.0117</v>
      </c>
      <c r="G629" s="93">
        <f t="shared" si="291"/>
        <v>1231.4829500000001</v>
      </c>
      <c r="H629" s="93">
        <f t="shared" ref="H629:M629" si="292">H631+H632+H633+H634+H635</f>
        <v>1102.7670000000001</v>
      </c>
      <c r="I629" s="93">
        <f t="shared" si="292"/>
        <v>566.50198</v>
      </c>
      <c r="J629" s="91">
        <f t="shared" si="292"/>
        <v>1138.7670000000001</v>
      </c>
      <c r="K629" s="91">
        <f t="shared" si="292"/>
        <v>1082.25713</v>
      </c>
      <c r="L629" s="90">
        <f t="shared" si="292"/>
        <v>1407.317</v>
      </c>
      <c r="M629" s="90">
        <f t="shared" si="292"/>
        <v>1407.317</v>
      </c>
      <c r="N629" s="95"/>
    </row>
    <row r="630" spans="1:14" s="38" customFormat="1" ht="15.75" customHeight="1">
      <c r="A630" s="127"/>
      <c r="B630" s="747"/>
      <c r="C630" s="710"/>
      <c r="D630" s="670"/>
      <c r="E630" s="108" t="s">
        <v>14</v>
      </c>
      <c r="F630" s="93"/>
      <c r="G630" s="93"/>
      <c r="H630" s="93"/>
      <c r="I630" s="93"/>
      <c r="J630" s="91"/>
      <c r="K630" s="91"/>
      <c r="L630" s="94"/>
      <c r="M630" s="94"/>
      <c r="N630" s="95"/>
    </row>
    <row r="631" spans="1:14" s="38" customFormat="1" ht="15.75" customHeight="1">
      <c r="A631" s="127"/>
      <c r="B631" s="747"/>
      <c r="C631" s="710"/>
      <c r="D631" s="670"/>
      <c r="E631" s="108" t="s">
        <v>24</v>
      </c>
      <c r="F631" s="93">
        <v>0</v>
      </c>
      <c r="G631" s="98">
        <v>0</v>
      </c>
      <c r="H631" s="93">
        <v>0</v>
      </c>
      <c r="I631" s="93">
        <v>0</v>
      </c>
      <c r="J631" s="91">
        <v>0</v>
      </c>
      <c r="K631" s="99">
        <v>0</v>
      </c>
      <c r="L631" s="94">
        <v>0</v>
      </c>
      <c r="M631" s="94">
        <v>0</v>
      </c>
      <c r="N631" s="95"/>
    </row>
    <row r="632" spans="1:14" s="38" customFormat="1" ht="15.75" customHeight="1">
      <c r="A632" s="127"/>
      <c r="B632" s="747"/>
      <c r="C632" s="710"/>
      <c r="D632" s="670"/>
      <c r="E632" s="108" t="s">
        <v>15</v>
      </c>
      <c r="F632" s="93">
        <v>0</v>
      </c>
      <c r="G632" s="98">
        <v>0</v>
      </c>
      <c r="H632" s="93">
        <v>0</v>
      </c>
      <c r="I632" s="93">
        <v>0</v>
      </c>
      <c r="J632" s="91">
        <v>0</v>
      </c>
      <c r="K632" s="99">
        <v>0</v>
      </c>
      <c r="L632" s="94">
        <v>0</v>
      </c>
      <c r="M632" s="94">
        <v>0</v>
      </c>
      <c r="N632" s="95"/>
    </row>
    <row r="633" spans="1:14" s="38" customFormat="1" ht="15.75" customHeight="1">
      <c r="A633" s="127"/>
      <c r="B633" s="747"/>
      <c r="C633" s="710"/>
      <c r="D633" s="670"/>
      <c r="E633" s="108" t="s">
        <v>29</v>
      </c>
      <c r="F633" s="93"/>
      <c r="G633" s="93"/>
      <c r="H633" s="93"/>
      <c r="I633" s="93"/>
      <c r="J633" s="91"/>
      <c r="K633" s="91"/>
      <c r="L633" s="94"/>
      <c r="M633" s="94"/>
      <c r="N633" s="95"/>
    </row>
    <row r="634" spans="1:14" s="38" customFormat="1" ht="15.75" customHeight="1">
      <c r="A634" s="127"/>
      <c r="B634" s="747"/>
      <c r="C634" s="710"/>
      <c r="D634" s="670"/>
      <c r="E634" s="108" t="s">
        <v>64</v>
      </c>
      <c r="F634" s="176">
        <v>1262.0117</v>
      </c>
      <c r="G634" s="173">
        <v>1231.4829500000001</v>
      </c>
      <c r="H634" s="173">
        <v>1102.7670000000001</v>
      </c>
      <c r="I634" s="176">
        <v>566.50198</v>
      </c>
      <c r="J634" s="232">
        <v>1138.7670000000001</v>
      </c>
      <c r="K634" s="462">
        <v>1082.25713</v>
      </c>
      <c r="L634" s="183">
        <v>1407.317</v>
      </c>
      <c r="M634" s="183">
        <v>1407.317</v>
      </c>
      <c r="N634" s="95"/>
    </row>
    <row r="635" spans="1:14" s="38" customFormat="1" ht="15.75" customHeight="1">
      <c r="A635" s="127"/>
      <c r="B635" s="747"/>
      <c r="C635" s="710"/>
      <c r="D635" s="670"/>
      <c r="E635" s="108" t="s">
        <v>16</v>
      </c>
      <c r="F635" s="93"/>
      <c r="G635" s="93"/>
      <c r="H635" s="93"/>
      <c r="I635" s="93"/>
      <c r="J635" s="91"/>
      <c r="K635" s="91"/>
      <c r="L635" s="94"/>
      <c r="M635" s="94"/>
      <c r="N635" s="95"/>
    </row>
    <row r="636" spans="1:14" s="38" customFormat="1" ht="15.75" customHeight="1">
      <c r="A636" s="127"/>
      <c r="B636" s="747"/>
      <c r="C636" s="710"/>
      <c r="D636" s="670"/>
      <c r="E636" s="108" t="s">
        <v>13</v>
      </c>
      <c r="F636" s="93">
        <f t="shared" ref="F636:G636" si="293">F638+F639+F640+F641+F642</f>
        <v>116.83</v>
      </c>
      <c r="G636" s="93">
        <f t="shared" si="293"/>
        <v>113.735</v>
      </c>
      <c r="H636" s="93">
        <f t="shared" ref="H636:M636" si="294">H638+H639+H640+H641+H642</f>
        <v>111</v>
      </c>
      <c r="I636" s="93">
        <f t="shared" si="294"/>
        <v>96.32</v>
      </c>
      <c r="J636" s="91">
        <f t="shared" si="294"/>
        <v>124.5</v>
      </c>
      <c r="K636" s="91">
        <f t="shared" si="294"/>
        <v>124.27</v>
      </c>
      <c r="L636" s="96">
        <f t="shared" si="294"/>
        <v>111</v>
      </c>
      <c r="M636" s="96">
        <f t="shared" si="294"/>
        <v>111</v>
      </c>
      <c r="N636" s="95"/>
    </row>
    <row r="637" spans="1:14" s="38" customFormat="1" ht="15.75" customHeight="1">
      <c r="A637" s="127"/>
      <c r="B637" s="747"/>
      <c r="C637" s="710"/>
      <c r="D637" s="670"/>
      <c r="E637" s="108" t="s">
        <v>14</v>
      </c>
      <c r="F637" s="93"/>
      <c r="G637" s="93"/>
      <c r="H637" s="93"/>
      <c r="I637" s="93"/>
      <c r="J637" s="91"/>
      <c r="K637" s="91"/>
      <c r="L637" s="94"/>
      <c r="M637" s="94"/>
      <c r="N637" s="95"/>
    </row>
    <row r="638" spans="1:14" s="38" customFormat="1" ht="15.75" customHeight="1">
      <c r="A638" s="127"/>
      <c r="B638" s="747"/>
      <c r="C638" s="710"/>
      <c r="D638" s="670"/>
      <c r="E638" s="108" t="s">
        <v>24</v>
      </c>
      <c r="F638" s="93">
        <v>0</v>
      </c>
      <c r="G638" s="98">
        <v>0</v>
      </c>
      <c r="H638" s="93">
        <v>0</v>
      </c>
      <c r="I638" s="93">
        <v>0</v>
      </c>
      <c r="J638" s="91">
        <v>0</v>
      </c>
      <c r="K638" s="99">
        <v>0</v>
      </c>
      <c r="L638" s="94">
        <v>0</v>
      </c>
      <c r="M638" s="94">
        <v>0</v>
      </c>
      <c r="N638" s="95"/>
    </row>
    <row r="639" spans="1:14" s="38" customFormat="1" ht="15.75" customHeight="1">
      <c r="A639" s="127"/>
      <c r="B639" s="747"/>
      <c r="C639" s="710"/>
      <c r="D639" s="670"/>
      <c r="E639" s="108" t="s">
        <v>15</v>
      </c>
      <c r="F639" s="93">
        <v>0</v>
      </c>
      <c r="G639" s="98">
        <v>0</v>
      </c>
      <c r="H639" s="93">
        <v>0</v>
      </c>
      <c r="I639" s="93">
        <v>0</v>
      </c>
      <c r="J639" s="91">
        <v>0</v>
      </c>
      <c r="K639" s="99">
        <v>0</v>
      </c>
      <c r="L639" s="93">
        <v>0</v>
      </c>
      <c r="M639" s="93">
        <v>0</v>
      </c>
      <c r="N639" s="95"/>
    </row>
    <row r="640" spans="1:14" s="38" customFormat="1" ht="15.75" customHeight="1">
      <c r="A640" s="127"/>
      <c r="B640" s="747"/>
      <c r="C640" s="710"/>
      <c r="D640" s="670"/>
      <c r="E640" s="108" t="s">
        <v>29</v>
      </c>
      <c r="F640" s="93"/>
      <c r="G640" s="93"/>
      <c r="H640" s="93"/>
      <c r="I640" s="93"/>
      <c r="J640" s="91"/>
      <c r="K640" s="91"/>
      <c r="L640" s="94"/>
      <c r="M640" s="94"/>
      <c r="N640" s="95"/>
    </row>
    <row r="641" spans="1:14" s="38" customFormat="1" ht="15.75" customHeight="1">
      <c r="A641" s="127"/>
      <c r="B641" s="747"/>
      <c r="C641" s="710"/>
      <c r="D641" s="670"/>
      <c r="E641" s="108" t="s">
        <v>64</v>
      </c>
      <c r="F641" s="165">
        <v>116.83</v>
      </c>
      <c r="G641" s="142">
        <v>113.735</v>
      </c>
      <c r="H641" s="142">
        <v>111</v>
      </c>
      <c r="I641" s="165">
        <v>96.32</v>
      </c>
      <c r="J641" s="148">
        <v>124.5</v>
      </c>
      <c r="K641" s="462">
        <v>124.27</v>
      </c>
      <c r="L641" s="144">
        <v>111</v>
      </c>
      <c r="M641" s="144">
        <v>111</v>
      </c>
      <c r="N641" s="95"/>
    </row>
    <row r="642" spans="1:14" s="38" customFormat="1" ht="18" customHeight="1">
      <c r="A642" s="127"/>
      <c r="B642" s="747"/>
      <c r="C642" s="710"/>
      <c r="D642" s="670"/>
      <c r="E642" s="108" t="s">
        <v>16</v>
      </c>
      <c r="F642" s="93"/>
      <c r="G642" s="93"/>
      <c r="H642" s="93"/>
      <c r="I642" s="93"/>
      <c r="J642" s="91"/>
      <c r="K642" s="91"/>
      <c r="L642" s="94"/>
      <c r="M642" s="94"/>
      <c r="N642" s="95"/>
    </row>
    <row r="643" spans="1:14" s="38" customFormat="1" ht="15.75" customHeight="1">
      <c r="A643" s="127"/>
      <c r="B643" s="747"/>
      <c r="C643" s="710"/>
      <c r="D643" s="670"/>
      <c r="E643" s="108" t="s">
        <v>13</v>
      </c>
      <c r="F643" s="93">
        <f t="shared" ref="F643:G643" si="295">F645+F646+F647+F648+F649</f>
        <v>5</v>
      </c>
      <c r="G643" s="93">
        <f t="shared" si="295"/>
        <v>0.25</v>
      </c>
      <c r="H643" s="93">
        <f t="shared" ref="H643:M643" si="296">H645+H646+H647+H648+H649</f>
        <v>5</v>
      </c>
      <c r="I643" s="93">
        <f t="shared" si="296"/>
        <v>0</v>
      </c>
      <c r="J643" s="91">
        <f t="shared" si="296"/>
        <v>5</v>
      </c>
      <c r="K643" s="91">
        <f t="shared" si="296"/>
        <v>0</v>
      </c>
      <c r="L643" s="90">
        <f t="shared" si="296"/>
        <v>5</v>
      </c>
      <c r="M643" s="90">
        <f t="shared" si="296"/>
        <v>5</v>
      </c>
      <c r="N643" s="95"/>
    </row>
    <row r="644" spans="1:14" s="38" customFormat="1" ht="15.75" customHeight="1">
      <c r="A644" s="127"/>
      <c r="B644" s="747"/>
      <c r="C644" s="710"/>
      <c r="D644" s="670"/>
      <c r="E644" s="108" t="s">
        <v>14</v>
      </c>
      <c r="F644" s="93"/>
      <c r="G644" s="93"/>
      <c r="H644" s="93"/>
      <c r="I644" s="93"/>
      <c r="J644" s="91"/>
      <c r="K644" s="91"/>
      <c r="L644" s="94"/>
      <c r="M644" s="94"/>
      <c r="N644" s="95"/>
    </row>
    <row r="645" spans="1:14" s="38" customFormat="1" ht="15.75" customHeight="1">
      <c r="A645" s="127"/>
      <c r="B645" s="747"/>
      <c r="C645" s="710"/>
      <c r="D645" s="670"/>
      <c r="E645" s="108" t="s">
        <v>24</v>
      </c>
      <c r="F645" s="93">
        <v>0</v>
      </c>
      <c r="G645" s="98">
        <v>0</v>
      </c>
      <c r="H645" s="93">
        <v>0</v>
      </c>
      <c r="I645" s="93">
        <v>0</v>
      </c>
      <c r="J645" s="91">
        <v>0</v>
      </c>
      <c r="K645" s="99">
        <v>0</v>
      </c>
      <c r="L645" s="94">
        <v>0</v>
      </c>
      <c r="M645" s="94">
        <v>0</v>
      </c>
      <c r="N645" s="95"/>
    </row>
    <row r="646" spans="1:14" s="38" customFormat="1" ht="15.75" customHeight="1">
      <c r="A646" s="127"/>
      <c r="B646" s="747"/>
      <c r="C646" s="710"/>
      <c r="D646" s="670"/>
      <c r="E646" s="108" t="s">
        <v>15</v>
      </c>
      <c r="F646" s="98">
        <v>0</v>
      </c>
      <c r="G646" s="98">
        <v>0</v>
      </c>
      <c r="H646" s="98">
        <v>0</v>
      </c>
      <c r="I646" s="98">
        <v>0</v>
      </c>
      <c r="J646" s="99">
        <v>0</v>
      </c>
      <c r="K646" s="99">
        <v>0</v>
      </c>
      <c r="L646" s="98">
        <v>0</v>
      </c>
      <c r="M646" s="98">
        <v>0</v>
      </c>
      <c r="N646" s="95"/>
    </row>
    <row r="647" spans="1:14" s="38" customFormat="1" ht="15.75" customHeight="1">
      <c r="A647" s="127"/>
      <c r="B647" s="747"/>
      <c r="C647" s="710"/>
      <c r="D647" s="670"/>
      <c r="E647" s="108" t="s">
        <v>29</v>
      </c>
      <c r="F647" s="93"/>
      <c r="G647" s="93"/>
      <c r="H647" s="93"/>
      <c r="I647" s="93"/>
      <c r="J647" s="91"/>
      <c r="K647" s="91"/>
      <c r="L647" s="94"/>
      <c r="M647" s="94"/>
      <c r="N647" s="95"/>
    </row>
    <row r="648" spans="1:14" s="38" customFormat="1" ht="15.75" customHeight="1">
      <c r="A648" s="127"/>
      <c r="B648" s="747"/>
      <c r="C648" s="710"/>
      <c r="D648" s="670"/>
      <c r="E648" s="108" t="s">
        <v>64</v>
      </c>
      <c r="F648" s="165">
        <v>5</v>
      </c>
      <c r="G648" s="142">
        <v>0.25</v>
      </c>
      <c r="H648" s="142">
        <v>5</v>
      </c>
      <c r="I648" s="165">
        <v>0</v>
      </c>
      <c r="J648" s="148">
        <v>5</v>
      </c>
      <c r="K648" s="462">
        <v>0</v>
      </c>
      <c r="L648" s="144">
        <v>5</v>
      </c>
      <c r="M648" s="144">
        <v>5</v>
      </c>
      <c r="N648" s="95"/>
    </row>
    <row r="649" spans="1:14" s="38" customFormat="1" ht="15.75" customHeight="1">
      <c r="A649" s="127"/>
      <c r="B649" s="747"/>
      <c r="C649" s="711"/>
      <c r="D649" s="670"/>
      <c r="E649" s="108" t="s">
        <v>16</v>
      </c>
      <c r="F649" s="93"/>
      <c r="G649" s="93"/>
      <c r="H649" s="93"/>
      <c r="I649" s="93"/>
      <c r="J649" s="91"/>
      <c r="K649" s="91"/>
      <c r="L649" s="94"/>
      <c r="M649" s="94"/>
      <c r="N649" s="95"/>
    </row>
    <row r="650" spans="1:14" s="202" customFormat="1" ht="18.5" customHeight="1">
      <c r="A650" s="307"/>
      <c r="B650" s="668"/>
      <c r="C650" s="720" t="s">
        <v>565</v>
      </c>
      <c r="D650" s="720" t="s">
        <v>638</v>
      </c>
      <c r="E650" s="304" t="s">
        <v>13</v>
      </c>
      <c r="F650" s="93">
        <f t="shared" ref="F650:M650" si="297">F652+F653+F654+F655+F656</f>
        <v>162.01170999999999</v>
      </c>
      <c r="G650" s="93">
        <f t="shared" si="297"/>
        <v>162.01170999999999</v>
      </c>
      <c r="H650" s="93">
        <f t="shared" si="297"/>
        <v>188.172</v>
      </c>
      <c r="I650" s="93">
        <f t="shared" si="297"/>
        <v>88.557599999999994</v>
      </c>
      <c r="J650" s="91">
        <f t="shared" si="297"/>
        <v>188.172</v>
      </c>
      <c r="K650" s="91">
        <f t="shared" si="297"/>
        <v>188.172</v>
      </c>
      <c r="L650" s="93">
        <f t="shared" si="297"/>
        <v>182.41200000000001</v>
      </c>
      <c r="M650" s="93">
        <f t="shared" si="297"/>
        <v>182.41200000000001</v>
      </c>
      <c r="N650" s="306"/>
    </row>
    <row r="651" spans="1:14" s="202" customFormat="1" ht="13.5" customHeight="1">
      <c r="A651" s="307"/>
      <c r="B651" s="668"/>
      <c r="C651" s="721"/>
      <c r="D651" s="721"/>
      <c r="E651" s="304" t="s">
        <v>14</v>
      </c>
      <c r="F651" s="93"/>
      <c r="G651" s="93"/>
      <c r="H651" s="93"/>
      <c r="I651" s="93"/>
      <c r="J651" s="91"/>
      <c r="K651" s="91"/>
      <c r="L651" s="93"/>
      <c r="M651" s="93"/>
      <c r="N651" s="306"/>
    </row>
    <row r="652" spans="1:14" s="202" customFormat="1" ht="13.5" customHeight="1">
      <c r="A652" s="307"/>
      <c r="B652" s="668"/>
      <c r="C652" s="721"/>
      <c r="D652" s="721"/>
      <c r="E652" s="304" t="s">
        <v>24</v>
      </c>
      <c r="F652" s="93">
        <v>0</v>
      </c>
      <c r="G652" s="93">
        <v>0</v>
      </c>
      <c r="H652" s="93">
        <v>0</v>
      </c>
      <c r="I652" s="93">
        <v>0</v>
      </c>
      <c r="J652" s="91">
        <v>0</v>
      </c>
      <c r="K652" s="91">
        <v>0</v>
      </c>
      <c r="L652" s="93">
        <v>0</v>
      </c>
      <c r="M652" s="93">
        <v>0</v>
      </c>
      <c r="N652" s="306"/>
    </row>
    <row r="653" spans="1:14" s="202" customFormat="1" ht="13.5" customHeight="1">
      <c r="A653" s="307"/>
      <c r="B653" s="668"/>
      <c r="C653" s="721"/>
      <c r="D653" s="721"/>
      <c r="E653" s="304" t="s">
        <v>15</v>
      </c>
      <c r="F653" s="173">
        <v>162.01170999999999</v>
      </c>
      <c r="G653" s="173">
        <v>162.01170999999999</v>
      </c>
      <c r="H653" s="173">
        <v>188.172</v>
      </c>
      <c r="I653" s="173">
        <v>88.557599999999994</v>
      </c>
      <c r="J653" s="174">
        <v>188.172</v>
      </c>
      <c r="K653" s="465">
        <v>188.172</v>
      </c>
      <c r="L653" s="173">
        <v>182.41200000000001</v>
      </c>
      <c r="M653" s="173">
        <v>182.41200000000001</v>
      </c>
      <c r="N653" s="306"/>
    </row>
    <row r="654" spans="1:14" s="202" customFormat="1" ht="13.5" customHeight="1">
      <c r="A654" s="307"/>
      <c r="B654" s="668"/>
      <c r="C654" s="721"/>
      <c r="D654" s="721"/>
      <c r="E654" s="304" t="s">
        <v>29</v>
      </c>
      <c r="F654" s="93"/>
      <c r="G654" s="93"/>
      <c r="H654" s="93"/>
      <c r="I654" s="93"/>
      <c r="J654" s="91"/>
      <c r="K654" s="91"/>
      <c r="L654" s="93"/>
      <c r="M654" s="93"/>
      <c r="N654" s="306"/>
    </row>
    <row r="655" spans="1:14" s="202" customFormat="1" ht="13.5" customHeight="1">
      <c r="A655" s="307"/>
      <c r="B655" s="668"/>
      <c r="C655" s="721"/>
      <c r="D655" s="721"/>
      <c r="E655" s="304" t="s">
        <v>64</v>
      </c>
      <c r="F655" s="93">
        <v>0</v>
      </c>
      <c r="G655" s="98">
        <v>0</v>
      </c>
      <c r="H655" s="93">
        <v>0</v>
      </c>
      <c r="I655" s="93">
        <v>0</v>
      </c>
      <c r="J655" s="91">
        <v>0</v>
      </c>
      <c r="K655" s="99">
        <v>0</v>
      </c>
      <c r="L655" s="93">
        <v>0</v>
      </c>
      <c r="M655" s="93">
        <v>0</v>
      </c>
      <c r="N655" s="306"/>
    </row>
    <row r="656" spans="1:14" s="202" customFormat="1" ht="13.5" customHeight="1">
      <c r="A656" s="307"/>
      <c r="B656" s="668"/>
      <c r="C656" s="721"/>
      <c r="D656" s="721"/>
      <c r="E656" s="304" t="s">
        <v>16</v>
      </c>
      <c r="F656" s="93"/>
      <c r="G656" s="93"/>
      <c r="H656" s="93"/>
      <c r="I656" s="93"/>
      <c r="J656" s="91"/>
      <c r="K656" s="91"/>
      <c r="L656" s="93"/>
      <c r="M656" s="93"/>
      <c r="N656" s="306"/>
    </row>
    <row r="657" spans="1:14" s="202" customFormat="1" ht="13.5" customHeight="1">
      <c r="A657" s="307"/>
      <c r="B657" s="673"/>
      <c r="C657" s="721"/>
      <c r="D657" s="721"/>
      <c r="E657" s="304" t="s">
        <v>13</v>
      </c>
      <c r="F657" s="93">
        <f t="shared" ref="F657:M657" si="298">F659+F660+F661+F662+F663</f>
        <v>39.988259999999997</v>
      </c>
      <c r="G657" s="93">
        <f t="shared" si="298"/>
        <v>39.988289999999999</v>
      </c>
      <c r="H657" s="93">
        <f t="shared" si="298"/>
        <v>56.828000000000003</v>
      </c>
      <c r="I657" s="93">
        <f t="shared" si="298"/>
        <v>31.622399999999999</v>
      </c>
      <c r="J657" s="91">
        <f t="shared" si="298"/>
        <v>56.828000000000003</v>
      </c>
      <c r="K657" s="91">
        <f t="shared" si="298"/>
        <v>56.828000000000003</v>
      </c>
      <c r="L657" s="93">
        <f t="shared" si="298"/>
        <v>55.088000000000001</v>
      </c>
      <c r="M657" s="93">
        <f t="shared" si="298"/>
        <v>55.088000000000001</v>
      </c>
      <c r="N657" s="92"/>
    </row>
    <row r="658" spans="1:14" s="202" customFormat="1" ht="15.75" customHeight="1">
      <c r="A658" s="307"/>
      <c r="B658" s="673"/>
      <c r="C658" s="721"/>
      <c r="D658" s="721"/>
      <c r="E658" s="304" t="s">
        <v>14</v>
      </c>
      <c r="F658" s="93"/>
      <c r="G658" s="93"/>
      <c r="H658" s="93"/>
      <c r="I658" s="93"/>
      <c r="J658" s="91"/>
      <c r="K658" s="91"/>
      <c r="L658" s="93"/>
      <c r="M658" s="93"/>
      <c r="N658" s="92"/>
    </row>
    <row r="659" spans="1:14" s="202" customFormat="1" ht="15.75" customHeight="1">
      <c r="A659" s="307"/>
      <c r="B659" s="673"/>
      <c r="C659" s="721"/>
      <c r="D659" s="721"/>
      <c r="E659" s="304" t="s">
        <v>24</v>
      </c>
      <c r="F659" s="93">
        <v>0</v>
      </c>
      <c r="G659" s="98">
        <v>0</v>
      </c>
      <c r="H659" s="93">
        <v>0</v>
      </c>
      <c r="I659" s="93">
        <v>0</v>
      </c>
      <c r="J659" s="91">
        <v>0</v>
      </c>
      <c r="K659" s="99">
        <v>0</v>
      </c>
      <c r="L659" s="93">
        <v>0</v>
      </c>
      <c r="M659" s="93">
        <v>0</v>
      </c>
      <c r="N659" s="92"/>
    </row>
    <row r="660" spans="1:14" s="202" customFormat="1" ht="15.75" customHeight="1">
      <c r="A660" s="307"/>
      <c r="B660" s="673"/>
      <c r="C660" s="721"/>
      <c r="D660" s="721"/>
      <c r="E660" s="304" t="s">
        <v>15</v>
      </c>
      <c r="F660" s="173">
        <v>39.988259999999997</v>
      </c>
      <c r="G660" s="173">
        <v>39.988289999999999</v>
      </c>
      <c r="H660" s="173">
        <v>56.828000000000003</v>
      </c>
      <c r="I660" s="173">
        <v>31.622399999999999</v>
      </c>
      <c r="J660" s="174">
        <v>56.828000000000003</v>
      </c>
      <c r="K660" s="465">
        <v>56.828000000000003</v>
      </c>
      <c r="L660" s="173">
        <v>55.088000000000001</v>
      </c>
      <c r="M660" s="173">
        <v>55.088000000000001</v>
      </c>
      <c r="N660" s="92"/>
    </row>
    <row r="661" spans="1:14" s="202" customFormat="1" ht="15.75" customHeight="1">
      <c r="A661" s="307"/>
      <c r="B661" s="673"/>
      <c r="C661" s="721"/>
      <c r="D661" s="721"/>
      <c r="E661" s="304" t="s">
        <v>29</v>
      </c>
      <c r="F661" s="93"/>
      <c r="G661" s="93"/>
      <c r="H661" s="93"/>
      <c r="I661" s="93"/>
      <c r="J661" s="91"/>
      <c r="K661" s="91"/>
      <c r="L661" s="93"/>
      <c r="M661" s="93"/>
      <c r="N661" s="92"/>
    </row>
    <row r="662" spans="1:14" s="202" customFormat="1" ht="15.75" customHeight="1">
      <c r="A662" s="307"/>
      <c r="B662" s="673"/>
      <c r="C662" s="721"/>
      <c r="D662" s="721"/>
      <c r="E662" s="304" t="s">
        <v>64</v>
      </c>
      <c r="F662" s="98">
        <v>0</v>
      </c>
      <c r="G662" s="98">
        <v>0</v>
      </c>
      <c r="H662" s="98">
        <v>0</v>
      </c>
      <c r="I662" s="98">
        <v>0</v>
      </c>
      <c r="J662" s="99">
        <v>0</v>
      </c>
      <c r="K662" s="99">
        <v>0</v>
      </c>
      <c r="L662" s="98">
        <v>0</v>
      </c>
      <c r="M662" s="98">
        <v>0</v>
      </c>
      <c r="N662" s="92"/>
    </row>
    <row r="663" spans="1:14" s="202" customFormat="1" ht="15.75" customHeight="1">
      <c r="A663" s="307"/>
      <c r="B663" s="673"/>
      <c r="C663" s="721"/>
      <c r="D663" s="721"/>
      <c r="E663" s="304" t="s">
        <v>16</v>
      </c>
      <c r="F663" s="93"/>
      <c r="G663" s="93"/>
      <c r="H663" s="93"/>
      <c r="I663" s="93"/>
      <c r="J663" s="91"/>
      <c r="K663" s="91"/>
      <c r="L663" s="93"/>
      <c r="M663" s="93"/>
      <c r="N663" s="92"/>
    </row>
    <row r="664" spans="1:14" s="202" customFormat="1" ht="15.75" customHeight="1">
      <c r="A664" s="307"/>
      <c r="B664" s="673"/>
      <c r="C664" s="721"/>
      <c r="D664" s="721"/>
      <c r="E664" s="304" t="s">
        <v>13</v>
      </c>
      <c r="F664" s="93">
        <f t="shared" ref="F664:M664" si="299">F666+F667+F668+F669+F670</f>
        <v>4.8</v>
      </c>
      <c r="G664" s="93">
        <f t="shared" si="299"/>
        <v>4.8</v>
      </c>
      <c r="H664" s="93">
        <f t="shared" si="299"/>
        <v>6.9</v>
      </c>
      <c r="I664" s="93">
        <f t="shared" si="299"/>
        <v>0</v>
      </c>
      <c r="J664" s="91">
        <f t="shared" si="299"/>
        <v>6.9</v>
      </c>
      <c r="K664" s="91">
        <f t="shared" si="299"/>
        <v>6.9</v>
      </c>
      <c r="L664" s="93">
        <f t="shared" si="299"/>
        <v>6.9</v>
      </c>
      <c r="M664" s="93">
        <f t="shared" si="299"/>
        <v>6.9</v>
      </c>
      <c r="N664" s="92"/>
    </row>
    <row r="665" spans="1:14" s="202" customFormat="1" ht="15.75" customHeight="1">
      <c r="A665" s="307"/>
      <c r="B665" s="673"/>
      <c r="C665" s="721"/>
      <c r="D665" s="721"/>
      <c r="E665" s="304" t="s">
        <v>14</v>
      </c>
      <c r="F665" s="93"/>
      <c r="G665" s="93"/>
      <c r="H665" s="93"/>
      <c r="I665" s="93"/>
      <c r="J665" s="91"/>
      <c r="K665" s="91"/>
      <c r="L665" s="93"/>
      <c r="M665" s="93"/>
      <c r="N665" s="92"/>
    </row>
    <row r="666" spans="1:14" s="202" customFormat="1" ht="15.75" customHeight="1">
      <c r="A666" s="307"/>
      <c r="B666" s="673"/>
      <c r="C666" s="721"/>
      <c r="D666" s="721"/>
      <c r="E666" s="304" t="s">
        <v>24</v>
      </c>
      <c r="F666" s="93">
        <v>0</v>
      </c>
      <c r="G666" s="98">
        <v>0</v>
      </c>
      <c r="H666" s="93">
        <v>0</v>
      </c>
      <c r="I666" s="93">
        <v>0</v>
      </c>
      <c r="J666" s="91">
        <v>0</v>
      </c>
      <c r="K666" s="99">
        <v>0</v>
      </c>
      <c r="L666" s="93">
        <v>0</v>
      </c>
      <c r="M666" s="93">
        <v>0</v>
      </c>
      <c r="N666" s="92"/>
    </row>
    <row r="667" spans="1:14" s="202" customFormat="1" ht="15.75" customHeight="1">
      <c r="A667" s="307"/>
      <c r="B667" s="673"/>
      <c r="C667" s="721"/>
      <c r="D667" s="721"/>
      <c r="E667" s="304" t="s">
        <v>15</v>
      </c>
      <c r="F667" s="173">
        <v>4.8</v>
      </c>
      <c r="G667" s="173">
        <v>4.8</v>
      </c>
      <c r="H667" s="173">
        <v>6.9</v>
      </c>
      <c r="I667" s="173">
        <v>0</v>
      </c>
      <c r="J667" s="174">
        <v>6.9</v>
      </c>
      <c r="K667" s="465">
        <v>6.9</v>
      </c>
      <c r="L667" s="173">
        <v>6.9</v>
      </c>
      <c r="M667" s="173">
        <v>6.9</v>
      </c>
      <c r="N667" s="92"/>
    </row>
    <row r="668" spans="1:14" s="202" customFormat="1" ht="15.75" customHeight="1">
      <c r="A668" s="307"/>
      <c r="B668" s="673"/>
      <c r="C668" s="721"/>
      <c r="D668" s="721"/>
      <c r="E668" s="304" t="s">
        <v>29</v>
      </c>
      <c r="F668" s="93"/>
      <c r="G668" s="93"/>
      <c r="H668" s="93"/>
      <c r="I668" s="93"/>
      <c r="J668" s="91"/>
      <c r="K668" s="91"/>
      <c r="L668" s="93"/>
      <c r="M668" s="93"/>
      <c r="N668" s="92"/>
    </row>
    <row r="669" spans="1:14" s="202" customFormat="1" ht="15.75" customHeight="1">
      <c r="A669" s="307"/>
      <c r="B669" s="673"/>
      <c r="C669" s="721"/>
      <c r="D669" s="721"/>
      <c r="E669" s="304" t="s">
        <v>64</v>
      </c>
      <c r="F669" s="98">
        <v>0</v>
      </c>
      <c r="G669" s="98">
        <v>0</v>
      </c>
      <c r="H669" s="98">
        <v>0</v>
      </c>
      <c r="I669" s="98">
        <v>0</v>
      </c>
      <c r="J669" s="99">
        <v>0</v>
      </c>
      <c r="K669" s="99">
        <v>0</v>
      </c>
      <c r="L669" s="98">
        <v>0</v>
      </c>
      <c r="M669" s="98">
        <v>0</v>
      </c>
      <c r="N669" s="92"/>
    </row>
    <row r="670" spans="1:14" s="202" customFormat="1" ht="15.75" customHeight="1">
      <c r="A670" s="307"/>
      <c r="B670" s="673"/>
      <c r="C670" s="721"/>
      <c r="D670" s="721"/>
      <c r="E670" s="304" t="s">
        <v>16</v>
      </c>
      <c r="F670" s="93"/>
      <c r="G670" s="93"/>
      <c r="H670" s="93"/>
      <c r="I670" s="93"/>
      <c r="J670" s="91"/>
      <c r="K670" s="91"/>
      <c r="L670" s="93"/>
      <c r="M670" s="93"/>
      <c r="N670" s="92"/>
    </row>
    <row r="671" spans="1:14" ht="15.5" customHeight="1">
      <c r="A671" s="125"/>
      <c r="B671" s="668"/>
      <c r="C671" s="701"/>
      <c r="D671" s="669" t="s">
        <v>474</v>
      </c>
      <c r="E671" s="108" t="s">
        <v>13</v>
      </c>
      <c r="F671" s="93">
        <f t="shared" ref="F671:G671" si="300">F673+F674+F675+F676+F677</f>
        <v>2627.7319000000002</v>
      </c>
      <c r="G671" s="93">
        <f t="shared" si="300"/>
        <v>2572.7781599999998</v>
      </c>
      <c r="H671" s="93">
        <f t="shared" ref="H671:M671" si="301">H673+H674+H675+H676+H677</f>
        <v>3074.3313600000001</v>
      </c>
      <c r="I671" s="93">
        <f t="shared" si="301"/>
        <v>2166.5928199999998</v>
      </c>
      <c r="J671" s="91">
        <f t="shared" si="301"/>
        <v>3334.3313600000001</v>
      </c>
      <c r="K671" s="91">
        <f t="shared" si="301"/>
        <v>3334.2883299999999</v>
      </c>
      <c r="L671" s="90">
        <f t="shared" si="301"/>
        <v>3074.3313600000001</v>
      </c>
      <c r="M671" s="90">
        <f t="shared" si="301"/>
        <v>3074.3313600000001</v>
      </c>
      <c r="N671" s="95"/>
    </row>
    <row r="672" spans="1:14" ht="15.75" customHeight="1">
      <c r="A672" s="125"/>
      <c r="B672" s="668"/>
      <c r="C672" s="701"/>
      <c r="D672" s="669"/>
      <c r="E672" s="108" t="s">
        <v>14</v>
      </c>
      <c r="F672" s="93"/>
      <c r="G672" s="93"/>
      <c r="H672" s="93"/>
      <c r="I672" s="93"/>
      <c r="J672" s="91"/>
      <c r="K672" s="91"/>
      <c r="L672" s="94"/>
      <c r="M672" s="94"/>
      <c r="N672" s="95"/>
    </row>
    <row r="673" spans="1:14" ht="15.75" customHeight="1">
      <c r="A673" s="125"/>
      <c r="B673" s="668"/>
      <c r="C673" s="701"/>
      <c r="D673" s="669"/>
      <c r="E673" s="108" t="s">
        <v>24</v>
      </c>
      <c r="F673" s="93">
        <v>0</v>
      </c>
      <c r="G673" s="98">
        <v>0</v>
      </c>
      <c r="H673" s="93">
        <v>0</v>
      </c>
      <c r="I673" s="93">
        <v>0</v>
      </c>
      <c r="J673" s="91">
        <v>0</v>
      </c>
      <c r="K673" s="99">
        <v>0</v>
      </c>
      <c r="L673" s="94">
        <v>0</v>
      </c>
      <c r="M673" s="94">
        <v>0</v>
      </c>
      <c r="N673" s="95"/>
    </row>
    <row r="674" spans="1:14" ht="15.75" customHeight="1">
      <c r="A674" s="125"/>
      <c r="B674" s="668"/>
      <c r="C674" s="701"/>
      <c r="D674" s="669"/>
      <c r="E674" s="108" t="s">
        <v>15</v>
      </c>
      <c r="F674" s="98">
        <v>0</v>
      </c>
      <c r="G674" s="98">
        <v>0</v>
      </c>
      <c r="H674" s="98">
        <v>0</v>
      </c>
      <c r="I674" s="98">
        <v>0</v>
      </c>
      <c r="J674" s="99">
        <v>0</v>
      </c>
      <c r="K674" s="99">
        <v>0</v>
      </c>
      <c r="L674" s="98">
        <v>0</v>
      </c>
      <c r="M674" s="98">
        <v>0</v>
      </c>
      <c r="N674" s="95"/>
    </row>
    <row r="675" spans="1:14" ht="15.75" customHeight="1">
      <c r="A675" s="125"/>
      <c r="B675" s="668"/>
      <c r="C675" s="701"/>
      <c r="D675" s="669"/>
      <c r="E675" s="108" t="s">
        <v>29</v>
      </c>
      <c r="F675" s="93"/>
      <c r="G675" s="93"/>
      <c r="H675" s="93"/>
      <c r="I675" s="93"/>
      <c r="J675" s="91"/>
      <c r="K675" s="91"/>
      <c r="L675" s="94"/>
      <c r="M675" s="94"/>
      <c r="N675" s="95"/>
    </row>
    <row r="676" spans="1:14" ht="15.75" customHeight="1">
      <c r="A676" s="125"/>
      <c r="B676" s="668"/>
      <c r="C676" s="701"/>
      <c r="D676" s="669"/>
      <c r="E676" s="108" t="s">
        <v>64</v>
      </c>
      <c r="F676" s="173">
        <v>2627.7319000000002</v>
      </c>
      <c r="G676" s="173">
        <v>2572.7781599999998</v>
      </c>
      <c r="H676" s="173">
        <v>3074.3313600000001</v>
      </c>
      <c r="I676" s="173">
        <v>2166.5928199999998</v>
      </c>
      <c r="J676" s="174">
        <v>3334.3313600000001</v>
      </c>
      <c r="K676" s="174">
        <v>3334.2883299999999</v>
      </c>
      <c r="L676" s="173">
        <v>3074.3313600000001</v>
      </c>
      <c r="M676" s="173">
        <v>3074.3313600000001</v>
      </c>
      <c r="N676" s="95"/>
    </row>
    <row r="677" spans="1:14" ht="15.75" customHeight="1">
      <c r="A677" s="125"/>
      <c r="B677" s="668"/>
      <c r="C677" s="701"/>
      <c r="D677" s="669"/>
      <c r="E677" s="108" t="s">
        <v>16</v>
      </c>
      <c r="F677" s="93"/>
      <c r="G677" s="93"/>
      <c r="H677" s="93"/>
      <c r="I677" s="93"/>
      <c r="J677" s="91"/>
      <c r="K677" s="91"/>
      <c r="L677" s="94"/>
      <c r="M677" s="94"/>
      <c r="N677" s="95"/>
    </row>
    <row r="678" spans="1:14" s="38" customFormat="1" ht="15.75" customHeight="1">
      <c r="A678" s="125"/>
      <c r="B678" s="668"/>
      <c r="C678" s="701"/>
      <c r="D678" s="669"/>
      <c r="E678" s="108" t="s">
        <v>13</v>
      </c>
      <c r="F678" s="93">
        <f t="shared" ref="F678:G678" si="302">F679+F680+F682+F683+F681</f>
        <v>793.57502999999997</v>
      </c>
      <c r="G678" s="93">
        <f t="shared" si="302"/>
        <v>774.97972000000004</v>
      </c>
      <c r="H678" s="93">
        <f t="shared" ref="H678:M678" si="303">H679+H680+H682+H683+H681</f>
        <v>928.44807000000003</v>
      </c>
      <c r="I678" s="93">
        <f t="shared" si="303"/>
        <v>580.82952999999998</v>
      </c>
      <c r="J678" s="91">
        <f t="shared" si="303"/>
        <v>1007.44807</v>
      </c>
      <c r="K678" s="91">
        <f t="shared" si="303"/>
        <v>1003.32266</v>
      </c>
      <c r="L678" s="90">
        <f t="shared" si="303"/>
        <v>928.44807000000003</v>
      </c>
      <c r="M678" s="90">
        <f t="shared" si="303"/>
        <v>928.44807000000003</v>
      </c>
      <c r="N678" s="95"/>
    </row>
    <row r="679" spans="1:14" s="38" customFormat="1" ht="15.75" customHeight="1">
      <c r="A679" s="125"/>
      <c r="B679" s="668"/>
      <c r="C679" s="701"/>
      <c r="D679" s="669"/>
      <c r="E679" s="108" t="s">
        <v>14</v>
      </c>
      <c r="F679" s="93"/>
      <c r="G679" s="93"/>
      <c r="H679" s="93"/>
      <c r="I679" s="93"/>
      <c r="J679" s="91"/>
      <c r="K679" s="91">
        <v>0</v>
      </c>
      <c r="L679" s="94"/>
      <c r="M679" s="94"/>
      <c r="N679" s="95"/>
    </row>
    <row r="680" spans="1:14" s="38" customFormat="1" ht="15.75" customHeight="1">
      <c r="A680" s="125"/>
      <c r="B680" s="668"/>
      <c r="C680" s="701"/>
      <c r="D680" s="669"/>
      <c r="E680" s="108" t="s">
        <v>24</v>
      </c>
      <c r="F680" s="93">
        <v>0</v>
      </c>
      <c r="G680" s="98">
        <v>0</v>
      </c>
      <c r="H680" s="93">
        <v>0</v>
      </c>
      <c r="I680" s="93">
        <v>0</v>
      </c>
      <c r="J680" s="91">
        <v>0</v>
      </c>
      <c r="K680" s="99">
        <v>0</v>
      </c>
      <c r="L680" s="94">
        <v>0</v>
      </c>
      <c r="M680" s="94">
        <v>0</v>
      </c>
      <c r="N680" s="95"/>
    </row>
    <row r="681" spans="1:14" s="38" customFormat="1" ht="15.75" customHeight="1">
      <c r="A681" s="125"/>
      <c r="B681" s="668"/>
      <c r="C681" s="701"/>
      <c r="D681" s="669"/>
      <c r="E681" s="108" t="s">
        <v>15</v>
      </c>
      <c r="F681" s="98">
        <v>0</v>
      </c>
      <c r="G681" s="98">
        <v>0</v>
      </c>
      <c r="H681" s="98">
        <v>0</v>
      </c>
      <c r="I681" s="98">
        <v>0</v>
      </c>
      <c r="J681" s="99">
        <v>0</v>
      </c>
      <c r="K681" s="99">
        <v>0</v>
      </c>
      <c r="L681" s="98">
        <v>0</v>
      </c>
      <c r="M681" s="98">
        <v>0</v>
      </c>
      <c r="N681" s="95"/>
    </row>
    <row r="682" spans="1:14" s="38" customFormat="1" ht="15.75" customHeight="1">
      <c r="A682" s="125"/>
      <c r="B682" s="668"/>
      <c r="C682" s="701"/>
      <c r="D682" s="669"/>
      <c r="E682" s="108" t="s">
        <v>29</v>
      </c>
      <c r="F682" s="93"/>
      <c r="G682" s="93"/>
      <c r="H682" s="93"/>
      <c r="I682" s="93"/>
      <c r="J682" s="91"/>
      <c r="K682" s="91"/>
      <c r="L682" s="94"/>
      <c r="M682" s="94"/>
      <c r="N682" s="95"/>
    </row>
    <row r="683" spans="1:14" s="38" customFormat="1" ht="15.75" customHeight="1">
      <c r="A683" s="125"/>
      <c r="B683" s="668"/>
      <c r="C683" s="701"/>
      <c r="D683" s="669"/>
      <c r="E683" s="108" t="s">
        <v>64</v>
      </c>
      <c r="F683" s="176">
        <v>793.57502999999997</v>
      </c>
      <c r="G683" s="173">
        <v>774.97972000000004</v>
      </c>
      <c r="H683" s="173">
        <v>928.44807000000003</v>
      </c>
      <c r="I683" s="176">
        <v>580.82952999999998</v>
      </c>
      <c r="J683" s="232">
        <v>1007.44807</v>
      </c>
      <c r="K683" s="174">
        <v>1003.32266</v>
      </c>
      <c r="L683" s="173">
        <v>928.44807000000003</v>
      </c>
      <c r="M683" s="173">
        <v>928.44807000000003</v>
      </c>
      <c r="N683" s="95"/>
    </row>
    <row r="684" spans="1:14" s="38" customFormat="1" ht="15.75" customHeight="1">
      <c r="A684" s="125"/>
      <c r="B684" s="668"/>
      <c r="C684" s="701"/>
      <c r="D684" s="669"/>
      <c r="E684" s="108" t="s">
        <v>16</v>
      </c>
      <c r="F684" s="93"/>
      <c r="G684" s="93"/>
      <c r="H684" s="93"/>
      <c r="I684" s="93"/>
      <c r="J684" s="91"/>
      <c r="K684" s="91"/>
      <c r="L684" s="94"/>
      <c r="M684" s="94"/>
      <c r="N684" s="95"/>
    </row>
    <row r="685" spans="1:14" ht="15.75" customHeight="1">
      <c r="A685" s="125"/>
      <c r="B685" s="668"/>
      <c r="C685" s="701"/>
      <c r="D685" s="669"/>
      <c r="E685" s="108" t="s">
        <v>13</v>
      </c>
      <c r="F685" s="93">
        <f t="shared" ref="F685:G685" si="304">F687+F688+F689+F690+F691</f>
        <v>991.7482</v>
      </c>
      <c r="G685" s="93">
        <f t="shared" si="304"/>
        <v>932.44461000000001</v>
      </c>
      <c r="H685" s="93">
        <f t="shared" ref="H685:M685" si="305">H687+H688+H689+H690+H691</f>
        <v>661.78300000000002</v>
      </c>
      <c r="I685" s="93">
        <f t="shared" si="305"/>
        <v>311.70073000000002</v>
      </c>
      <c r="J685" s="91">
        <f t="shared" si="305"/>
        <v>661.78300000000002</v>
      </c>
      <c r="K685" s="91">
        <f t="shared" si="305"/>
        <v>611.48943999999995</v>
      </c>
      <c r="L685" s="90">
        <f t="shared" si="305"/>
        <v>661.78300000000002</v>
      </c>
      <c r="M685" s="90">
        <f t="shared" si="305"/>
        <v>661.78300000000002</v>
      </c>
      <c r="N685" s="95"/>
    </row>
    <row r="686" spans="1:14" ht="15.75" customHeight="1">
      <c r="A686" s="125"/>
      <c r="B686" s="668"/>
      <c r="C686" s="701"/>
      <c r="D686" s="669"/>
      <c r="E686" s="108" t="s">
        <v>14</v>
      </c>
      <c r="F686" s="93"/>
      <c r="G686" s="93"/>
      <c r="H686" s="93"/>
      <c r="I686" s="93"/>
      <c r="J686" s="91"/>
      <c r="K686" s="91"/>
      <c r="L686" s="94"/>
      <c r="M686" s="94"/>
      <c r="N686" s="95"/>
    </row>
    <row r="687" spans="1:14" ht="15.75" customHeight="1">
      <c r="A687" s="125"/>
      <c r="B687" s="668"/>
      <c r="C687" s="701"/>
      <c r="D687" s="669"/>
      <c r="E687" s="108" t="s">
        <v>24</v>
      </c>
      <c r="F687" s="93">
        <v>0</v>
      </c>
      <c r="G687" s="98">
        <v>0</v>
      </c>
      <c r="H687" s="93">
        <v>0</v>
      </c>
      <c r="I687" s="93">
        <v>0</v>
      </c>
      <c r="J687" s="91">
        <v>0</v>
      </c>
      <c r="K687" s="99">
        <v>0</v>
      </c>
      <c r="L687" s="94">
        <v>0</v>
      </c>
      <c r="M687" s="94">
        <v>0</v>
      </c>
      <c r="N687" s="95"/>
    </row>
    <row r="688" spans="1:14" ht="15.75" customHeight="1">
      <c r="A688" s="125"/>
      <c r="B688" s="668"/>
      <c r="C688" s="701"/>
      <c r="D688" s="669"/>
      <c r="E688" s="108" t="s">
        <v>15</v>
      </c>
      <c r="F688" s="98">
        <v>0</v>
      </c>
      <c r="G688" s="98">
        <v>0</v>
      </c>
      <c r="H688" s="98">
        <v>0</v>
      </c>
      <c r="I688" s="98">
        <v>0</v>
      </c>
      <c r="J688" s="99">
        <v>0</v>
      </c>
      <c r="K688" s="99">
        <v>0</v>
      </c>
      <c r="L688" s="98">
        <v>0</v>
      </c>
      <c r="M688" s="98">
        <v>0</v>
      </c>
      <c r="N688" s="95"/>
    </row>
    <row r="689" spans="1:14" ht="15.75" customHeight="1">
      <c r="A689" s="125"/>
      <c r="B689" s="668"/>
      <c r="C689" s="701"/>
      <c r="D689" s="669"/>
      <c r="E689" s="108" t="s">
        <v>29</v>
      </c>
      <c r="F689" s="93"/>
      <c r="G689" s="93"/>
      <c r="H689" s="93"/>
      <c r="I689" s="93"/>
      <c r="J689" s="91"/>
      <c r="K689" s="91"/>
      <c r="L689" s="94"/>
      <c r="M689" s="94"/>
      <c r="N689" s="95"/>
    </row>
    <row r="690" spans="1:14" ht="15.75" customHeight="1">
      <c r="A690" s="125"/>
      <c r="B690" s="668"/>
      <c r="C690" s="701"/>
      <c r="D690" s="669"/>
      <c r="E690" s="108" t="s">
        <v>64</v>
      </c>
      <c r="F690" s="173">
        <v>991.7482</v>
      </c>
      <c r="G690" s="173">
        <v>932.44461000000001</v>
      </c>
      <c r="H690" s="173">
        <v>661.78300000000002</v>
      </c>
      <c r="I690" s="173">
        <v>311.70073000000002</v>
      </c>
      <c r="J690" s="174">
        <v>661.78300000000002</v>
      </c>
      <c r="K690" s="174">
        <v>611.48943999999995</v>
      </c>
      <c r="L690" s="173">
        <v>661.78300000000002</v>
      </c>
      <c r="M690" s="173">
        <v>661.78300000000002</v>
      </c>
      <c r="N690" s="95"/>
    </row>
    <row r="691" spans="1:14" ht="15.75" customHeight="1">
      <c r="A691" s="125"/>
      <c r="B691" s="668"/>
      <c r="C691" s="701"/>
      <c r="D691" s="669"/>
      <c r="E691" s="108" t="s">
        <v>16</v>
      </c>
      <c r="F691" s="93"/>
      <c r="G691" s="93"/>
      <c r="H691" s="93"/>
      <c r="I691" s="93"/>
      <c r="J691" s="91"/>
      <c r="K691" s="91"/>
      <c r="L691" s="94"/>
      <c r="M691" s="94"/>
      <c r="N691" s="95"/>
    </row>
    <row r="692" spans="1:14" s="45" customFormat="1" ht="15.75" customHeight="1">
      <c r="A692" s="128"/>
      <c r="B692" s="668"/>
      <c r="C692" s="701"/>
      <c r="D692" s="669"/>
      <c r="E692" s="108" t="s">
        <v>13</v>
      </c>
      <c r="F692" s="93">
        <f>F694+F695+F696+F697</f>
        <v>0.35</v>
      </c>
      <c r="G692" s="93">
        <f>-G694+G695+G696+G697</f>
        <v>6.7799999999999996E-3</v>
      </c>
      <c r="H692" s="93">
        <f>-H694+H695+H696+H697</f>
        <v>14</v>
      </c>
      <c r="I692" s="93">
        <f>-I694+I695+I696+I697</f>
        <v>0</v>
      </c>
      <c r="J692" s="91">
        <f>J694+J695+J696+J697</f>
        <v>14</v>
      </c>
      <c r="K692" s="91">
        <f>-K694+K695+K696+K697</f>
        <v>6.3000000000000003E-4</v>
      </c>
      <c r="L692" s="90">
        <f>L694+L695+L696+L697</f>
        <v>14</v>
      </c>
      <c r="M692" s="90">
        <f>M694+M695+M696+M697</f>
        <v>14</v>
      </c>
      <c r="N692" s="95"/>
    </row>
    <row r="693" spans="1:14" s="45" customFormat="1" ht="15.75" customHeight="1">
      <c r="A693" s="128"/>
      <c r="B693" s="668"/>
      <c r="C693" s="701"/>
      <c r="D693" s="669"/>
      <c r="E693" s="108" t="s">
        <v>14</v>
      </c>
      <c r="F693" s="93"/>
      <c r="G693" s="93"/>
      <c r="H693" s="93"/>
      <c r="I693" s="93"/>
      <c r="J693" s="91"/>
      <c r="K693" s="91"/>
      <c r="L693" s="94"/>
      <c r="M693" s="94"/>
      <c r="N693" s="95"/>
    </row>
    <row r="694" spans="1:14" s="45" customFormat="1" ht="15.75" customHeight="1">
      <c r="A694" s="128"/>
      <c r="B694" s="668"/>
      <c r="C694" s="701"/>
      <c r="D694" s="669"/>
      <c r="E694" s="108" t="s">
        <v>24</v>
      </c>
      <c r="F694" s="98">
        <v>0</v>
      </c>
      <c r="G694" s="98">
        <v>0</v>
      </c>
      <c r="H694" s="98">
        <v>0</v>
      </c>
      <c r="I694" s="98">
        <v>0</v>
      </c>
      <c r="J694" s="99">
        <v>0</v>
      </c>
      <c r="K694" s="99">
        <v>0</v>
      </c>
      <c r="L694" s="100">
        <v>0</v>
      </c>
      <c r="M694" s="100">
        <v>0</v>
      </c>
      <c r="N694" s="95"/>
    </row>
    <row r="695" spans="1:14" s="45" customFormat="1" ht="15.75" customHeight="1">
      <c r="A695" s="128"/>
      <c r="B695" s="668"/>
      <c r="C695" s="701"/>
      <c r="D695" s="669"/>
      <c r="E695" s="108" t="s">
        <v>15</v>
      </c>
      <c r="F695" s="98">
        <v>0</v>
      </c>
      <c r="G695" s="98">
        <v>0</v>
      </c>
      <c r="H695" s="98">
        <v>0</v>
      </c>
      <c r="I695" s="98">
        <v>0</v>
      </c>
      <c r="J695" s="99">
        <v>0</v>
      </c>
      <c r="K695" s="99">
        <v>0</v>
      </c>
      <c r="L695" s="98">
        <v>0</v>
      </c>
      <c r="M695" s="98">
        <v>0</v>
      </c>
      <c r="N695" s="95"/>
    </row>
    <row r="696" spans="1:14" s="45" customFormat="1" ht="15.75" customHeight="1">
      <c r="A696" s="128"/>
      <c r="B696" s="668"/>
      <c r="C696" s="701"/>
      <c r="D696" s="669"/>
      <c r="E696" s="108" t="s">
        <v>29</v>
      </c>
      <c r="F696" s="93"/>
      <c r="G696" s="93"/>
      <c r="H696" s="93"/>
      <c r="I696" s="93"/>
      <c r="J696" s="91"/>
      <c r="K696" s="91"/>
      <c r="L696" s="94"/>
      <c r="M696" s="94"/>
      <c r="N696" s="95"/>
    </row>
    <row r="697" spans="1:14" s="45" customFormat="1" ht="15.75" customHeight="1">
      <c r="A697" s="128"/>
      <c r="B697" s="668"/>
      <c r="C697" s="701"/>
      <c r="D697" s="669"/>
      <c r="E697" s="108" t="s">
        <v>64</v>
      </c>
      <c r="F697" s="173">
        <v>0.35</v>
      </c>
      <c r="G697" s="173">
        <v>6.7799999999999996E-3</v>
      </c>
      <c r="H697" s="173">
        <v>14</v>
      </c>
      <c r="I697" s="173">
        <v>0</v>
      </c>
      <c r="J697" s="174">
        <v>14</v>
      </c>
      <c r="K697" s="174">
        <v>6.3000000000000003E-4</v>
      </c>
      <c r="L697" s="173">
        <v>14</v>
      </c>
      <c r="M697" s="173">
        <v>14</v>
      </c>
      <c r="N697" s="95"/>
    </row>
    <row r="698" spans="1:14" s="45" customFormat="1" ht="15.75" customHeight="1">
      <c r="A698" s="128"/>
      <c r="B698" s="668"/>
      <c r="C698" s="701"/>
      <c r="D698" s="669"/>
      <c r="E698" s="108" t="s">
        <v>16</v>
      </c>
      <c r="F698" s="93"/>
      <c r="G698" s="93"/>
      <c r="H698" s="93"/>
      <c r="I698" s="93"/>
      <c r="J698" s="91"/>
      <c r="K698" s="91"/>
      <c r="L698" s="94"/>
      <c r="M698" s="94"/>
      <c r="N698" s="95"/>
    </row>
    <row r="699" spans="1:14" s="202" customFormat="1" ht="15.75" customHeight="1">
      <c r="A699" s="307"/>
      <c r="B699" s="745"/>
      <c r="C699" s="714"/>
      <c r="D699" s="720" t="s">
        <v>636</v>
      </c>
      <c r="E699" s="304" t="s">
        <v>13</v>
      </c>
      <c r="F699" s="93">
        <f t="shared" ref="F699:G699" si="306">F701+F702+F703+F704+F705</f>
        <v>0</v>
      </c>
      <c r="G699" s="93">
        <f t="shared" si="306"/>
        <v>0</v>
      </c>
      <c r="H699" s="93">
        <f t="shared" ref="H699:I699" si="307">H701+H702+H704</f>
        <v>0</v>
      </c>
      <c r="I699" s="93">
        <f t="shared" si="307"/>
        <v>0</v>
      </c>
      <c r="J699" s="91">
        <f t="shared" ref="J699:M699" si="308">J701+J702+J703+J704+J705</f>
        <v>0</v>
      </c>
      <c r="K699" s="91">
        <f t="shared" si="308"/>
        <v>0</v>
      </c>
      <c r="L699" s="90">
        <f t="shared" si="308"/>
        <v>6725.3</v>
      </c>
      <c r="M699" s="90">
        <f t="shared" si="308"/>
        <v>4483.6000000000004</v>
      </c>
      <c r="N699" s="306"/>
    </row>
    <row r="700" spans="1:14" s="202" customFormat="1" ht="15.75" customHeight="1">
      <c r="A700" s="307"/>
      <c r="B700" s="746"/>
      <c r="C700" s="715"/>
      <c r="D700" s="721"/>
      <c r="E700" s="304" t="s">
        <v>14</v>
      </c>
      <c r="F700" s="93"/>
      <c r="G700" s="93"/>
      <c r="H700" s="93"/>
      <c r="I700" s="93"/>
      <c r="J700" s="91"/>
      <c r="K700" s="91"/>
      <c r="L700" s="94"/>
      <c r="M700" s="94"/>
      <c r="N700" s="306"/>
    </row>
    <row r="701" spans="1:14" s="202" customFormat="1" ht="15.75" customHeight="1">
      <c r="A701" s="307"/>
      <c r="B701" s="746"/>
      <c r="C701" s="715"/>
      <c r="D701" s="721"/>
      <c r="E701" s="304" t="s">
        <v>24</v>
      </c>
      <c r="F701" s="173"/>
      <c r="G701" s="173"/>
      <c r="H701" s="173">
        <v>0</v>
      </c>
      <c r="I701" s="173">
        <v>0</v>
      </c>
      <c r="J701" s="174">
        <v>0</v>
      </c>
      <c r="K701" s="174">
        <v>0</v>
      </c>
      <c r="L701" s="183">
        <v>4774.9627700000001</v>
      </c>
      <c r="M701" s="183">
        <v>3093.6842099999999</v>
      </c>
      <c r="N701" s="306"/>
    </row>
    <row r="702" spans="1:14" s="202" customFormat="1" ht="15.75" customHeight="1">
      <c r="A702" s="307"/>
      <c r="B702" s="746"/>
      <c r="C702" s="715"/>
      <c r="D702" s="721"/>
      <c r="E702" s="304" t="s">
        <v>15</v>
      </c>
      <c r="F702" s="173"/>
      <c r="G702" s="173"/>
      <c r="H702" s="173">
        <v>0</v>
      </c>
      <c r="I702" s="173">
        <v>0</v>
      </c>
      <c r="J702" s="174">
        <v>0</v>
      </c>
      <c r="K702" s="174">
        <v>0</v>
      </c>
      <c r="L702" s="183">
        <v>1950.3372300000001</v>
      </c>
      <c r="M702" s="183">
        <v>1389.91579</v>
      </c>
      <c r="N702" s="306"/>
    </row>
    <row r="703" spans="1:14" s="202" customFormat="1" ht="15.75" customHeight="1">
      <c r="A703" s="307"/>
      <c r="B703" s="746"/>
      <c r="C703" s="715"/>
      <c r="D703" s="721"/>
      <c r="E703" s="304" t="s">
        <v>29</v>
      </c>
      <c r="F703" s="93"/>
      <c r="G703" s="93"/>
      <c r="H703" s="93"/>
      <c r="I703" s="93"/>
      <c r="J703" s="91"/>
      <c r="K703" s="91"/>
      <c r="L703" s="94"/>
      <c r="M703" s="94"/>
      <c r="N703" s="306"/>
    </row>
    <row r="704" spans="1:14" s="202" customFormat="1" ht="15.75" customHeight="1">
      <c r="A704" s="307"/>
      <c r="B704" s="746"/>
      <c r="C704" s="715"/>
      <c r="D704" s="721"/>
      <c r="E704" s="304" t="s">
        <v>64</v>
      </c>
      <c r="F704" s="176">
        <v>0</v>
      </c>
      <c r="G704" s="176">
        <v>0</v>
      </c>
      <c r="H704" s="173">
        <v>0</v>
      </c>
      <c r="I704" s="173">
        <v>0</v>
      </c>
      <c r="J704" s="232">
        <v>0</v>
      </c>
      <c r="K704" s="232">
        <v>0</v>
      </c>
      <c r="L704" s="183">
        <v>0</v>
      </c>
      <c r="M704" s="183">
        <v>0</v>
      </c>
      <c r="N704" s="306"/>
    </row>
    <row r="705" spans="1:17" s="202" customFormat="1" ht="15.75" customHeight="1">
      <c r="A705" s="307"/>
      <c r="B705" s="750"/>
      <c r="C705" s="723"/>
      <c r="D705" s="722"/>
      <c r="E705" s="304" t="s">
        <v>16</v>
      </c>
      <c r="F705" s="93"/>
      <c r="G705" s="93"/>
      <c r="H705" s="93"/>
      <c r="I705" s="93"/>
      <c r="J705" s="91"/>
      <c r="K705" s="91"/>
      <c r="L705" s="94"/>
      <c r="M705" s="94"/>
      <c r="N705" s="306"/>
    </row>
    <row r="706" spans="1:17" s="50" customFormat="1" ht="15.75" customHeight="1">
      <c r="A706" s="125"/>
      <c r="B706" s="672" t="s">
        <v>418</v>
      </c>
      <c r="C706" s="688" t="s">
        <v>85</v>
      </c>
      <c r="D706" s="688" t="s">
        <v>154</v>
      </c>
      <c r="E706" s="107" t="s">
        <v>13</v>
      </c>
      <c r="F706" s="89">
        <f t="shared" ref="F706:G706" si="309">F708+F709+F710+F711</f>
        <v>877904.41637000011</v>
      </c>
      <c r="G706" s="89">
        <f t="shared" si="309"/>
        <v>872606.27980999998</v>
      </c>
      <c r="H706" s="89">
        <f t="shared" ref="H706:I706" si="310">H708+H709+H710+H711</f>
        <v>1079190.08696</v>
      </c>
      <c r="I706" s="89">
        <f t="shared" si="310"/>
        <v>625656.08643000014</v>
      </c>
      <c r="J706" s="476">
        <f>J708+J709+J710+J711</f>
        <v>1082582.1154999998</v>
      </c>
      <c r="K706" s="476">
        <f t="shared" ref="K706:M706" si="311">K708+K709+K710+K711</f>
        <v>1072224.92618</v>
      </c>
      <c r="L706" s="476">
        <f t="shared" si="311"/>
        <v>974915.25797999976</v>
      </c>
      <c r="M706" s="476">
        <f t="shared" si="311"/>
        <v>975694.9229799998</v>
      </c>
      <c r="N706" s="97"/>
      <c r="P706" s="270"/>
      <c r="Q706" s="358"/>
    </row>
    <row r="707" spans="1:17" s="50" customFormat="1" ht="15.75" customHeight="1">
      <c r="A707" s="125"/>
      <c r="B707" s="672"/>
      <c r="C707" s="688"/>
      <c r="D707" s="688"/>
      <c r="E707" s="107" t="s">
        <v>14</v>
      </c>
      <c r="F707" s="89"/>
      <c r="G707" s="89"/>
      <c r="H707" s="89"/>
      <c r="I707" s="89"/>
      <c r="J707" s="89"/>
      <c r="K707" s="89"/>
      <c r="L707" s="89"/>
      <c r="M707" s="89"/>
      <c r="N707" s="97"/>
    </row>
    <row r="708" spans="1:17" s="50" customFormat="1" ht="15.75" customHeight="1">
      <c r="A708" s="125"/>
      <c r="B708" s="672"/>
      <c r="C708" s="688"/>
      <c r="D708" s="688"/>
      <c r="E708" s="107" t="s">
        <v>24</v>
      </c>
      <c r="F708" s="89">
        <f t="shared" ref="F708:G708" si="312">F715+F722+F729+F736+F743+F750+F757+F764+F771+F778+F785+F792+F799+F806+F813+F820+F827+F834+F841+F848+F855+F862+F869+F890+F904+F911+F925+F939+F946+F953+F960+F967+F974+F988+F995+F1002+F1009+F1016+F1023+F1030+F1037</f>
        <v>55602.939929999993</v>
      </c>
      <c r="G708" s="89">
        <f t="shared" si="312"/>
        <v>55602.939929999993</v>
      </c>
      <c r="H708" s="89">
        <f>H715+H722+H729+H736+H743+H750+H757+H764+H771+H778+H785+H792+H799+H806+H813+H820+H827+H834+H841+H848+H855+H862+H869+H890+H904+H911+H925+H939+H946+H953+H960+H967+H974+H988+H995+H1002+H1009+H1016+H1023+H1030+H1037</f>
        <v>65977.248169999992</v>
      </c>
      <c r="I708" s="89">
        <f t="shared" ref="I708" si="313">I715+I722+I729+I736+I743+I750+I757+I764+I771+I778+I785+I792+I799+I806+I813+I820+I827+I834+I841+I848+I855+I862+I869+I890+I904+I911+I925+I939+I946+I953+I960+I967+I974+I988+I995+I1002+I1009+I1016+I1023+I1030+I1037</f>
        <v>34648.903229999996</v>
      </c>
      <c r="J708" s="89">
        <f>J715+J722+J729+J736+J743+J750+J757+J764+J771+J778+J785+J792+J799+J806+J813+J820+J827+J834+J841+J848+J855+J862+J869+J876+J883+J890+J897+J904+J911+J918+J925+J932+J939+J946+J953+J960+J967+J974+J981+J988+J995+J1002+J1009+J1016+J1023+J1030+J1037</f>
        <v>61550.72232999999</v>
      </c>
      <c r="K708" s="89">
        <f t="shared" ref="K708:M708" si="314">K715+K722+K729+K736+K743+K750+K757+K764+K771+K778+K785+K792+K799+K806+K813+K820+K827+K834+K841+K848+K855+K862+K869+K876+K883+K890+K897+K904+K911+K918+K925+K932+K939+K946+K953+K960+K967+K974+K981+K988+K995+K1002+K1009+K1016+K1023+K1030+K1037</f>
        <v>60106.299749999991</v>
      </c>
      <c r="L708" s="89">
        <f t="shared" si="314"/>
        <v>57927.403939999997</v>
      </c>
      <c r="M708" s="89">
        <f t="shared" si="314"/>
        <v>57684.856789999998</v>
      </c>
      <c r="N708" s="97"/>
      <c r="P708" s="270"/>
      <c r="Q708" s="270"/>
    </row>
    <row r="709" spans="1:17" s="50" customFormat="1" ht="15.75" customHeight="1">
      <c r="A709" s="125"/>
      <c r="B709" s="672"/>
      <c r="C709" s="688"/>
      <c r="D709" s="688"/>
      <c r="E709" s="107" t="s">
        <v>15</v>
      </c>
      <c r="F709" s="89">
        <f t="shared" ref="F709:G709" si="315">F716+F723+F730+F737+F744+F751+F758+F765+F772+F779+F786+F793+F800+F807+F814+F821+F828+F835+F842+F849+F856+F863+F870+F891+F905+F912+F926+F940+F947+F954+F961+F968+F975+F989+F996+F1003+F1010+F1017+F1024+F1031+F1038</f>
        <v>565981.13988000015</v>
      </c>
      <c r="G709" s="89">
        <f t="shared" si="315"/>
        <v>561551.32009000005</v>
      </c>
      <c r="H709" s="89">
        <f>H716+H723+H730+H737+H744+H751+H758+H765+H772+H779+H786+H793+H800+H807+H814+H821+H828+H835+H842+H849+H856+H863+H870+H891+H905+H912+H926+H940+H947+H954+H961+H968+H975+H989+H996+H1003+H1010+H1017+H1024+H1031+H1038</f>
        <v>691592.3682899999</v>
      </c>
      <c r="I709" s="89">
        <f>I716+I723+I730+I737+I744+I751+I758+I765+I772+I779+I786+I793+I800+I807+I814+I821+I828+I835+I842+I849+I856+I863+I870+I891+I905+I912+I926+I940+I947+I954+I961+I968+I975+I989+I996+I1003+I1010+I1017+I1024+I1031+I1038</f>
        <v>428206.97539000004</v>
      </c>
      <c r="J709" s="89">
        <f t="shared" ref="J709:M712" si="316">J716+J723+J730+J737+J744+J751+J758+J765+J772+J779+J786+J793+J800+J807+J814+J821+J828+J835+J842+J849+J856+J863+J870+J877+J884+J891+J898+J905+J912+J919+J926+J933+J940+J947+J954+J961+J968+J975+J982+J989+J996+J1003+J1010+J1017+J1024+J1031+J1038</f>
        <v>699824.51829000004</v>
      </c>
      <c r="K709" s="89">
        <f t="shared" si="316"/>
        <v>691013.52900999994</v>
      </c>
      <c r="L709" s="89">
        <f t="shared" si="316"/>
        <v>629691.11605999991</v>
      </c>
      <c r="M709" s="89">
        <f t="shared" si="316"/>
        <v>630589.16320999991</v>
      </c>
      <c r="N709" s="97"/>
    </row>
    <row r="710" spans="1:17" s="50" customFormat="1" ht="15.75" customHeight="1">
      <c r="A710" s="125"/>
      <c r="B710" s="672"/>
      <c r="C710" s="688"/>
      <c r="D710" s="688"/>
      <c r="E710" s="107" t="s">
        <v>29</v>
      </c>
      <c r="F710" s="89">
        <f t="shared" ref="F710:G710" si="317">F717+F724+F731+F738+F745+F752+F759+F766+F773+F780+F787+F794+F801+F808+F815+F822+F829+F836+F843+F850+F857+F864+F871+F892+F906+F913+F927+F941+F948+F955+F962+F969+F976+F990+F997+F1004+F1011+F1018+F1025+F1032+F1039</f>
        <v>0</v>
      </c>
      <c r="G710" s="89">
        <f t="shared" si="317"/>
        <v>0</v>
      </c>
      <c r="H710" s="89">
        <f>H717+H724+H731+H738+H745+H752+H759+H766+H773+H780+H787+H794+H801+H808+H815+H822+H829+H836+H843+H850+H857+H864+H871+H892+H906+H913+H927+H941+H948+H955+H962+H969+H976+H990+H997+H1004+H1011+H1018+H1025+H1032+H1039</f>
        <v>0</v>
      </c>
      <c r="I710" s="89">
        <f>I717+I724+I731+I738+I745+I752+I759+I766+I773+I780+I787+I794+I801+I808+I815+I822+I829+I836+I843+I850+I857+I864+I871+I892+I906+I913+I927+I941+I948+I955+I962+I969+I976+I990+I997+I1004+I1011+I1018+I1025+I1032+I1039</f>
        <v>0</v>
      </c>
      <c r="J710" s="89">
        <f t="shared" si="316"/>
        <v>0</v>
      </c>
      <c r="K710" s="89">
        <f t="shared" si="316"/>
        <v>0</v>
      </c>
      <c r="L710" s="89">
        <f t="shared" si="316"/>
        <v>0</v>
      </c>
      <c r="M710" s="89">
        <f t="shared" si="316"/>
        <v>0</v>
      </c>
      <c r="N710" s="97"/>
    </row>
    <row r="711" spans="1:17" s="50" customFormat="1" ht="15.75" customHeight="1">
      <c r="A711" s="125"/>
      <c r="B711" s="672"/>
      <c r="C711" s="688"/>
      <c r="D711" s="688"/>
      <c r="E711" s="107" t="s">
        <v>64</v>
      </c>
      <c r="F711" s="89">
        <f t="shared" ref="F711:G711" si="318">F718+F725+F732+F739+F746+F753+F760+F767+F774+F781+F788+F795+F802+F809+F816+F823+F830+F837+F844+F851+F858+F865+F872+F893+F907+F914+F928+F942+F949+F956+F963+F970+F977+F991+F998+F1005+F1012+F1019+F1026+F1033+F1040</f>
        <v>256320.33656</v>
      </c>
      <c r="G711" s="89">
        <f t="shared" si="318"/>
        <v>255452.01978999996</v>
      </c>
      <c r="H711" s="89">
        <f>H718+H725+H732+H739+H746+H753+H760+H767+H774+H781+H788+H795+H802+H809+H816+H823+H830+H837+H844+H851+H858+H865+H872+H893+H907+H914+H928+H942+H949+H956+H963+H970+H977+H991+H998+H1005+H1012+H1019+H1026+H1033+H1040</f>
        <v>321620.47050000005</v>
      </c>
      <c r="I711" s="89">
        <f>I718+I725+I732+I739+I746+I753+I760+I767+I774+I781+I788+I795+I802+I809+I816+I823+I830+I837+I844+I851+I858+I865+I872+I893+I907+I914+I928+I942+I949+I956+I963+I970+I977+I991+I998+I1005+I1012+I1019+I1026+I1033+I1040</f>
        <v>162800.20781000005</v>
      </c>
      <c r="J711" s="89">
        <f t="shared" si="316"/>
        <v>321206.8748799999</v>
      </c>
      <c r="K711" s="89">
        <f t="shared" si="316"/>
        <v>321105.09741999995</v>
      </c>
      <c r="L711" s="89">
        <f t="shared" si="316"/>
        <v>287296.73797999992</v>
      </c>
      <c r="M711" s="89">
        <f t="shared" si="316"/>
        <v>287420.90297999984</v>
      </c>
      <c r="N711" s="97"/>
    </row>
    <row r="712" spans="1:17" s="50" customFormat="1" ht="15.75" customHeight="1">
      <c r="A712" s="125"/>
      <c r="B712" s="672"/>
      <c r="C712" s="688"/>
      <c r="D712" s="688"/>
      <c r="E712" s="107" t="s">
        <v>16</v>
      </c>
      <c r="F712" s="89">
        <f t="shared" ref="F712:G712" si="319">F719+F726+F733+F740+F747+F754+F761+F768+F775+F782+F789+F796+F803+F810+F817+F824+F831+F838+F845+F852+F859+F866+F873+F894+F908+F915+F929+F943+F950+F957+F964+F971+F978+F992+F999+F1006+F1013+F1020+F1027+F1034+F1041</f>
        <v>0</v>
      </c>
      <c r="G712" s="89">
        <f t="shared" si="319"/>
        <v>0</v>
      </c>
      <c r="H712" s="89">
        <f>H719+H726+H733+H740+H747+H754+H761+H768+H775+H782+H789+H796+H803+H810+H817+H824+H831+H838+H845+H852+H859+H866+H873+H894+H908+H915+H929+H943+H950+H957+H964+H971+H978+H992+H999+H1006+H1013+H1020+H1027+H1034+H1041</f>
        <v>0</v>
      </c>
      <c r="I712" s="89">
        <f>I719+I726+I733+I740+I747+I754+I761+I768+I775+I782+I789+I796+I803+I810+I817+I824+I831+I838+I845+I852+I859+I866+I873+I894+I908+I915+I929+I943+I950+I957+I964+I971+I978+I992+I999+I1006+I1013+I1020+I1027+I1034+I1041</f>
        <v>0</v>
      </c>
      <c r="J712" s="89">
        <f t="shared" si="316"/>
        <v>0</v>
      </c>
      <c r="K712" s="89">
        <f t="shared" si="316"/>
        <v>0</v>
      </c>
      <c r="L712" s="89">
        <f t="shared" si="316"/>
        <v>0</v>
      </c>
      <c r="M712" s="89">
        <f t="shared" si="316"/>
        <v>0</v>
      </c>
      <c r="N712" s="97"/>
    </row>
    <row r="713" spans="1:17" s="45" customFormat="1" ht="18" customHeight="1">
      <c r="A713" s="128"/>
      <c r="B713" s="745"/>
      <c r="C713" s="669"/>
      <c r="D713" s="669" t="s">
        <v>688</v>
      </c>
      <c r="E713" s="108" t="s">
        <v>13</v>
      </c>
      <c r="F713" s="93">
        <f>F715+F716+F717+F718</f>
        <v>0</v>
      </c>
      <c r="G713" s="93">
        <f>-G715+G716+G717+G718</f>
        <v>0</v>
      </c>
      <c r="H713" s="93">
        <f>-H715+H716+H717+H718</f>
        <v>1502.223</v>
      </c>
      <c r="I713" s="93">
        <f>-I715+I716+I717+I718</f>
        <v>0</v>
      </c>
      <c r="J713" s="91">
        <f>J715+J716+J717+J718</f>
        <v>1502.223</v>
      </c>
      <c r="K713" s="91">
        <f>-K715+K716+K717+K718</f>
        <v>1502.223</v>
      </c>
      <c r="L713" s="93">
        <f>L715+L716+L717+L718</f>
        <v>0</v>
      </c>
      <c r="M713" s="90">
        <f>M715+M716+M717+M718</f>
        <v>0</v>
      </c>
      <c r="N713" s="95"/>
    </row>
    <row r="714" spans="1:17" s="45" customFormat="1" ht="18" customHeight="1">
      <c r="A714" s="128"/>
      <c r="B714" s="746"/>
      <c r="C714" s="669"/>
      <c r="D714" s="669"/>
      <c r="E714" s="108" t="s">
        <v>14</v>
      </c>
      <c r="F714" s="93"/>
      <c r="G714" s="93"/>
      <c r="H714" s="93"/>
      <c r="I714" s="93"/>
      <c r="J714" s="91"/>
      <c r="K714" s="91"/>
      <c r="L714" s="93"/>
      <c r="M714" s="94"/>
      <c r="N714" s="95"/>
    </row>
    <row r="715" spans="1:17" s="45" customFormat="1" ht="18" customHeight="1">
      <c r="A715" s="128"/>
      <c r="B715" s="746"/>
      <c r="C715" s="669"/>
      <c r="D715" s="669"/>
      <c r="E715" s="108" t="s">
        <v>24</v>
      </c>
      <c r="F715" s="98">
        <v>0</v>
      </c>
      <c r="G715" s="93">
        <v>0</v>
      </c>
      <c r="H715" s="98">
        <v>0</v>
      </c>
      <c r="I715" s="98">
        <v>0</v>
      </c>
      <c r="J715" s="99">
        <v>0</v>
      </c>
      <c r="K715" s="99">
        <v>0</v>
      </c>
      <c r="L715" s="98">
        <v>0</v>
      </c>
      <c r="M715" s="100">
        <v>0</v>
      </c>
      <c r="N715" s="95"/>
    </row>
    <row r="716" spans="1:17" s="45" customFormat="1" ht="18" customHeight="1">
      <c r="A716" s="128"/>
      <c r="B716" s="746"/>
      <c r="C716" s="669"/>
      <c r="D716" s="669"/>
      <c r="E716" s="108" t="s">
        <v>15</v>
      </c>
      <c r="F716" s="182"/>
      <c r="G716" s="182"/>
      <c r="H716" s="181">
        <v>1487.2</v>
      </c>
      <c r="I716" s="182">
        <v>0</v>
      </c>
      <c r="J716" s="431">
        <v>1487.2</v>
      </c>
      <c r="K716" s="431">
        <v>1487.2</v>
      </c>
      <c r="L716" s="173">
        <v>0</v>
      </c>
      <c r="M716" s="173">
        <v>0</v>
      </c>
      <c r="N716" s="95"/>
    </row>
    <row r="717" spans="1:17" s="45" customFormat="1" ht="18" customHeight="1">
      <c r="A717" s="128"/>
      <c r="B717" s="746"/>
      <c r="C717" s="669"/>
      <c r="D717" s="669"/>
      <c r="E717" s="108" t="s">
        <v>29</v>
      </c>
      <c r="F717" s="93"/>
      <c r="G717" s="93"/>
      <c r="H717" s="93"/>
      <c r="I717" s="93"/>
      <c r="J717" s="91"/>
      <c r="K717" s="91"/>
      <c r="L717" s="93"/>
      <c r="M717" s="94"/>
      <c r="N717" s="95"/>
    </row>
    <row r="718" spans="1:17" s="45" customFormat="1" ht="16.5" customHeight="1">
      <c r="A718" s="128"/>
      <c r="B718" s="746"/>
      <c r="C718" s="669"/>
      <c r="D718" s="669"/>
      <c r="E718" s="108" t="s">
        <v>64</v>
      </c>
      <c r="F718" s="182"/>
      <c r="G718" s="182"/>
      <c r="H718" s="181">
        <v>15.023</v>
      </c>
      <c r="I718" s="182">
        <v>0</v>
      </c>
      <c r="J718" s="431">
        <v>15.023</v>
      </c>
      <c r="K718" s="431">
        <v>15.023</v>
      </c>
      <c r="L718" s="173">
        <v>0</v>
      </c>
      <c r="M718" s="173">
        <v>0</v>
      </c>
      <c r="N718" s="95"/>
    </row>
    <row r="719" spans="1:17" s="45" customFormat="1" ht="16.5" customHeight="1">
      <c r="A719" s="128"/>
      <c r="B719" s="746"/>
      <c r="C719" s="669"/>
      <c r="D719" s="669"/>
      <c r="E719" s="108" t="s">
        <v>16</v>
      </c>
      <c r="F719" s="93"/>
      <c r="G719" s="93"/>
      <c r="H719" s="93"/>
      <c r="I719" s="93"/>
      <c r="J719" s="91"/>
      <c r="K719" s="91"/>
      <c r="L719" s="93"/>
      <c r="M719" s="94"/>
      <c r="N719" s="95"/>
    </row>
    <row r="720" spans="1:17" s="29" customFormat="1" ht="16.5" customHeight="1">
      <c r="A720" s="125"/>
      <c r="B720" s="746"/>
      <c r="C720" s="701"/>
      <c r="D720" s="670" t="s">
        <v>699</v>
      </c>
      <c r="E720" s="108" t="s">
        <v>13</v>
      </c>
      <c r="F720" s="93">
        <f t="shared" ref="F720:G720" si="320">F722+F723+F724+F725+F726</f>
        <v>27365.830999999998</v>
      </c>
      <c r="G720" s="93">
        <f t="shared" si="320"/>
        <v>27365.830999999998</v>
      </c>
      <c r="H720" s="93">
        <f t="shared" ref="H720:M720" si="321">H722+H723+H724+H725+H726</f>
        <v>29998.1</v>
      </c>
      <c r="I720" s="93">
        <f t="shared" si="321"/>
        <v>18994</v>
      </c>
      <c r="J720" s="91">
        <f>J722+J723+J724+J725+J726</f>
        <v>28748.2</v>
      </c>
      <c r="K720" s="91">
        <f t="shared" si="321"/>
        <v>28394</v>
      </c>
      <c r="L720" s="93">
        <f t="shared" si="321"/>
        <v>29998.1</v>
      </c>
      <c r="M720" s="90">
        <f t="shared" si="321"/>
        <v>29998.1</v>
      </c>
      <c r="N720" s="95"/>
    </row>
    <row r="721" spans="1:14" s="29" customFormat="1" ht="16.5" customHeight="1">
      <c r="A721" s="125"/>
      <c r="B721" s="746"/>
      <c r="C721" s="701"/>
      <c r="D721" s="670"/>
      <c r="E721" s="108" t="s">
        <v>14</v>
      </c>
      <c r="F721" s="93"/>
      <c r="G721" s="93"/>
      <c r="H721" s="93"/>
      <c r="I721" s="93"/>
      <c r="J721" s="91"/>
      <c r="K721" s="91"/>
      <c r="L721" s="93"/>
      <c r="M721" s="94"/>
      <c r="N721" s="95"/>
    </row>
    <row r="722" spans="1:14" s="29" customFormat="1" ht="16.5" customHeight="1">
      <c r="A722" s="125"/>
      <c r="B722" s="746"/>
      <c r="C722" s="701"/>
      <c r="D722" s="670"/>
      <c r="E722" s="108" t="s">
        <v>24</v>
      </c>
      <c r="F722" s="176">
        <v>27365.830999999998</v>
      </c>
      <c r="G722" s="173">
        <v>27365.830999999998</v>
      </c>
      <c r="H722" s="173">
        <v>29998.1</v>
      </c>
      <c r="I722" s="176">
        <v>18994</v>
      </c>
      <c r="J722" s="431">
        <v>28748.2</v>
      </c>
      <c r="K722" s="431">
        <v>28394</v>
      </c>
      <c r="L722" s="429">
        <v>29998.1</v>
      </c>
      <c r="M722" s="429">
        <v>29998.1</v>
      </c>
      <c r="N722" s="95"/>
    </row>
    <row r="723" spans="1:14" s="29" customFormat="1" ht="16.5" customHeight="1">
      <c r="A723" s="125"/>
      <c r="B723" s="746"/>
      <c r="C723" s="701"/>
      <c r="D723" s="670"/>
      <c r="E723" s="108" t="s">
        <v>15</v>
      </c>
      <c r="F723" s="98">
        <v>0</v>
      </c>
      <c r="G723" s="93">
        <v>0</v>
      </c>
      <c r="H723" s="98">
        <v>0</v>
      </c>
      <c r="I723" s="98">
        <v>0</v>
      </c>
      <c r="J723" s="99">
        <v>0</v>
      </c>
      <c r="K723" s="99">
        <v>0</v>
      </c>
      <c r="L723" s="98">
        <v>0</v>
      </c>
      <c r="M723" s="98">
        <v>0</v>
      </c>
      <c r="N723" s="95"/>
    </row>
    <row r="724" spans="1:14" s="29" customFormat="1" ht="16.5" customHeight="1">
      <c r="A724" s="125"/>
      <c r="B724" s="746"/>
      <c r="C724" s="701"/>
      <c r="D724" s="670"/>
      <c r="E724" s="108" t="s">
        <v>29</v>
      </c>
      <c r="F724" s="93"/>
      <c r="G724" s="93"/>
      <c r="H724" s="93"/>
      <c r="I724" s="93"/>
      <c r="J724" s="91"/>
      <c r="K724" s="91"/>
      <c r="L724" s="93"/>
      <c r="M724" s="94"/>
      <c r="N724" s="95"/>
    </row>
    <row r="725" spans="1:14" s="29" customFormat="1" ht="16.5" customHeight="1">
      <c r="A725" s="125"/>
      <c r="B725" s="746"/>
      <c r="C725" s="701"/>
      <c r="D725" s="670"/>
      <c r="E725" s="108" t="s">
        <v>64</v>
      </c>
      <c r="F725" s="98">
        <v>0</v>
      </c>
      <c r="G725" s="93">
        <v>0</v>
      </c>
      <c r="H725" s="98">
        <v>0</v>
      </c>
      <c r="I725" s="98">
        <v>0</v>
      </c>
      <c r="J725" s="99">
        <v>0</v>
      </c>
      <c r="K725" s="99">
        <v>0</v>
      </c>
      <c r="L725" s="98">
        <v>0</v>
      </c>
      <c r="M725" s="98">
        <v>0</v>
      </c>
      <c r="N725" s="95"/>
    </row>
    <row r="726" spans="1:14" s="29" customFormat="1" ht="16.5" customHeight="1">
      <c r="A726" s="125"/>
      <c r="B726" s="746"/>
      <c r="C726" s="701"/>
      <c r="D726" s="670"/>
      <c r="E726" s="108" t="s">
        <v>16</v>
      </c>
      <c r="F726" s="93"/>
      <c r="G726" s="93"/>
      <c r="H726" s="93"/>
      <c r="I726" s="93"/>
      <c r="J726" s="91"/>
      <c r="K726" s="91"/>
      <c r="L726" s="93"/>
      <c r="M726" s="94"/>
      <c r="N726" s="95"/>
    </row>
    <row r="727" spans="1:14" s="38" customFormat="1" ht="16.5" customHeight="1">
      <c r="A727" s="125"/>
      <c r="B727" s="746"/>
      <c r="C727" s="701"/>
      <c r="D727" s="716" t="s">
        <v>502</v>
      </c>
      <c r="E727" s="108" t="s">
        <v>13</v>
      </c>
      <c r="F727" s="93">
        <f t="shared" ref="F727:G727" si="322">F729+F730+F731+F732+F733</f>
        <v>65534.25</v>
      </c>
      <c r="G727" s="93">
        <f t="shared" si="322"/>
        <v>65534.25</v>
      </c>
      <c r="H727" s="93">
        <f t="shared" ref="H727:M727" si="323">H729+H730+H731+H732+H733</f>
        <v>79784.392800000001</v>
      </c>
      <c r="I727" s="93">
        <f t="shared" si="323"/>
        <v>52306.387089999997</v>
      </c>
      <c r="J727" s="91">
        <f>J729+J730+J731+J732+J733</f>
        <v>81467.192800000004</v>
      </c>
      <c r="K727" s="91">
        <f t="shared" si="323"/>
        <v>81467.192800000004</v>
      </c>
      <c r="L727" s="93">
        <f t="shared" si="323"/>
        <v>77608.5</v>
      </c>
      <c r="M727" s="90">
        <f t="shared" si="323"/>
        <v>77608.5</v>
      </c>
      <c r="N727" s="95"/>
    </row>
    <row r="728" spans="1:14" s="38" customFormat="1" ht="16.5" customHeight="1">
      <c r="A728" s="125"/>
      <c r="B728" s="746"/>
      <c r="C728" s="701"/>
      <c r="D728" s="717"/>
      <c r="E728" s="108" t="s">
        <v>14</v>
      </c>
      <c r="F728" s="93"/>
      <c r="G728" s="93"/>
      <c r="H728" s="93"/>
      <c r="I728" s="93"/>
      <c r="J728" s="91"/>
      <c r="K728" s="91"/>
      <c r="L728" s="93"/>
      <c r="M728" s="94"/>
      <c r="N728" s="95"/>
    </row>
    <row r="729" spans="1:14" s="38" customFormat="1" ht="16.5" customHeight="1">
      <c r="A729" s="125"/>
      <c r="B729" s="746"/>
      <c r="C729" s="701"/>
      <c r="D729" s="717"/>
      <c r="E729" s="108" t="s">
        <v>24</v>
      </c>
      <c r="F729" s="93">
        <v>0</v>
      </c>
      <c r="G729" s="93">
        <v>0</v>
      </c>
      <c r="H729" s="93">
        <v>0</v>
      </c>
      <c r="I729" s="93">
        <v>0</v>
      </c>
      <c r="J729" s="91">
        <v>0</v>
      </c>
      <c r="K729" s="91">
        <v>0</v>
      </c>
      <c r="L729" s="93">
        <v>0</v>
      </c>
      <c r="M729" s="94">
        <v>0</v>
      </c>
      <c r="N729" s="95"/>
    </row>
    <row r="730" spans="1:14" s="38" customFormat="1" ht="16.5" customHeight="1">
      <c r="A730" s="125"/>
      <c r="B730" s="746"/>
      <c r="C730" s="701"/>
      <c r="D730" s="717"/>
      <c r="E730" s="108" t="s">
        <v>15</v>
      </c>
      <c r="F730" s="176">
        <v>65534.25</v>
      </c>
      <c r="G730" s="173">
        <v>65534.25</v>
      </c>
      <c r="H730" s="173">
        <v>79784.392800000001</v>
      </c>
      <c r="I730" s="176">
        <v>52306.387089999997</v>
      </c>
      <c r="J730" s="431">
        <v>81467.192800000004</v>
      </c>
      <c r="K730" s="431">
        <v>81467.192800000004</v>
      </c>
      <c r="L730" s="429">
        <v>77608.5</v>
      </c>
      <c r="M730" s="429">
        <v>77608.5</v>
      </c>
      <c r="N730" s="95"/>
    </row>
    <row r="731" spans="1:14" s="38" customFormat="1" ht="16.5" customHeight="1">
      <c r="A731" s="125"/>
      <c r="B731" s="746"/>
      <c r="C731" s="701"/>
      <c r="D731" s="717"/>
      <c r="E731" s="108" t="s">
        <v>29</v>
      </c>
      <c r="F731" s="93"/>
      <c r="G731" s="93"/>
      <c r="H731" s="93"/>
      <c r="I731" s="93"/>
      <c r="J731" s="91"/>
      <c r="K731" s="91"/>
      <c r="L731" s="93"/>
      <c r="M731" s="94"/>
      <c r="N731" s="95"/>
    </row>
    <row r="732" spans="1:14" s="38" customFormat="1" ht="15.5" customHeight="1">
      <c r="A732" s="125"/>
      <c r="B732" s="746"/>
      <c r="C732" s="701"/>
      <c r="D732" s="717"/>
      <c r="E732" s="108" t="s">
        <v>64</v>
      </c>
      <c r="F732" s="98">
        <v>0</v>
      </c>
      <c r="G732" s="93">
        <v>0</v>
      </c>
      <c r="H732" s="98">
        <v>0</v>
      </c>
      <c r="I732" s="98">
        <v>0</v>
      </c>
      <c r="J732" s="99">
        <v>0</v>
      </c>
      <c r="K732" s="91">
        <v>0</v>
      </c>
      <c r="L732" s="98">
        <v>0</v>
      </c>
      <c r="M732" s="98">
        <v>0</v>
      </c>
      <c r="N732" s="95"/>
    </row>
    <row r="733" spans="1:14" s="38" customFormat="1" ht="15.5" customHeight="1">
      <c r="A733" s="125"/>
      <c r="B733" s="746"/>
      <c r="C733" s="701"/>
      <c r="D733" s="717"/>
      <c r="E733" s="108" t="s">
        <v>16</v>
      </c>
      <c r="F733" s="93"/>
      <c r="G733" s="93"/>
      <c r="H733" s="93"/>
      <c r="I733" s="93"/>
      <c r="J733" s="91"/>
      <c r="K733" s="91"/>
      <c r="L733" s="93"/>
      <c r="M733" s="94"/>
      <c r="N733" s="95"/>
    </row>
    <row r="734" spans="1:14" s="45" customFormat="1" ht="19.5" customHeight="1">
      <c r="A734" s="125"/>
      <c r="B734" s="746"/>
      <c r="C734" s="701"/>
      <c r="D734" s="670" t="s">
        <v>479</v>
      </c>
      <c r="E734" s="108" t="s">
        <v>13</v>
      </c>
      <c r="F734" s="93">
        <f t="shared" ref="F734:G734" si="324">F736+F737+F738+F739+F740</f>
        <v>50857.947560000001</v>
      </c>
      <c r="G734" s="93">
        <f t="shared" si="324"/>
        <v>50857.947560000001</v>
      </c>
      <c r="H734" s="93">
        <f t="shared" ref="H734:M734" si="325">H736+H737+H738+H739+H740</f>
        <v>71829.7</v>
      </c>
      <c r="I734" s="93">
        <f t="shared" si="325"/>
        <v>44464.675459999999</v>
      </c>
      <c r="J734" s="91">
        <f>J736+J737+J738+J739+J740</f>
        <v>71930.5</v>
      </c>
      <c r="K734" s="91">
        <f t="shared" si="325"/>
        <v>71930.5</v>
      </c>
      <c r="L734" s="93">
        <f t="shared" si="325"/>
        <v>64089.424749999998</v>
      </c>
      <c r="M734" s="90">
        <f t="shared" si="325"/>
        <v>64089.424749999998</v>
      </c>
      <c r="N734" s="95"/>
    </row>
    <row r="735" spans="1:14" s="45" customFormat="1" ht="19.5" customHeight="1">
      <c r="A735" s="125"/>
      <c r="B735" s="746"/>
      <c r="C735" s="701"/>
      <c r="D735" s="670"/>
      <c r="E735" s="108" t="s">
        <v>14</v>
      </c>
      <c r="F735" s="93"/>
      <c r="G735" s="93"/>
      <c r="H735" s="93"/>
      <c r="I735" s="93"/>
      <c r="J735" s="91"/>
      <c r="K735" s="91"/>
      <c r="L735" s="93"/>
      <c r="M735" s="94"/>
      <c r="N735" s="95"/>
    </row>
    <row r="736" spans="1:14" s="45" customFormat="1" ht="19.5" customHeight="1">
      <c r="A736" s="125"/>
      <c r="B736" s="746"/>
      <c r="C736" s="701"/>
      <c r="D736" s="670"/>
      <c r="E736" s="108" t="s">
        <v>24</v>
      </c>
      <c r="F736" s="93">
        <v>0</v>
      </c>
      <c r="G736" s="93"/>
      <c r="H736" s="93">
        <v>0</v>
      </c>
      <c r="I736" s="93">
        <v>0</v>
      </c>
      <c r="J736" s="91">
        <v>0</v>
      </c>
      <c r="K736" s="91">
        <v>0</v>
      </c>
      <c r="L736" s="93">
        <v>0</v>
      </c>
      <c r="M736" s="94">
        <v>0</v>
      </c>
      <c r="N736" s="95"/>
    </row>
    <row r="737" spans="1:14" s="45" customFormat="1" ht="19.5" customHeight="1">
      <c r="A737" s="125"/>
      <c r="B737" s="746"/>
      <c r="C737" s="701"/>
      <c r="D737" s="670"/>
      <c r="E737" s="108" t="s">
        <v>15</v>
      </c>
      <c r="F737" s="176">
        <v>50857.947560000001</v>
      </c>
      <c r="G737" s="173">
        <v>50857.947560000001</v>
      </c>
      <c r="H737" s="173">
        <v>71829.7</v>
      </c>
      <c r="I737" s="173">
        <v>44464.675459999999</v>
      </c>
      <c r="J737" s="431">
        <v>71930.5</v>
      </c>
      <c r="K737" s="431">
        <v>71930.5</v>
      </c>
      <c r="L737" s="429">
        <v>64089.424749999998</v>
      </c>
      <c r="M737" s="429">
        <v>64089.424749999998</v>
      </c>
      <c r="N737" s="95"/>
    </row>
    <row r="738" spans="1:14" s="45" customFormat="1" ht="19.5" customHeight="1">
      <c r="A738" s="125"/>
      <c r="B738" s="746"/>
      <c r="C738" s="701"/>
      <c r="D738" s="670"/>
      <c r="E738" s="108" t="s">
        <v>29</v>
      </c>
      <c r="F738" s="93"/>
      <c r="G738" s="93"/>
      <c r="H738" s="93"/>
      <c r="I738" s="93"/>
      <c r="J738" s="91"/>
      <c r="K738" s="91"/>
      <c r="L738" s="93"/>
      <c r="M738" s="94"/>
      <c r="N738" s="95"/>
    </row>
    <row r="739" spans="1:14" s="45" customFormat="1" ht="19.5" customHeight="1">
      <c r="A739" s="125"/>
      <c r="B739" s="746"/>
      <c r="C739" s="701"/>
      <c r="D739" s="670"/>
      <c r="E739" s="108" t="s">
        <v>64</v>
      </c>
      <c r="F739" s="98">
        <v>0</v>
      </c>
      <c r="G739" s="93">
        <v>0</v>
      </c>
      <c r="H739" s="98">
        <v>0</v>
      </c>
      <c r="I739" s="98">
        <v>0</v>
      </c>
      <c r="J739" s="99">
        <v>0</v>
      </c>
      <c r="K739" s="91">
        <v>0</v>
      </c>
      <c r="L739" s="98">
        <v>0</v>
      </c>
      <c r="M739" s="98">
        <v>0</v>
      </c>
      <c r="N739" s="95"/>
    </row>
    <row r="740" spans="1:14" s="45" customFormat="1" ht="19.5" customHeight="1">
      <c r="A740" s="125"/>
      <c r="B740" s="746"/>
      <c r="C740" s="701"/>
      <c r="D740" s="670"/>
      <c r="E740" s="108" t="s">
        <v>16</v>
      </c>
      <c r="F740" s="93"/>
      <c r="G740" s="93"/>
      <c r="H740" s="93"/>
      <c r="I740" s="93"/>
      <c r="J740" s="91"/>
      <c r="K740" s="91"/>
      <c r="L740" s="93"/>
      <c r="M740" s="94"/>
      <c r="N740" s="95"/>
    </row>
    <row r="741" spans="1:14" ht="19.5" customHeight="1">
      <c r="A741" s="125"/>
      <c r="B741" s="746"/>
      <c r="C741" s="701"/>
      <c r="D741" s="670"/>
      <c r="E741" s="108" t="s">
        <v>13</v>
      </c>
      <c r="F741" s="93">
        <f t="shared" ref="F741:G741" si="326">F743+F744+F745+F746+F747</f>
        <v>2630.11744</v>
      </c>
      <c r="G741" s="93">
        <f t="shared" si="326"/>
        <v>0</v>
      </c>
      <c r="H741" s="93">
        <f t="shared" ref="H741:M741" si="327">H743+H744+H745+H746+H747</f>
        <v>0</v>
      </c>
      <c r="I741" s="93">
        <f t="shared" si="327"/>
        <v>0</v>
      </c>
      <c r="J741" s="91">
        <f>J743+J744+J745+J746+J747</f>
        <v>0</v>
      </c>
      <c r="K741" s="91">
        <f t="shared" si="327"/>
        <v>0</v>
      </c>
      <c r="L741" s="93">
        <f t="shared" si="327"/>
        <v>625.17525000000001</v>
      </c>
      <c r="M741" s="96">
        <f t="shared" si="327"/>
        <v>625.17525000000001</v>
      </c>
      <c r="N741" s="95"/>
    </row>
    <row r="742" spans="1:14" ht="19.5" customHeight="1">
      <c r="A742" s="125"/>
      <c r="B742" s="746"/>
      <c r="C742" s="701"/>
      <c r="D742" s="670"/>
      <c r="E742" s="108" t="s">
        <v>14</v>
      </c>
      <c r="F742" s="93"/>
      <c r="G742" s="93"/>
      <c r="H742" s="93"/>
      <c r="I742" s="93"/>
      <c r="J742" s="91"/>
      <c r="K742" s="91"/>
      <c r="L742" s="93"/>
      <c r="M742" s="94"/>
      <c r="N742" s="95"/>
    </row>
    <row r="743" spans="1:14" ht="19.5" customHeight="1">
      <c r="A743" s="125"/>
      <c r="B743" s="746"/>
      <c r="C743" s="701"/>
      <c r="D743" s="670"/>
      <c r="E743" s="108" t="s">
        <v>24</v>
      </c>
      <c r="F743" s="93">
        <v>0</v>
      </c>
      <c r="G743" s="93">
        <v>0</v>
      </c>
      <c r="H743" s="93">
        <v>0</v>
      </c>
      <c r="I743" s="93">
        <v>0</v>
      </c>
      <c r="J743" s="91">
        <v>0</v>
      </c>
      <c r="K743" s="91">
        <v>0</v>
      </c>
      <c r="L743" s="93">
        <v>0</v>
      </c>
      <c r="M743" s="94">
        <v>0</v>
      </c>
      <c r="N743" s="95"/>
    </row>
    <row r="744" spans="1:14" ht="19.5" customHeight="1">
      <c r="A744" s="125"/>
      <c r="B744" s="746"/>
      <c r="C744" s="701"/>
      <c r="D744" s="670"/>
      <c r="E744" s="108" t="s">
        <v>15</v>
      </c>
      <c r="F744" s="176">
        <v>2630.11744</v>
      </c>
      <c r="G744" s="173">
        <v>0</v>
      </c>
      <c r="H744" s="173">
        <v>0</v>
      </c>
      <c r="I744" s="173">
        <v>0</v>
      </c>
      <c r="J744" s="232">
        <v>0</v>
      </c>
      <c r="K744" s="174">
        <v>0</v>
      </c>
      <c r="L744" s="173">
        <v>625.17525000000001</v>
      </c>
      <c r="M744" s="173">
        <v>625.17525000000001</v>
      </c>
      <c r="N744" s="95"/>
    </row>
    <row r="745" spans="1:14" ht="19.5" customHeight="1">
      <c r="A745" s="125"/>
      <c r="B745" s="746"/>
      <c r="C745" s="701"/>
      <c r="D745" s="670"/>
      <c r="E745" s="108" t="s">
        <v>29</v>
      </c>
      <c r="F745" s="93"/>
      <c r="G745" s="93"/>
      <c r="H745" s="93"/>
      <c r="I745" s="93"/>
      <c r="J745" s="91"/>
      <c r="K745" s="91"/>
      <c r="L745" s="93"/>
      <c r="M745" s="94"/>
      <c r="N745" s="95"/>
    </row>
    <row r="746" spans="1:14" ht="19.5" customHeight="1">
      <c r="A746" s="125"/>
      <c r="B746" s="746"/>
      <c r="C746" s="701"/>
      <c r="D746" s="670"/>
      <c r="E746" s="108" t="s">
        <v>64</v>
      </c>
      <c r="F746" s="98">
        <v>0</v>
      </c>
      <c r="G746" s="93">
        <v>0</v>
      </c>
      <c r="H746" s="98">
        <v>0</v>
      </c>
      <c r="I746" s="98">
        <v>0</v>
      </c>
      <c r="J746" s="99">
        <v>0</v>
      </c>
      <c r="K746" s="91">
        <v>0</v>
      </c>
      <c r="L746" s="98">
        <v>0</v>
      </c>
      <c r="M746" s="98">
        <v>0</v>
      </c>
      <c r="N746" s="95"/>
    </row>
    <row r="747" spans="1:14" ht="19.5" customHeight="1">
      <c r="A747" s="125"/>
      <c r="B747" s="746"/>
      <c r="C747" s="701"/>
      <c r="D747" s="670"/>
      <c r="E747" s="108" t="s">
        <v>16</v>
      </c>
      <c r="F747" s="93"/>
      <c r="G747" s="93"/>
      <c r="H747" s="93"/>
      <c r="I747" s="93"/>
      <c r="J747" s="91"/>
      <c r="K747" s="91"/>
      <c r="L747" s="93"/>
      <c r="M747" s="94"/>
      <c r="N747" s="95"/>
    </row>
    <row r="748" spans="1:14" s="29" customFormat="1" ht="20.25" customHeight="1">
      <c r="A748" s="125"/>
      <c r="B748" s="746"/>
      <c r="C748" s="689"/>
      <c r="D748" s="670" t="s">
        <v>556</v>
      </c>
      <c r="E748" s="108" t="s">
        <v>13</v>
      </c>
      <c r="F748" s="93">
        <f t="shared" ref="F748:G748" si="328">F750+F751+F752+F753+F754</f>
        <v>597.82000000000005</v>
      </c>
      <c r="G748" s="93">
        <f t="shared" si="328"/>
        <v>566.40899999999999</v>
      </c>
      <c r="H748" s="93">
        <f t="shared" ref="H748:M748" si="329">H750+H751+H752+H753+H754</f>
        <v>1299.5999999999999</v>
      </c>
      <c r="I748" s="93">
        <f t="shared" si="329"/>
        <v>352.96944999999999</v>
      </c>
      <c r="J748" s="91">
        <f>J750+J751+J752+J753+J754</f>
        <v>850</v>
      </c>
      <c r="K748" s="91">
        <f t="shared" si="329"/>
        <v>692.3</v>
      </c>
      <c r="L748" s="93">
        <f t="shared" si="329"/>
        <v>1299.5999999999999</v>
      </c>
      <c r="M748" s="90">
        <f t="shared" si="329"/>
        <v>1299.5999999999999</v>
      </c>
      <c r="N748" s="95"/>
    </row>
    <row r="749" spans="1:14" s="29" customFormat="1" ht="20.25" customHeight="1">
      <c r="A749" s="125"/>
      <c r="B749" s="746"/>
      <c r="C749" s="689"/>
      <c r="D749" s="670"/>
      <c r="E749" s="108" t="s">
        <v>14</v>
      </c>
      <c r="F749" s="93"/>
      <c r="G749" s="93"/>
      <c r="H749" s="93"/>
      <c r="I749" s="93"/>
      <c r="J749" s="91"/>
      <c r="K749" s="91"/>
      <c r="L749" s="93"/>
      <c r="M749" s="94"/>
      <c r="N749" s="95"/>
    </row>
    <row r="750" spans="1:14" s="29" customFormat="1" ht="20.25" customHeight="1">
      <c r="A750" s="125"/>
      <c r="B750" s="746"/>
      <c r="C750" s="689"/>
      <c r="D750" s="670"/>
      <c r="E750" s="108" t="s">
        <v>24</v>
      </c>
      <c r="F750" s="93">
        <v>0</v>
      </c>
      <c r="G750" s="93">
        <v>0</v>
      </c>
      <c r="H750" s="93">
        <v>0</v>
      </c>
      <c r="I750" s="93">
        <v>0</v>
      </c>
      <c r="J750" s="91">
        <v>0</v>
      </c>
      <c r="K750" s="91">
        <v>0</v>
      </c>
      <c r="L750" s="93">
        <v>0</v>
      </c>
      <c r="M750" s="94">
        <v>0</v>
      </c>
      <c r="N750" s="95"/>
    </row>
    <row r="751" spans="1:14" s="29" customFormat="1" ht="24" customHeight="1">
      <c r="A751" s="125"/>
      <c r="B751" s="746"/>
      <c r="C751" s="689"/>
      <c r="D751" s="670"/>
      <c r="E751" s="108" t="s">
        <v>15</v>
      </c>
      <c r="F751" s="176">
        <v>597.82000000000005</v>
      </c>
      <c r="G751" s="173">
        <v>566.40899999999999</v>
      </c>
      <c r="H751" s="173">
        <v>1299.5999999999999</v>
      </c>
      <c r="I751" s="176">
        <v>352.96944999999999</v>
      </c>
      <c r="J751" s="431">
        <v>850</v>
      </c>
      <c r="K751" s="431">
        <v>692.3</v>
      </c>
      <c r="L751" s="176">
        <v>1299.5999999999999</v>
      </c>
      <c r="M751" s="176">
        <v>1299.5999999999999</v>
      </c>
      <c r="N751" s="95"/>
    </row>
    <row r="752" spans="1:14" s="29" customFormat="1" ht="20.25" customHeight="1">
      <c r="A752" s="125"/>
      <c r="B752" s="746"/>
      <c r="C752" s="689"/>
      <c r="D752" s="670"/>
      <c r="E752" s="108" t="s">
        <v>29</v>
      </c>
      <c r="F752" s="93"/>
      <c r="G752" s="93"/>
      <c r="H752" s="93"/>
      <c r="I752" s="93"/>
      <c r="J752" s="91"/>
      <c r="K752" s="91"/>
      <c r="L752" s="93"/>
      <c r="M752" s="94"/>
      <c r="N752" s="95"/>
    </row>
    <row r="753" spans="1:14" s="29" customFormat="1" ht="20.25" customHeight="1">
      <c r="A753" s="125"/>
      <c r="B753" s="746"/>
      <c r="C753" s="689"/>
      <c r="D753" s="670"/>
      <c r="E753" s="108" t="s">
        <v>64</v>
      </c>
      <c r="F753" s="98">
        <v>0</v>
      </c>
      <c r="G753" s="93">
        <v>0</v>
      </c>
      <c r="H753" s="98">
        <v>0</v>
      </c>
      <c r="I753" s="98">
        <v>0</v>
      </c>
      <c r="J753" s="99">
        <v>0</v>
      </c>
      <c r="K753" s="91">
        <v>0</v>
      </c>
      <c r="L753" s="98">
        <v>0</v>
      </c>
      <c r="M753" s="98">
        <v>0</v>
      </c>
      <c r="N753" s="95"/>
    </row>
    <row r="754" spans="1:14" s="29" customFormat="1" ht="20.25" customHeight="1">
      <c r="A754" s="125"/>
      <c r="B754" s="746"/>
      <c r="C754" s="689"/>
      <c r="D754" s="670"/>
      <c r="E754" s="108" t="s">
        <v>16</v>
      </c>
      <c r="F754" s="93"/>
      <c r="G754" s="93"/>
      <c r="H754" s="93"/>
      <c r="I754" s="93"/>
      <c r="J754" s="91"/>
      <c r="K754" s="91"/>
      <c r="L754" s="93"/>
      <c r="M754" s="94"/>
      <c r="N754" s="95"/>
    </row>
    <row r="755" spans="1:14" ht="15.75" customHeight="1">
      <c r="A755" s="125"/>
      <c r="B755" s="746"/>
      <c r="C755" s="689"/>
      <c r="D755" s="670" t="s">
        <v>482</v>
      </c>
      <c r="E755" s="108" t="s">
        <v>13</v>
      </c>
      <c r="F755" s="93">
        <f t="shared" ref="F755:G755" si="330">F757+F758+F759+F760+F761</f>
        <v>30.697279999999999</v>
      </c>
      <c r="G755" s="93">
        <f t="shared" si="330"/>
        <v>6.6556100000000002</v>
      </c>
      <c r="H755" s="93">
        <f t="shared" ref="H755:M755" si="331">H757+H758+H759+H760+H761</f>
        <v>72</v>
      </c>
      <c r="I755" s="93">
        <f t="shared" si="331"/>
        <v>3.3753199999999999</v>
      </c>
      <c r="J755" s="91">
        <f>J757+J758+J759+J760+J761</f>
        <v>30.609729999999999</v>
      </c>
      <c r="K755" s="91">
        <f t="shared" si="331"/>
        <v>6.7410100000000002</v>
      </c>
      <c r="L755" s="93">
        <f t="shared" si="331"/>
        <v>72</v>
      </c>
      <c r="M755" s="90">
        <f t="shared" si="331"/>
        <v>72</v>
      </c>
      <c r="N755" s="95"/>
    </row>
    <row r="756" spans="1:14" ht="15.75" customHeight="1">
      <c r="A756" s="125"/>
      <c r="B756" s="746"/>
      <c r="C756" s="689"/>
      <c r="D756" s="670"/>
      <c r="E756" s="108" t="s">
        <v>14</v>
      </c>
      <c r="F756" s="93"/>
      <c r="G756" s="93"/>
      <c r="H756" s="93"/>
      <c r="I756" s="93"/>
      <c r="J756" s="91"/>
      <c r="K756" s="91"/>
      <c r="L756" s="93"/>
      <c r="M756" s="94"/>
      <c r="N756" s="95"/>
    </row>
    <row r="757" spans="1:14" ht="15.75" customHeight="1">
      <c r="A757" s="125"/>
      <c r="B757" s="746"/>
      <c r="C757" s="689"/>
      <c r="D757" s="670"/>
      <c r="E757" s="108" t="s">
        <v>24</v>
      </c>
      <c r="F757" s="93">
        <v>0</v>
      </c>
      <c r="G757" s="93">
        <v>0</v>
      </c>
      <c r="H757" s="93">
        <v>0</v>
      </c>
      <c r="I757" s="93">
        <v>0</v>
      </c>
      <c r="J757" s="91">
        <v>0</v>
      </c>
      <c r="K757" s="91">
        <v>0</v>
      </c>
      <c r="L757" s="93">
        <v>0</v>
      </c>
      <c r="M757" s="94">
        <v>0</v>
      </c>
      <c r="N757" s="95"/>
    </row>
    <row r="758" spans="1:14" ht="15.75" customHeight="1">
      <c r="A758" s="125"/>
      <c r="B758" s="746"/>
      <c r="C758" s="689"/>
      <c r="D758" s="670"/>
      <c r="E758" s="108" t="s">
        <v>15</v>
      </c>
      <c r="F758" s="176">
        <v>30.697279999999999</v>
      </c>
      <c r="G758" s="173">
        <v>6.6556100000000002</v>
      </c>
      <c r="H758" s="173">
        <v>72</v>
      </c>
      <c r="I758" s="173">
        <v>3.3753199999999999</v>
      </c>
      <c r="J758" s="431">
        <v>30.609729999999999</v>
      </c>
      <c r="K758" s="431">
        <v>6.7410100000000002</v>
      </c>
      <c r="L758" s="429">
        <v>72</v>
      </c>
      <c r="M758" s="429">
        <v>72</v>
      </c>
      <c r="N758" s="95"/>
    </row>
    <row r="759" spans="1:14" ht="15.75" customHeight="1">
      <c r="A759" s="125"/>
      <c r="B759" s="746"/>
      <c r="C759" s="689"/>
      <c r="D759" s="670"/>
      <c r="E759" s="108" t="s">
        <v>29</v>
      </c>
      <c r="F759" s="93"/>
      <c r="G759" s="93"/>
      <c r="H759" s="93"/>
      <c r="I759" s="93"/>
      <c r="J759" s="91"/>
      <c r="K759" s="91"/>
      <c r="L759" s="93"/>
      <c r="M759" s="94"/>
      <c r="N759" s="95"/>
    </row>
    <row r="760" spans="1:14" ht="15.75" customHeight="1">
      <c r="A760" s="125"/>
      <c r="B760" s="746"/>
      <c r="C760" s="689"/>
      <c r="D760" s="670"/>
      <c r="E760" s="108" t="s">
        <v>64</v>
      </c>
      <c r="F760" s="93">
        <v>0</v>
      </c>
      <c r="G760" s="93">
        <v>0</v>
      </c>
      <c r="H760" s="93">
        <v>0</v>
      </c>
      <c r="I760" s="93">
        <v>0</v>
      </c>
      <c r="J760" s="91">
        <v>0</v>
      </c>
      <c r="K760" s="91">
        <v>0</v>
      </c>
      <c r="L760" s="93">
        <v>0</v>
      </c>
      <c r="M760" s="94">
        <v>0</v>
      </c>
      <c r="N760" s="95"/>
    </row>
    <row r="761" spans="1:14" ht="15.75" customHeight="1">
      <c r="A761" s="125"/>
      <c r="B761" s="746"/>
      <c r="C761" s="689"/>
      <c r="D761" s="670"/>
      <c r="E761" s="108" t="s">
        <v>16</v>
      </c>
      <c r="F761" s="93"/>
      <c r="G761" s="93"/>
      <c r="H761" s="93"/>
      <c r="I761" s="93"/>
      <c r="J761" s="91"/>
      <c r="K761" s="91"/>
      <c r="L761" s="93"/>
      <c r="M761" s="94"/>
      <c r="N761" s="95"/>
    </row>
    <row r="762" spans="1:14" s="29" customFormat="1" ht="15.75" customHeight="1">
      <c r="A762" s="128"/>
      <c r="B762" s="746"/>
      <c r="C762" s="689"/>
      <c r="D762" s="670"/>
      <c r="E762" s="108" t="s">
        <v>13</v>
      </c>
      <c r="F762" s="93">
        <f t="shared" ref="F762:G762" si="332">-F764+F765+F766+F767</f>
        <v>797.42272000000003</v>
      </c>
      <c r="G762" s="93">
        <f t="shared" si="332"/>
        <v>656.80372999999997</v>
      </c>
      <c r="H762" s="93">
        <f t="shared" ref="H762:M762" si="333">-H764+H765+H766+H767</f>
        <v>2818.3</v>
      </c>
      <c r="I762" s="93">
        <f t="shared" si="333"/>
        <v>365.15780000000001</v>
      </c>
      <c r="J762" s="91">
        <f>-J764+J765+J766+J767</f>
        <v>900.39026999999999</v>
      </c>
      <c r="K762" s="91">
        <f t="shared" si="333"/>
        <v>613.12563999999998</v>
      </c>
      <c r="L762" s="93">
        <f t="shared" si="333"/>
        <v>2818.3</v>
      </c>
      <c r="M762" s="90">
        <f t="shared" si="333"/>
        <v>2818.3</v>
      </c>
      <c r="N762" s="95"/>
    </row>
    <row r="763" spans="1:14" s="29" customFormat="1" ht="15.75" customHeight="1">
      <c r="A763" s="128"/>
      <c r="B763" s="746"/>
      <c r="C763" s="689"/>
      <c r="D763" s="670"/>
      <c r="E763" s="108" t="s">
        <v>14</v>
      </c>
      <c r="F763" s="93"/>
      <c r="G763" s="93"/>
      <c r="H763" s="93"/>
      <c r="I763" s="93"/>
      <c r="J763" s="91"/>
      <c r="K763" s="91"/>
      <c r="L763" s="93"/>
      <c r="M763" s="94"/>
      <c r="N763" s="95"/>
    </row>
    <row r="764" spans="1:14" s="29" customFormat="1" ht="15.75" customHeight="1">
      <c r="A764" s="128"/>
      <c r="B764" s="746"/>
      <c r="C764" s="689"/>
      <c r="D764" s="670"/>
      <c r="E764" s="108" t="s">
        <v>24</v>
      </c>
      <c r="F764" s="93">
        <v>0</v>
      </c>
      <c r="G764" s="93">
        <v>0</v>
      </c>
      <c r="H764" s="93">
        <v>0</v>
      </c>
      <c r="I764" s="93">
        <v>0</v>
      </c>
      <c r="J764" s="91">
        <v>0</v>
      </c>
      <c r="K764" s="91">
        <v>0</v>
      </c>
      <c r="L764" s="93">
        <v>0</v>
      </c>
      <c r="M764" s="94">
        <v>0</v>
      </c>
      <c r="N764" s="95"/>
    </row>
    <row r="765" spans="1:14" s="29" customFormat="1" ht="15.75" customHeight="1">
      <c r="A765" s="128"/>
      <c r="B765" s="746"/>
      <c r="C765" s="689"/>
      <c r="D765" s="670"/>
      <c r="E765" s="108" t="s">
        <v>15</v>
      </c>
      <c r="F765" s="176">
        <v>797.42272000000003</v>
      </c>
      <c r="G765" s="173">
        <v>656.80372999999997</v>
      </c>
      <c r="H765" s="173">
        <v>2818.3</v>
      </c>
      <c r="I765" s="173">
        <v>365.15780000000001</v>
      </c>
      <c r="J765" s="431">
        <v>900.39026999999999</v>
      </c>
      <c r="K765" s="431">
        <v>613.12563999999998</v>
      </c>
      <c r="L765" s="429">
        <v>2818.3</v>
      </c>
      <c r="M765" s="429">
        <v>2818.3</v>
      </c>
      <c r="N765" s="95"/>
    </row>
    <row r="766" spans="1:14" s="29" customFormat="1" ht="15.75" customHeight="1">
      <c r="A766" s="128"/>
      <c r="B766" s="746"/>
      <c r="C766" s="689"/>
      <c r="D766" s="670"/>
      <c r="E766" s="108" t="s">
        <v>29</v>
      </c>
      <c r="F766" s="93"/>
      <c r="G766" s="93"/>
      <c r="H766" s="93"/>
      <c r="I766" s="93"/>
      <c r="J766" s="91"/>
      <c r="K766" s="91"/>
      <c r="L766" s="93"/>
      <c r="M766" s="94"/>
      <c r="N766" s="95"/>
    </row>
    <row r="767" spans="1:14" s="29" customFormat="1" ht="15.75" customHeight="1">
      <c r="A767" s="128"/>
      <c r="B767" s="746"/>
      <c r="C767" s="689"/>
      <c r="D767" s="670"/>
      <c r="E767" s="108" t="s">
        <v>64</v>
      </c>
      <c r="F767" s="93">
        <v>0</v>
      </c>
      <c r="G767" s="93">
        <v>0</v>
      </c>
      <c r="H767" s="93">
        <v>0</v>
      </c>
      <c r="I767" s="93">
        <v>0</v>
      </c>
      <c r="J767" s="91">
        <v>0</v>
      </c>
      <c r="K767" s="91">
        <v>0</v>
      </c>
      <c r="L767" s="93">
        <v>0</v>
      </c>
      <c r="M767" s="94">
        <v>0</v>
      </c>
      <c r="N767" s="95"/>
    </row>
    <row r="768" spans="1:14" s="29" customFormat="1" ht="15.5" customHeight="1">
      <c r="A768" s="128"/>
      <c r="B768" s="746"/>
      <c r="C768" s="689"/>
      <c r="D768" s="670"/>
      <c r="E768" s="108" t="s">
        <v>16</v>
      </c>
      <c r="F768" s="93"/>
      <c r="G768" s="93"/>
      <c r="H768" s="93"/>
      <c r="I768" s="93"/>
      <c r="J768" s="91"/>
      <c r="K768" s="91"/>
      <c r="L768" s="93"/>
      <c r="M768" s="94"/>
      <c r="N768" s="95"/>
    </row>
    <row r="769" spans="1:14" ht="15.75" customHeight="1">
      <c r="A769" s="125"/>
      <c r="B769" s="746"/>
      <c r="C769" s="669"/>
      <c r="D769" s="669" t="s">
        <v>484</v>
      </c>
      <c r="E769" s="108" t="s">
        <v>13</v>
      </c>
      <c r="F769" s="93">
        <f t="shared" ref="F769:G769" si="334">F771+F772+F773+F774+F775</f>
        <v>255418.73738999999</v>
      </c>
      <c r="G769" s="93">
        <f t="shared" si="334"/>
        <v>255418.73738999999</v>
      </c>
      <c r="H769" s="93">
        <f t="shared" ref="H769:M769" si="335">H771+H772+H773+H774+H775</f>
        <v>291933.95228999999</v>
      </c>
      <c r="I769" s="93">
        <f t="shared" si="335"/>
        <v>192925.0263</v>
      </c>
      <c r="J769" s="91">
        <f>J771+J772+J773+J774+J775</f>
        <v>295599.15229</v>
      </c>
      <c r="K769" s="91">
        <f t="shared" si="335"/>
        <v>295599.15229</v>
      </c>
      <c r="L769" s="93">
        <f t="shared" si="335"/>
        <v>266591.15285999997</v>
      </c>
      <c r="M769" s="90">
        <f t="shared" si="335"/>
        <v>266591.15285999997</v>
      </c>
      <c r="N769" s="95"/>
    </row>
    <row r="770" spans="1:14" ht="15.75" customHeight="1">
      <c r="A770" s="125"/>
      <c r="B770" s="746"/>
      <c r="C770" s="669"/>
      <c r="D770" s="669"/>
      <c r="E770" s="108" t="s">
        <v>14</v>
      </c>
      <c r="F770" s="93"/>
      <c r="G770" s="93"/>
      <c r="H770" s="93"/>
      <c r="I770" s="93"/>
      <c r="J770" s="91"/>
      <c r="K770" s="91"/>
      <c r="L770" s="93"/>
      <c r="M770" s="94"/>
      <c r="N770" s="95"/>
    </row>
    <row r="771" spans="1:14" ht="15.75" customHeight="1">
      <c r="A771" s="125"/>
      <c r="B771" s="746"/>
      <c r="C771" s="669"/>
      <c r="D771" s="669"/>
      <c r="E771" s="108" t="s">
        <v>24</v>
      </c>
      <c r="F771" s="93">
        <v>0</v>
      </c>
      <c r="G771" s="93">
        <v>0</v>
      </c>
      <c r="H771" s="93">
        <v>0</v>
      </c>
      <c r="I771" s="93">
        <v>0</v>
      </c>
      <c r="J771" s="91">
        <v>0</v>
      </c>
      <c r="K771" s="91">
        <v>0</v>
      </c>
      <c r="L771" s="93">
        <v>0</v>
      </c>
      <c r="M771" s="94">
        <v>0</v>
      </c>
      <c r="N771" s="95"/>
    </row>
    <row r="772" spans="1:14" ht="15.75" customHeight="1">
      <c r="A772" s="125"/>
      <c r="B772" s="746"/>
      <c r="C772" s="669"/>
      <c r="D772" s="669"/>
      <c r="E772" s="108" t="s">
        <v>15</v>
      </c>
      <c r="F772" s="173">
        <v>255418.73738999999</v>
      </c>
      <c r="G772" s="173">
        <v>255418.73738999999</v>
      </c>
      <c r="H772" s="173">
        <v>291933.95228999999</v>
      </c>
      <c r="I772" s="173">
        <v>192925.0263</v>
      </c>
      <c r="J772" s="431">
        <v>295599.15229</v>
      </c>
      <c r="K772" s="431">
        <v>295599.15229</v>
      </c>
      <c r="L772" s="429">
        <v>266591.15285999997</v>
      </c>
      <c r="M772" s="429">
        <v>266591.15285999997</v>
      </c>
      <c r="N772" s="95"/>
    </row>
    <row r="773" spans="1:14" ht="15.75" customHeight="1">
      <c r="A773" s="125"/>
      <c r="B773" s="746"/>
      <c r="C773" s="669"/>
      <c r="D773" s="669"/>
      <c r="E773" s="108" t="s">
        <v>29</v>
      </c>
      <c r="F773" s="93"/>
      <c r="G773" s="93"/>
      <c r="H773" s="93"/>
      <c r="I773" s="93"/>
      <c r="J773" s="91"/>
      <c r="K773" s="91"/>
      <c r="L773" s="93"/>
      <c r="M773" s="94"/>
      <c r="N773" s="95"/>
    </row>
    <row r="774" spans="1:14" ht="15.75" customHeight="1">
      <c r="A774" s="125"/>
      <c r="B774" s="746"/>
      <c r="C774" s="669"/>
      <c r="D774" s="669"/>
      <c r="E774" s="108" t="s">
        <v>64</v>
      </c>
      <c r="F774" s="98">
        <v>0</v>
      </c>
      <c r="G774" s="93">
        <v>0</v>
      </c>
      <c r="H774" s="98">
        <v>0</v>
      </c>
      <c r="I774" s="98">
        <v>0</v>
      </c>
      <c r="J774" s="99">
        <v>0</v>
      </c>
      <c r="K774" s="91">
        <v>0</v>
      </c>
      <c r="L774" s="98">
        <v>0</v>
      </c>
      <c r="M774" s="98">
        <v>0</v>
      </c>
      <c r="N774" s="95"/>
    </row>
    <row r="775" spans="1:14" ht="15.75" customHeight="1">
      <c r="A775" s="125"/>
      <c r="B775" s="746"/>
      <c r="C775" s="669"/>
      <c r="D775" s="669"/>
      <c r="E775" s="108" t="s">
        <v>16</v>
      </c>
      <c r="F775" s="93"/>
      <c r="G775" s="93"/>
      <c r="H775" s="93"/>
      <c r="I775" s="93"/>
      <c r="J775" s="91"/>
      <c r="K775" s="91"/>
      <c r="L775" s="93"/>
      <c r="M775" s="94"/>
      <c r="N775" s="95"/>
    </row>
    <row r="776" spans="1:14" ht="15.75" customHeight="1">
      <c r="A776" s="125"/>
      <c r="B776" s="746"/>
      <c r="C776" s="669"/>
      <c r="D776" s="669"/>
      <c r="E776" s="108" t="s">
        <v>13</v>
      </c>
      <c r="F776" s="93">
        <f t="shared" ref="F776:G776" si="336">F778+F779+F780+F781+F782</f>
        <v>11665.504279999999</v>
      </c>
      <c r="G776" s="93">
        <f t="shared" si="336"/>
        <v>11664.85511</v>
      </c>
      <c r="H776" s="93">
        <f t="shared" ref="H776:M776" si="337">H778+H779+H780+H781+H782</f>
        <v>19469.538769999999</v>
      </c>
      <c r="I776" s="93">
        <f t="shared" si="337"/>
        <v>6579.1633400000001</v>
      </c>
      <c r="J776" s="91">
        <f>J778+J779+J780+J781+J782</f>
        <v>19797.938770000001</v>
      </c>
      <c r="K776" s="91">
        <f t="shared" si="337"/>
        <v>19797.938770000001</v>
      </c>
      <c r="L776" s="93">
        <f t="shared" si="337"/>
        <v>12690.547140000001</v>
      </c>
      <c r="M776" s="90">
        <f t="shared" si="337"/>
        <v>12690.547140000001</v>
      </c>
      <c r="N776" s="95"/>
    </row>
    <row r="777" spans="1:14" ht="15.75" customHeight="1">
      <c r="A777" s="125"/>
      <c r="B777" s="746"/>
      <c r="C777" s="669"/>
      <c r="D777" s="669"/>
      <c r="E777" s="108" t="s">
        <v>14</v>
      </c>
      <c r="F777" s="93"/>
      <c r="G777" s="93"/>
      <c r="H777" s="93"/>
      <c r="I777" s="93"/>
      <c r="J777" s="91"/>
      <c r="K777" s="91"/>
      <c r="L777" s="93"/>
      <c r="M777" s="94"/>
      <c r="N777" s="95"/>
    </row>
    <row r="778" spans="1:14" ht="15.75" customHeight="1">
      <c r="A778" s="125"/>
      <c r="B778" s="746"/>
      <c r="C778" s="669"/>
      <c r="D778" s="669"/>
      <c r="E778" s="108" t="s">
        <v>24</v>
      </c>
      <c r="F778" s="93">
        <v>0</v>
      </c>
      <c r="G778" s="93">
        <v>0</v>
      </c>
      <c r="H778" s="93">
        <v>0</v>
      </c>
      <c r="I778" s="93">
        <v>0</v>
      </c>
      <c r="J778" s="91">
        <v>0</v>
      </c>
      <c r="K778" s="91">
        <v>0</v>
      </c>
      <c r="L778" s="93">
        <v>0</v>
      </c>
      <c r="M778" s="94">
        <v>0</v>
      </c>
      <c r="N778" s="95"/>
    </row>
    <row r="779" spans="1:14" ht="15.75" customHeight="1">
      <c r="A779" s="125"/>
      <c r="B779" s="746"/>
      <c r="C779" s="669"/>
      <c r="D779" s="669"/>
      <c r="E779" s="108" t="s">
        <v>15</v>
      </c>
      <c r="F779" s="173">
        <v>11665.504279999999</v>
      </c>
      <c r="G779" s="173">
        <v>11664.85511</v>
      </c>
      <c r="H779" s="173">
        <v>19469.538769999999</v>
      </c>
      <c r="I779" s="173">
        <v>6579.1633400000001</v>
      </c>
      <c r="J779" s="431">
        <v>19797.938770000001</v>
      </c>
      <c r="K779" s="431">
        <v>19797.938770000001</v>
      </c>
      <c r="L779" s="429">
        <v>12690.547140000001</v>
      </c>
      <c r="M779" s="429">
        <v>12690.547140000001</v>
      </c>
      <c r="N779" s="95"/>
    </row>
    <row r="780" spans="1:14" ht="15.75" customHeight="1">
      <c r="A780" s="125"/>
      <c r="B780" s="746"/>
      <c r="C780" s="669"/>
      <c r="D780" s="669"/>
      <c r="E780" s="108" t="s">
        <v>29</v>
      </c>
      <c r="F780" s="93"/>
      <c r="G780" s="93"/>
      <c r="H780" s="93"/>
      <c r="I780" s="93"/>
      <c r="J780" s="91"/>
      <c r="K780" s="91"/>
      <c r="L780" s="93"/>
      <c r="M780" s="94"/>
      <c r="N780" s="95"/>
    </row>
    <row r="781" spans="1:14" ht="15.75" customHeight="1">
      <c r="A781" s="125"/>
      <c r="B781" s="746"/>
      <c r="C781" s="669"/>
      <c r="D781" s="669"/>
      <c r="E781" s="108" t="s">
        <v>64</v>
      </c>
      <c r="F781" s="98">
        <v>0</v>
      </c>
      <c r="G781" s="93">
        <v>0</v>
      </c>
      <c r="H781" s="98">
        <v>0</v>
      </c>
      <c r="I781" s="98">
        <v>0</v>
      </c>
      <c r="J781" s="99">
        <v>0</v>
      </c>
      <c r="K781" s="91">
        <v>0</v>
      </c>
      <c r="L781" s="98">
        <v>0</v>
      </c>
      <c r="M781" s="98">
        <v>0</v>
      </c>
      <c r="N781" s="95"/>
    </row>
    <row r="782" spans="1:14" ht="19.5" customHeight="1">
      <c r="A782" s="125"/>
      <c r="B782" s="746"/>
      <c r="C782" s="669"/>
      <c r="D782" s="669"/>
      <c r="E782" s="108" t="s">
        <v>16</v>
      </c>
      <c r="F782" s="93"/>
      <c r="G782" s="93"/>
      <c r="H782" s="93"/>
      <c r="I782" s="93"/>
      <c r="J782" s="91"/>
      <c r="K782" s="91"/>
      <c r="L782" s="93"/>
      <c r="M782" s="94"/>
      <c r="N782" s="95"/>
    </row>
    <row r="783" spans="1:14" s="38" customFormat="1" ht="15.75" customHeight="1">
      <c r="A783" s="128"/>
      <c r="B783" s="746"/>
      <c r="C783" s="669"/>
      <c r="D783" s="669"/>
      <c r="E783" s="108" t="s">
        <v>13</v>
      </c>
      <c r="F783" s="93">
        <f t="shared" ref="F783:G783" si="338">-F785+F786+F787+F788</f>
        <v>5831.0823200000004</v>
      </c>
      <c r="G783" s="93">
        <f t="shared" si="338"/>
        <v>5831.0823200000004</v>
      </c>
      <c r="H783" s="93">
        <f t="shared" ref="H783:M783" si="339">-H785+H786+H787+H788</f>
        <v>10351.700000000001</v>
      </c>
      <c r="I783" s="93">
        <f t="shared" si="339"/>
        <v>6925.0759799999996</v>
      </c>
      <c r="J783" s="91">
        <f>-J785+J786+J787+J788</f>
        <v>10484.6</v>
      </c>
      <c r="K783" s="91">
        <f t="shared" si="339"/>
        <v>10484.6</v>
      </c>
      <c r="L783" s="93">
        <f t="shared" si="339"/>
        <v>14042.4</v>
      </c>
      <c r="M783" s="90">
        <f t="shared" si="339"/>
        <v>14042.4</v>
      </c>
      <c r="N783" s="95"/>
    </row>
    <row r="784" spans="1:14" s="38" customFormat="1" ht="15.75" customHeight="1">
      <c r="A784" s="128"/>
      <c r="B784" s="746"/>
      <c r="C784" s="669"/>
      <c r="D784" s="669"/>
      <c r="E784" s="108" t="s">
        <v>14</v>
      </c>
      <c r="F784" s="93"/>
      <c r="G784" s="93"/>
      <c r="H784" s="93"/>
      <c r="I784" s="93"/>
      <c r="J784" s="91"/>
      <c r="K784" s="91"/>
      <c r="L784" s="93"/>
      <c r="M784" s="94"/>
      <c r="N784" s="95"/>
    </row>
    <row r="785" spans="1:18" s="38" customFormat="1" ht="15.75" customHeight="1">
      <c r="A785" s="128"/>
      <c r="B785" s="746"/>
      <c r="C785" s="669"/>
      <c r="D785" s="669"/>
      <c r="E785" s="108" t="s">
        <v>24</v>
      </c>
      <c r="F785" s="93">
        <v>0</v>
      </c>
      <c r="G785" s="93">
        <v>0</v>
      </c>
      <c r="H785" s="93">
        <v>0</v>
      </c>
      <c r="I785" s="93">
        <v>0</v>
      </c>
      <c r="J785" s="91">
        <v>0</v>
      </c>
      <c r="K785" s="91">
        <v>0</v>
      </c>
      <c r="L785" s="93">
        <v>0</v>
      </c>
      <c r="M785" s="94">
        <v>0</v>
      </c>
      <c r="N785" s="95"/>
    </row>
    <row r="786" spans="1:18" s="38" customFormat="1" ht="15.75" customHeight="1">
      <c r="A786" s="128"/>
      <c r="B786" s="746"/>
      <c r="C786" s="669"/>
      <c r="D786" s="669"/>
      <c r="E786" s="108" t="s">
        <v>15</v>
      </c>
      <c r="F786" s="176">
        <v>5831.0823200000004</v>
      </c>
      <c r="G786" s="176">
        <v>5831.0823200000004</v>
      </c>
      <c r="H786" s="173">
        <v>10351.700000000001</v>
      </c>
      <c r="I786" s="176">
        <v>6925.0759799999996</v>
      </c>
      <c r="J786" s="431">
        <v>10484.6</v>
      </c>
      <c r="K786" s="431">
        <v>10484.6</v>
      </c>
      <c r="L786" s="429">
        <v>14042.4</v>
      </c>
      <c r="M786" s="429">
        <v>14042.4</v>
      </c>
      <c r="N786" s="95"/>
    </row>
    <row r="787" spans="1:18" s="38" customFormat="1" ht="15.75" customHeight="1">
      <c r="A787" s="128"/>
      <c r="B787" s="746"/>
      <c r="C787" s="669"/>
      <c r="D787" s="669"/>
      <c r="E787" s="108" t="s">
        <v>29</v>
      </c>
      <c r="F787" s="93"/>
      <c r="G787" s="93"/>
      <c r="H787" s="93"/>
      <c r="I787" s="93"/>
      <c r="J787" s="91"/>
      <c r="K787" s="91"/>
      <c r="L787" s="93"/>
      <c r="M787" s="94"/>
      <c r="N787" s="95"/>
    </row>
    <row r="788" spans="1:18" s="38" customFormat="1" ht="15.5" customHeight="1">
      <c r="A788" s="128"/>
      <c r="B788" s="746"/>
      <c r="C788" s="669"/>
      <c r="D788" s="669"/>
      <c r="E788" s="108" t="s">
        <v>64</v>
      </c>
      <c r="F788" s="98">
        <v>0</v>
      </c>
      <c r="G788" s="93">
        <v>0</v>
      </c>
      <c r="H788" s="98">
        <v>0</v>
      </c>
      <c r="I788" s="98">
        <v>0</v>
      </c>
      <c r="J788" s="99">
        <v>0</v>
      </c>
      <c r="K788" s="91">
        <v>0</v>
      </c>
      <c r="L788" s="98">
        <v>0</v>
      </c>
      <c r="M788" s="98">
        <v>0</v>
      </c>
      <c r="N788" s="95"/>
    </row>
    <row r="789" spans="1:18" s="38" customFormat="1" ht="15.75" customHeight="1">
      <c r="A789" s="128"/>
      <c r="B789" s="746"/>
      <c r="C789" s="669"/>
      <c r="D789" s="669"/>
      <c r="E789" s="108" t="s">
        <v>16</v>
      </c>
      <c r="F789" s="93"/>
      <c r="G789" s="93"/>
      <c r="H789" s="93"/>
      <c r="I789" s="93"/>
      <c r="J789" s="91"/>
      <c r="K789" s="91"/>
      <c r="L789" s="93"/>
      <c r="M789" s="94"/>
      <c r="N789" s="95"/>
    </row>
    <row r="790" spans="1:18" s="38" customFormat="1" ht="15.75" customHeight="1">
      <c r="A790" s="128"/>
      <c r="B790" s="746"/>
      <c r="C790" s="669"/>
      <c r="D790" s="669" t="s">
        <v>486</v>
      </c>
      <c r="E790" s="108" t="s">
        <v>13</v>
      </c>
      <c r="F790" s="93">
        <f t="shared" ref="F790:G790" si="340">F792+F793+F794+F795</f>
        <v>15753.3</v>
      </c>
      <c r="G790" s="93">
        <f t="shared" si="340"/>
        <v>14172.236000000001</v>
      </c>
      <c r="H790" s="93">
        <f t="shared" ref="H790:M790" si="341">H792+H793+H794+H795</f>
        <v>25884.2</v>
      </c>
      <c r="I790" s="93">
        <f t="shared" si="341"/>
        <v>8103.8734999999997</v>
      </c>
      <c r="J790" s="91">
        <f>J792+J793+J794+J795</f>
        <v>20284.2</v>
      </c>
      <c r="K790" s="91">
        <f t="shared" si="341"/>
        <v>14062.941639999999</v>
      </c>
      <c r="L790" s="93">
        <f t="shared" si="341"/>
        <v>25605.3</v>
      </c>
      <c r="M790" s="90">
        <f t="shared" si="341"/>
        <v>25605.3</v>
      </c>
      <c r="N790" s="95"/>
    </row>
    <row r="791" spans="1:18" s="38" customFormat="1" ht="15.75" customHeight="1">
      <c r="A791" s="128"/>
      <c r="B791" s="746"/>
      <c r="C791" s="669"/>
      <c r="D791" s="669"/>
      <c r="E791" s="108" t="s">
        <v>14</v>
      </c>
      <c r="F791" s="93"/>
      <c r="G791" s="93"/>
      <c r="H791" s="93"/>
      <c r="I791" s="93"/>
      <c r="J791" s="91"/>
      <c r="K791" s="91"/>
      <c r="L791" s="93"/>
      <c r="M791" s="94"/>
      <c r="N791" s="95"/>
    </row>
    <row r="792" spans="1:18" s="38" customFormat="1" ht="15.75" customHeight="1">
      <c r="A792" s="128"/>
      <c r="B792" s="746"/>
      <c r="C792" s="669"/>
      <c r="D792" s="669"/>
      <c r="E792" s="108" t="s">
        <v>24</v>
      </c>
      <c r="F792" s="93">
        <v>0</v>
      </c>
      <c r="G792" s="93">
        <v>0</v>
      </c>
      <c r="H792" s="93">
        <v>0</v>
      </c>
      <c r="I792" s="93">
        <v>0</v>
      </c>
      <c r="J792" s="91">
        <v>0</v>
      </c>
      <c r="K792" s="91">
        <v>0</v>
      </c>
      <c r="L792" s="93">
        <v>0</v>
      </c>
      <c r="M792" s="94">
        <v>0</v>
      </c>
      <c r="N792" s="95"/>
    </row>
    <row r="793" spans="1:18" s="38" customFormat="1" ht="15.75" customHeight="1">
      <c r="A793" s="128"/>
      <c r="B793" s="746"/>
      <c r="C793" s="669"/>
      <c r="D793" s="669"/>
      <c r="E793" s="108" t="s">
        <v>15</v>
      </c>
      <c r="F793" s="176">
        <v>15753.3</v>
      </c>
      <c r="G793" s="173">
        <v>14172.236000000001</v>
      </c>
      <c r="H793" s="173">
        <v>25884.2</v>
      </c>
      <c r="I793" s="176">
        <v>8103.8734999999997</v>
      </c>
      <c r="J793" s="469">
        <v>20284.2</v>
      </c>
      <c r="K793" s="431">
        <v>14062.941639999999</v>
      </c>
      <c r="L793" s="173">
        <v>25605.3</v>
      </c>
      <c r="M793" s="173">
        <v>25605.3</v>
      </c>
      <c r="N793" s="95"/>
    </row>
    <row r="794" spans="1:18" s="38" customFormat="1" ht="15.75" customHeight="1">
      <c r="A794" s="128"/>
      <c r="B794" s="746"/>
      <c r="C794" s="669"/>
      <c r="D794" s="669"/>
      <c r="E794" s="108" t="s">
        <v>29</v>
      </c>
      <c r="F794" s="93"/>
      <c r="G794" s="93"/>
      <c r="H794" s="93"/>
      <c r="I794" s="93"/>
      <c r="J794" s="91"/>
      <c r="K794" s="91"/>
      <c r="L794" s="93"/>
      <c r="M794" s="94"/>
      <c r="N794" s="95"/>
    </row>
    <row r="795" spans="1:18" s="38" customFormat="1" ht="15.75" customHeight="1">
      <c r="A795" s="128"/>
      <c r="B795" s="746"/>
      <c r="C795" s="669"/>
      <c r="D795" s="669"/>
      <c r="E795" s="108" t="s">
        <v>64</v>
      </c>
      <c r="F795" s="93">
        <v>0</v>
      </c>
      <c r="G795" s="93">
        <v>0</v>
      </c>
      <c r="H795" s="93">
        <v>0</v>
      </c>
      <c r="I795" s="93">
        <v>0</v>
      </c>
      <c r="J795" s="91">
        <v>0</v>
      </c>
      <c r="K795" s="91">
        <v>0</v>
      </c>
      <c r="L795" s="93">
        <v>0</v>
      </c>
      <c r="M795" s="94">
        <v>0</v>
      </c>
      <c r="N795" s="95"/>
    </row>
    <row r="796" spans="1:18" s="38" customFormat="1" ht="11.5" customHeight="1">
      <c r="A796" s="128"/>
      <c r="B796" s="746"/>
      <c r="C796" s="669"/>
      <c r="D796" s="669"/>
      <c r="E796" s="108" t="s">
        <v>16</v>
      </c>
      <c r="F796" s="93"/>
      <c r="G796" s="93"/>
      <c r="H796" s="93"/>
      <c r="I796" s="93"/>
      <c r="J796" s="91"/>
      <c r="K796" s="91"/>
      <c r="L796" s="93"/>
      <c r="M796" s="94"/>
      <c r="N796" s="95"/>
    </row>
    <row r="797" spans="1:18" s="38" customFormat="1" ht="17.25" customHeight="1">
      <c r="A797" s="128"/>
      <c r="B797" s="746"/>
      <c r="C797" s="669"/>
      <c r="D797" s="669" t="s">
        <v>503</v>
      </c>
      <c r="E797" s="108" t="s">
        <v>13</v>
      </c>
      <c r="F797" s="93">
        <f t="shared" ref="F797:G797" si="342">-F799+F800+F801+F802</f>
        <v>125626.50198</v>
      </c>
      <c r="G797" s="93">
        <f t="shared" si="342"/>
        <v>125626.50198</v>
      </c>
      <c r="H797" s="93">
        <f t="shared" ref="H797:M797" si="343">-H799+H800+H801+H802</f>
        <v>153782.29999999999</v>
      </c>
      <c r="I797" s="93">
        <f t="shared" si="343"/>
        <v>99479.63811</v>
      </c>
      <c r="J797" s="91">
        <f>-J799+J800+J801+J802</f>
        <v>163627.95000000001</v>
      </c>
      <c r="K797" s="91">
        <f t="shared" si="343"/>
        <v>163627.95000000001</v>
      </c>
      <c r="L797" s="93">
        <f t="shared" si="343"/>
        <v>139457</v>
      </c>
      <c r="M797" s="90">
        <f t="shared" si="343"/>
        <v>139457</v>
      </c>
      <c r="N797" s="95"/>
    </row>
    <row r="798" spans="1:18" s="38" customFormat="1" ht="17.25" customHeight="1">
      <c r="A798" s="128"/>
      <c r="B798" s="746"/>
      <c r="C798" s="669"/>
      <c r="D798" s="669"/>
      <c r="E798" s="108" t="s">
        <v>14</v>
      </c>
      <c r="F798" s="93"/>
      <c r="G798" s="93"/>
      <c r="H798" s="93"/>
      <c r="I798" s="93"/>
      <c r="J798" s="91"/>
      <c r="K798" s="91"/>
      <c r="L798" s="93"/>
      <c r="M798" s="94"/>
      <c r="N798" s="477"/>
      <c r="O798" s="480"/>
      <c r="P798" s="265"/>
      <c r="Q798" s="265"/>
      <c r="R798" s="265"/>
    </row>
    <row r="799" spans="1:18" s="38" customFormat="1" ht="17.25" customHeight="1">
      <c r="A799" s="128"/>
      <c r="B799" s="746"/>
      <c r="C799" s="669"/>
      <c r="D799" s="669"/>
      <c r="E799" s="108" t="s">
        <v>24</v>
      </c>
      <c r="F799" s="93">
        <v>0</v>
      </c>
      <c r="G799" s="93">
        <v>0</v>
      </c>
      <c r="H799" s="93"/>
      <c r="I799" s="93"/>
      <c r="J799" s="91">
        <v>0</v>
      </c>
      <c r="K799" s="91">
        <v>0</v>
      </c>
      <c r="L799" s="93">
        <v>0</v>
      </c>
      <c r="M799" s="94">
        <v>0</v>
      </c>
      <c r="N799" s="477"/>
      <c r="O799" s="480"/>
      <c r="P799" s="265"/>
      <c r="Q799" s="265"/>
      <c r="R799" s="265"/>
    </row>
    <row r="800" spans="1:18" s="38" customFormat="1" ht="17.25" customHeight="1">
      <c r="A800" s="128"/>
      <c r="B800" s="746"/>
      <c r="C800" s="669"/>
      <c r="D800" s="669"/>
      <c r="E800" s="108" t="s">
        <v>15</v>
      </c>
      <c r="F800" s="176">
        <v>125626.50198</v>
      </c>
      <c r="G800" s="173">
        <v>125626.50198</v>
      </c>
      <c r="H800" s="173">
        <v>153782.29999999999</v>
      </c>
      <c r="I800" s="176">
        <v>99479.63811</v>
      </c>
      <c r="J800" s="469">
        <v>163627.95000000001</v>
      </c>
      <c r="K800" s="431">
        <v>163627.95000000001</v>
      </c>
      <c r="L800" s="429">
        <v>139457</v>
      </c>
      <c r="M800" s="429">
        <v>139457</v>
      </c>
      <c r="N800" s="477"/>
      <c r="O800" s="481"/>
      <c r="P800" s="478"/>
      <c r="Q800" s="479"/>
      <c r="R800" s="479"/>
    </row>
    <row r="801" spans="1:18" s="38" customFormat="1" ht="17.25" customHeight="1">
      <c r="A801" s="128"/>
      <c r="B801" s="746"/>
      <c r="C801" s="669"/>
      <c r="D801" s="669"/>
      <c r="E801" s="108" t="s">
        <v>29</v>
      </c>
      <c r="F801" s="93"/>
      <c r="G801" s="93"/>
      <c r="H801" s="93"/>
      <c r="I801" s="93"/>
      <c r="J801" s="91"/>
      <c r="K801" s="91"/>
      <c r="L801" s="93"/>
      <c r="M801" s="94"/>
      <c r="N801" s="477"/>
      <c r="O801" s="480"/>
      <c r="P801" s="265"/>
      <c r="Q801" s="265"/>
      <c r="R801" s="265"/>
    </row>
    <row r="802" spans="1:18" s="38" customFormat="1" ht="17.25" customHeight="1">
      <c r="A802" s="128"/>
      <c r="B802" s="746"/>
      <c r="C802" s="669"/>
      <c r="D802" s="669"/>
      <c r="E802" s="108" t="s">
        <v>64</v>
      </c>
      <c r="F802" s="98">
        <v>0</v>
      </c>
      <c r="G802" s="93">
        <v>0</v>
      </c>
      <c r="H802" s="98">
        <v>0</v>
      </c>
      <c r="I802" s="98">
        <v>0</v>
      </c>
      <c r="J802" s="99">
        <v>0</v>
      </c>
      <c r="K802" s="91">
        <v>0</v>
      </c>
      <c r="L802" s="98">
        <v>0</v>
      </c>
      <c r="M802" s="100">
        <v>0</v>
      </c>
      <c r="N802" s="95"/>
    </row>
    <row r="803" spans="1:18" s="38" customFormat="1" ht="17.25" customHeight="1">
      <c r="A803" s="128"/>
      <c r="B803" s="746"/>
      <c r="C803" s="669"/>
      <c r="D803" s="669"/>
      <c r="E803" s="108" t="s">
        <v>16</v>
      </c>
      <c r="F803" s="93"/>
      <c r="G803" s="93"/>
      <c r="H803" s="93"/>
      <c r="I803" s="93"/>
      <c r="J803" s="91"/>
      <c r="K803" s="91"/>
      <c r="L803" s="93"/>
      <c r="M803" s="94"/>
      <c r="N803" s="95"/>
    </row>
    <row r="804" spans="1:18" s="38" customFormat="1" ht="17.25" customHeight="1">
      <c r="A804" s="128"/>
      <c r="B804" s="746"/>
      <c r="C804" s="669"/>
      <c r="D804" s="669"/>
      <c r="E804" s="108" t="s">
        <v>13</v>
      </c>
      <c r="F804" s="93">
        <f t="shared" ref="F804:G804" si="344">-F806+F807+F808+F809</f>
        <v>1060</v>
      </c>
      <c r="G804" s="93">
        <f t="shared" si="344"/>
        <v>1060</v>
      </c>
      <c r="H804" s="93">
        <f t="shared" ref="H804:M804" si="345">-H806+H807+H808+H809</f>
        <v>1010</v>
      </c>
      <c r="I804" s="93">
        <f t="shared" si="345"/>
        <v>214.03044</v>
      </c>
      <c r="J804" s="91">
        <f>-J806+J807+J808+J809</f>
        <v>1010</v>
      </c>
      <c r="K804" s="91">
        <f t="shared" si="345"/>
        <v>1010</v>
      </c>
      <c r="L804" s="93">
        <f t="shared" si="345"/>
        <v>1010</v>
      </c>
      <c r="M804" s="90">
        <f t="shared" si="345"/>
        <v>1010</v>
      </c>
      <c r="N804" s="95"/>
    </row>
    <row r="805" spans="1:18" s="38" customFormat="1" ht="17.25" customHeight="1">
      <c r="A805" s="128"/>
      <c r="B805" s="746"/>
      <c r="C805" s="669"/>
      <c r="D805" s="669"/>
      <c r="E805" s="108" t="s">
        <v>14</v>
      </c>
      <c r="F805" s="93"/>
      <c r="G805" s="93"/>
      <c r="H805" s="93"/>
      <c r="I805" s="93"/>
      <c r="J805" s="91"/>
      <c r="K805" s="91"/>
      <c r="L805" s="93"/>
      <c r="M805" s="94"/>
      <c r="N805" s="95"/>
    </row>
    <row r="806" spans="1:18" s="38" customFormat="1" ht="17.25" customHeight="1">
      <c r="A806" s="128"/>
      <c r="B806" s="746"/>
      <c r="C806" s="669"/>
      <c r="D806" s="669"/>
      <c r="E806" s="108" t="s">
        <v>24</v>
      </c>
      <c r="F806" s="93">
        <v>0</v>
      </c>
      <c r="G806" s="93">
        <v>0</v>
      </c>
      <c r="H806" s="93">
        <v>0</v>
      </c>
      <c r="I806" s="93">
        <v>0</v>
      </c>
      <c r="J806" s="91">
        <v>0</v>
      </c>
      <c r="K806" s="91">
        <v>0</v>
      </c>
      <c r="L806" s="93">
        <v>0</v>
      </c>
      <c r="M806" s="94">
        <v>0</v>
      </c>
      <c r="N806" s="95"/>
    </row>
    <row r="807" spans="1:18" s="38" customFormat="1" ht="17.25" customHeight="1">
      <c r="A807" s="128"/>
      <c r="B807" s="746"/>
      <c r="C807" s="669"/>
      <c r="D807" s="669"/>
      <c r="E807" s="108" t="s">
        <v>15</v>
      </c>
      <c r="F807" s="176">
        <v>1060</v>
      </c>
      <c r="G807" s="176">
        <v>1060</v>
      </c>
      <c r="H807" s="173">
        <v>1010</v>
      </c>
      <c r="I807" s="176">
        <v>214.03044</v>
      </c>
      <c r="J807" s="469">
        <v>1010</v>
      </c>
      <c r="K807" s="431">
        <v>1010</v>
      </c>
      <c r="L807" s="429">
        <v>1010</v>
      </c>
      <c r="M807" s="429">
        <v>1010</v>
      </c>
      <c r="N807" s="95"/>
    </row>
    <row r="808" spans="1:18" s="38" customFormat="1" ht="17.25" customHeight="1">
      <c r="A808" s="128"/>
      <c r="B808" s="746"/>
      <c r="C808" s="669"/>
      <c r="D808" s="669"/>
      <c r="E808" s="108" t="s">
        <v>29</v>
      </c>
      <c r="F808" s="93"/>
      <c r="G808" s="93"/>
      <c r="H808" s="93"/>
      <c r="I808" s="93"/>
      <c r="J808" s="91"/>
      <c r="K808" s="91"/>
      <c r="L808" s="93"/>
      <c r="M808" s="94"/>
      <c r="N808" s="95"/>
    </row>
    <row r="809" spans="1:18" s="38" customFormat="1" ht="17.25" customHeight="1">
      <c r="A809" s="128"/>
      <c r="B809" s="746"/>
      <c r="C809" s="669"/>
      <c r="D809" s="669"/>
      <c r="E809" s="108" t="s">
        <v>64</v>
      </c>
      <c r="F809" s="98">
        <v>0</v>
      </c>
      <c r="G809" s="93">
        <v>0</v>
      </c>
      <c r="H809" s="98">
        <v>0</v>
      </c>
      <c r="I809" s="98">
        <v>0</v>
      </c>
      <c r="J809" s="99">
        <v>0</v>
      </c>
      <c r="K809" s="91">
        <v>0</v>
      </c>
      <c r="L809" s="98">
        <v>0</v>
      </c>
      <c r="M809" s="100">
        <v>0</v>
      </c>
      <c r="N809" s="95"/>
    </row>
    <row r="810" spans="1:18" s="38" customFormat="1" ht="17.25" customHeight="1">
      <c r="A810" s="128"/>
      <c r="B810" s="746"/>
      <c r="C810" s="669"/>
      <c r="D810" s="669"/>
      <c r="E810" s="108" t="s">
        <v>16</v>
      </c>
      <c r="F810" s="93"/>
      <c r="G810" s="93"/>
      <c r="H810" s="93"/>
      <c r="I810" s="93"/>
      <c r="J810" s="91"/>
      <c r="K810" s="91"/>
      <c r="L810" s="93"/>
      <c r="M810" s="94"/>
      <c r="N810" s="95"/>
    </row>
    <row r="811" spans="1:18" s="38" customFormat="1" ht="17" customHeight="1">
      <c r="A811" s="128"/>
      <c r="B811" s="746"/>
      <c r="C811" s="669"/>
      <c r="D811" s="720" t="s">
        <v>491</v>
      </c>
      <c r="E811" s="108" t="s">
        <v>13</v>
      </c>
      <c r="F811" s="93">
        <f>F813+F814+F815+F816</f>
        <v>7447.3</v>
      </c>
      <c r="G811" s="93">
        <f t="shared" ref="G811" si="346">-G813+G814+G815+G816</f>
        <v>7428.8505599999999</v>
      </c>
      <c r="H811" s="93">
        <f t="shared" ref="H811:K811" si="347">-H813+H814+H815+H816</f>
        <v>8812.2893999999997</v>
      </c>
      <c r="I811" s="93">
        <f t="shared" si="347"/>
        <v>7211.8894</v>
      </c>
      <c r="J811" s="91">
        <f>J813+J814+J815+J816</f>
        <v>7862.6894000000002</v>
      </c>
      <c r="K811" s="91">
        <f t="shared" si="347"/>
        <v>7853.5901199999998</v>
      </c>
      <c r="L811" s="93">
        <f>L813+L814+L815+L816</f>
        <v>8683.7000000000007</v>
      </c>
      <c r="M811" s="90">
        <f>M813+M814+M815+M816</f>
        <v>8683.7000000000007</v>
      </c>
      <c r="N811" s="95"/>
    </row>
    <row r="812" spans="1:18" s="38" customFormat="1" ht="17" customHeight="1">
      <c r="A812" s="128"/>
      <c r="B812" s="746"/>
      <c r="C812" s="669"/>
      <c r="D812" s="721"/>
      <c r="E812" s="108" t="s">
        <v>14</v>
      </c>
      <c r="F812" s="93"/>
      <c r="G812" s="93"/>
      <c r="H812" s="93"/>
      <c r="I812" s="93"/>
      <c r="J812" s="91"/>
      <c r="K812" s="91"/>
      <c r="L812" s="93"/>
      <c r="M812" s="94"/>
      <c r="N812" s="95"/>
    </row>
    <row r="813" spans="1:18" s="38" customFormat="1" ht="17" customHeight="1">
      <c r="A813" s="128"/>
      <c r="B813" s="746"/>
      <c r="C813" s="669"/>
      <c r="D813" s="721"/>
      <c r="E813" s="108" t="s">
        <v>24</v>
      </c>
      <c r="F813" s="98">
        <v>0</v>
      </c>
      <c r="G813" s="93">
        <v>0</v>
      </c>
      <c r="H813" s="98">
        <v>0</v>
      </c>
      <c r="I813" s="98">
        <v>0</v>
      </c>
      <c r="J813" s="99">
        <v>0</v>
      </c>
      <c r="K813" s="91">
        <v>0</v>
      </c>
      <c r="L813" s="98">
        <v>0</v>
      </c>
      <c r="M813" s="100">
        <v>0</v>
      </c>
      <c r="N813" s="95"/>
    </row>
    <row r="814" spans="1:18" s="38" customFormat="1" ht="17" customHeight="1">
      <c r="A814" s="128"/>
      <c r="B814" s="746"/>
      <c r="C814" s="669"/>
      <c r="D814" s="721"/>
      <c r="E814" s="108" t="s">
        <v>15</v>
      </c>
      <c r="F814" s="176">
        <v>7447.3</v>
      </c>
      <c r="G814" s="173">
        <v>7428.8505599999999</v>
      </c>
      <c r="H814" s="173">
        <v>8812.2893999999997</v>
      </c>
      <c r="I814" s="176">
        <v>7211.8894</v>
      </c>
      <c r="J814" s="431">
        <v>7862.6894000000002</v>
      </c>
      <c r="K814" s="431">
        <v>7853.5901199999998</v>
      </c>
      <c r="L814" s="429">
        <v>8683.7000000000007</v>
      </c>
      <c r="M814" s="429">
        <v>8683.7000000000007</v>
      </c>
      <c r="N814" s="95"/>
    </row>
    <row r="815" spans="1:18" s="38" customFormat="1" ht="17" customHeight="1">
      <c r="A815" s="128"/>
      <c r="B815" s="746"/>
      <c r="C815" s="669"/>
      <c r="D815" s="721"/>
      <c r="E815" s="108" t="s">
        <v>29</v>
      </c>
      <c r="F815" s="93"/>
      <c r="G815" s="93"/>
      <c r="H815" s="93"/>
      <c r="I815" s="93"/>
      <c r="J815" s="91"/>
      <c r="K815" s="91"/>
      <c r="L815" s="93"/>
      <c r="M815" s="94"/>
      <c r="N815" s="95"/>
    </row>
    <row r="816" spans="1:18" s="38" customFormat="1" ht="17" customHeight="1">
      <c r="A816" s="128"/>
      <c r="B816" s="746"/>
      <c r="C816" s="669"/>
      <c r="D816" s="721"/>
      <c r="E816" s="108" t="s">
        <v>64</v>
      </c>
      <c r="F816" s="98">
        <v>0</v>
      </c>
      <c r="G816" s="93">
        <v>0</v>
      </c>
      <c r="H816" s="98">
        <v>0</v>
      </c>
      <c r="I816" s="98">
        <v>0</v>
      </c>
      <c r="J816" s="99">
        <v>0</v>
      </c>
      <c r="K816" s="91">
        <v>0</v>
      </c>
      <c r="L816" s="98">
        <v>0</v>
      </c>
      <c r="M816" s="100">
        <v>0</v>
      </c>
      <c r="N816" s="95"/>
    </row>
    <row r="817" spans="1:14" s="38" customFormat="1" ht="17" customHeight="1">
      <c r="A817" s="128"/>
      <c r="B817" s="746"/>
      <c r="C817" s="669"/>
      <c r="D817" s="721"/>
      <c r="E817" s="108" t="s">
        <v>16</v>
      </c>
      <c r="F817" s="93"/>
      <c r="G817" s="93"/>
      <c r="H817" s="93"/>
      <c r="I817" s="93"/>
      <c r="J817" s="91"/>
      <c r="K817" s="91"/>
      <c r="L817" s="93"/>
      <c r="M817" s="94"/>
      <c r="N817" s="95"/>
    </row>
    <row r="818" spans="1:14" s="202" customFormat="1" ht="17" customHeight="1">
      <c r="A818" s="128"/>
      <c r="B818" s="746"/>
      <c r="C818" s="669"/>
      <c r="D818" s="721"/>
      <c r="E818" s="304" t="s">
        <v>13</v>
      </c>
      <c r="F818" s="93">
        <f>F820+F821+F822+F823</f>
        <v>0</v>
      </c>
      <c r="G818" s="93">
        <f t="shared" ref="G818:I818" si="348">-G820+G821+G822+G823</f>
        <v>0</v>
      </c>
      <c r="H818" s="93">
        <f t="shared" si="348"/>
        <v>42.110599999999998</v>
      </c>
      <c r="I818" s="93">
        <f t="shared" si="348"/>
        <v>42.110599999999998</v>
      </c>
      <c r="J818" s="91">
        <f>J820+J821+J822+J823</f>
        <v>42.110599999999998</v>
      </c>
      <c r="K818" s="91">
        <f t="shared" ref="K818" si="349">-K820+K821+K822+K823</f>
        <v>42.110599999999998</v>
      </c>
      <c r="L818" s="93">
        <f>L820+L821+L822+L823</f>
        <v>0</v>
      </c>
      <c r="M818" s="90">
        <f>M820+M821+M822+M823</f>
        <v>0</v>
      </c>
      <c r="N818" s="306"/>
    </row>
    <row r="819" spans="1:14" s="202" customFormat="1" ht="17" customHeight="1">
      <c r="A819" s="128"/>
      <c r="B819" s="746"/>
      <c r="C819" s="669"/>
      <c r="D819" s="721"/>
      <c r="E819" s="304" t="s">
        <v>14</v>
      </c>
      <c r="F819" s="93"/>
      <c r="G819" s="93"/>
      <c r="H819" s="93"/>
      <c r="I819" s="93"/>
      <c r="J819" s="91"/>
      <c r="K819" s="91"/>
      <c r="L819" s="93"/>
      <c r="M819" s="94"/>
      <c r="N819" s="306"/>
    </row>
    <row r="820" spans="1:14" s="202" customFormat="1" ht="17" customHeight="1">
      <c r="A820" s="128"/>
      <c r="B820" s="746"/>
      <c r="C820" s="669"/>
      <c r="D820" s="721"/>
      <c r="E820" s="304" t="s">
        <v>24</v>
      </c>
      <c r="F820" s="98">
        <v>0</v>
      </c>
      <c r="G820" s="93">
        <v>0</v>
      </c>
      <c r="H820" s="98">
        <v>0</v>
      </c>
      <c r="I820" s="98">
        <v>0</v>
      </c>
      <c r="J820" s="99">
        <v>0</v>
      </c>
      <c r="K820" s="91">
        <v>0</v>
      </c>
      <c r="L820" s="98">
        <v>0</v>
      </c>
      <c r="M820" s="100">
        <v>0</v>
      </c>
      <c r="N820" s="306"/>
    </row>
    <row r="821" spans="1:14" s="202" customFormat="1" ht="17" customHeight="1">
      <c r="A821" s="128"/>
      <c r="B821" s="746"/>
      <c r="C821" s="669"/>
      <c r="D821" s="721"/>
      <c r="E821" s="304" t="s">
        <v>15</v>
      </c>
      <c r="F821" s="176"/>
      <c r="G821" s="173"/>
      <c r="H821" s="173">
        <v>42.110599999999998</v>
      </c>
      <c r="I821" s="176">
        <v>42.110599999999998</v>
      </c>
      <c r="J821" s="431">
        <v>42.110599999999998</v>
      </c>
      <c r="K821" s="431">
        <v>42.110599999999998</v>
      </c>
      <c r="L821" s="472">
        <v>0</v>
      </c>
      <c r="M821" s="184">
        <v>0</v>
      </c>
      <c r="N821" s="306"/>
    </row>
    <row r="822" spans="1:14" s="202" customFormat="1" ht="17" customHeight="1">
      <c r="A822" s="128"/>
      <c r="B822" s="746"/>
      <c r="C822" s="669"/>
      <c r="D822" s="721"/>
      <c r="E822" s="304" t="s">
        <v>29</v>
      </c>
      <c r="F822" s="93"/>
      <c r="G822" s="93"/>
      <c r="H822" s="93"/>
      <c r="I822" s="93"/>
      <c r="J822" s="91"/>
      <c r="K822" s="91"/>
      <c r="L822" s="93"/>
      <c r="M822" s="94"/>
      <c r="N822" s="306"/>
    </row>
    <row r="823" spans="1:14" s="202" customFormat="1" ht="17" customHeight="1">
      <c r="A823" s="128"/>
      <c r="B823" s="746"/>
      <c r="C823" s="669"/>
      <c r="D823" s="721"/>
      <c r="E823" s="304" t="s">
        <v>64</v>
      </c>
      <c r="F823" s="176">
        <v>0</v>
      </c>
      <c r="G823" s="173">
        <v>0</v>
      </c>
      <c r="H823" s="173"/>
      <c r="I823" s="176"/>
      <c r="J823" s="232">
        <v>0</v>
      </c>
      <c r="K823" s="174">
        <v>0</v>
      </c>
      <c r="L823" s="184">
        <v>0</v>
      </c>
      <c r="M823" s="184">
        <v>0</v>
      </c>
      <c r="N823" s="306"/>
    </row>
    <row r="824" spans="1:14" s="202" customFormat="1" ht="17" customHeight="1">
      <c r="A824" s="128"/>
      <c r="B824" s="746"/>
      <c r="C824" s="669"/>
      <c r="D824" s="722"/>
      <c r="E824" s="304" t="s">
        <v>16</v>
      </c>
      <c r="F824" s="93"/>
      <c r="G824" s="93"/>
      <c r="H824" s="93"/>
      <c r="I824" s="93"/>
      <c r="J824" s="91"/>
      <c r="K824" s="91"/>
      <c r="L824" s="93"/>
      <c r="M824" s="94"/>
      <c r="N824" s="306"/>
    </row>
    <row r="825" spans="1:14" s="202" customFormat="1" ht="15.75" customHeight="1">
      <c r="A825" s="128"/>
      <c r="B825" s="746"/>
      <c r="C825" s="718"/>
      <c r="D825" s="720" t="s">
        <v>566</v>
      </c>
      <c r="E825" s="237" t="s">
        <v>13</v>
      </c>
      <c r="F825" s="93">
        <f>F827+F828+F829+F830</f>
        <v>2920</v>
      </c>
      <c r="G825" s="93">
        <f t="shared" ref="G825" si="350">-G827+G828+G829+G830</f>
        <v>2920</v>
      </c>
      <c r="H825" s="93">
        <f t="shared" ref="H825:I825" si="351">-H827+H828+H829+H830</f>
        <v>2560</v>
      </c>
      <c r="I825" s="93">
        <f t="shared" si="351"/>
        <v>2560</v>
      </c>
      <c r="J825" s="91">
        <f>J827+J828+J829+J830</f>
        <v>2560</v>
      </c>
      <c r="K825" s="91">
        <f t="shared" ref="K825:M825" si="352">-K827+K828+K829+K830</f>
        <v>2560</v>
      </c>
      <c r="L825" s="93">
        <f t="shared" si="352"/>
        <v>0</v>
      </c>
      <c r="M825" s="90">
        <f t="shared" si="352"/>
        <v>0</v>
      </c>
      <c r="N825" s="238"/>
    </row>
    <row r="826" spans="1:14" s="202" customFormat="1" ht="15.75" customHeight="1">
      <c r="A826" s="128"/>
      <c r="B826" s="746"/>
      <c r="C826" s="719"/>
      <c r="D826" s="721"/>
      <c r="E826" s="237" t="s">
        <v>14</v>
      </c>
      <c r="F826" s="93"/>
      <c r="G826" s="93"/>
      <c r="H826" s="93"/>
      <c r="I826" s="93"/>
      <c r="J826" s="91"/>
      <c r="K826" s="91"/>
      <c r="L826" s="93"/>
      <c r="M826" s="94"/>
      <c r="N826" s="238"/>
    </row>
    <row r="827" spans="1:14" s="202" customFormat="1" ht="15.75" customHeight="1">
      <c r="A827" s="128"/>
      <c r="B827" s="746"/>
      <c r="C827" s="719"/>
      <c r="D827" s="721"/>
      <c r="E827" s="237" t="s">
        <v>24</v>
      </c>
      <c r="F827" s="98">
        <v>0</v>
      </c>
      <c r="G827" s="93">
        <v>0</v>
      </c>
      <c r="H827" s="98">
        <v>0</v>
      </c>
      <c r="I827" s="98">
        <v>0</v>
      </c>
      <c r="J827" s="99">
        <v>0</v>
      </c>
      <c r="K827" s="91">
        <v>0</v>
      </c>
      <c r="L827" s="98">
        <v>0</v>
      </c>
      <c r="M827" s="100">
        <v>0</v>
      </c>
      <c r="N827" s="238"/>
    </row>
    <row r="828" spans="1:14" s="202" customFormat="1" ht="15.75" customHeight="1">
      <c r="A828" s="128"/>
      <c r="B828" s="746"/>
      <c r="C828" s="719"/>
      <c r="D828" s="721"/>
      <c r="E828" s="237" t="s">
        <v>15</v>
      </c>
      <c r="F828" s="173">
        <v>2920</v>
      </c>
      <c r="G828" s="173">
        <v>2920</v>
      </c>
      <c r="H828" s="173">
        <v>2560</v>
      </c>
      <c r="I828" s="173">
        <v>2560</v>
      </c>
      <c r="J828" s="431">
        <v>2560</v>
      </c>
      <c r="K828" s="431">
        <v>2560</v>
      </c>
      <c r="L828" s="183">
        <v>0</v>
      </c>
      <c r="M828" s="183">
        <v>0</v>
      </c>
      <c r="N828" s="238"/>
    </row>
    <row r="829" spans="1:14" s="202" customFormat="1" ht="15.75" customHeight="1">
      <c r="A829" s="128"/>
      <c r="B829" s="746"/>
      <c r="C829" s="719"/>
      <c r="D829" s="721"/>
      <c r="E829" s="237" t="s">
        <v>29</v>
      </c>
      <c r="F829" s="93"/>
      <c r="G829" s="93"/>
      <c r="H829" s="93"/>
      <c r="I829" s="93"/>
      <c r="J829" s="91"/>
      <c r="K829" s="91"/>
      <c r="L829" s="93"/>
      <c r="M829" s="94"/>
      <c r="N829" s="238"/>
    </row>
    <row r="830" spans="1:14" s="202" customFormat="1" ht="15.75" customHeight="1">
      <c r="A830" s="128"/>
      <c r="B830" s="746"/>
      <c r="C830" s="719"/>
      <c r="D830" s="721"/>
      <c r="E830" s="237" t="s">
        <v>64</v>
      </c>
      <c r="F830" s="176">
        <v>0</v>
      </c>
      <c r="G830" s="93">
        <v>0</v>
      </c>
      <c r="H830" s="173">
        <v>0</v>
      </c>
      <c r="I830" s="176">
        <v>0</v>
      </c>
      <c r="J830" s="232">
        <v>0</v>
      </c>
      <c r="K830" s="91">
        <v>0</v>
      </c>
      <c r="L830" s="173">
        <v>0</v>
      </c>
      <c r="M830" s="183">
        <v>0</v>
      </c>
      <c r="N830" s="238"/>
    </row>
    <row r="831" spans="1:14" s="202" customFormat="1" ht="15.75" customHeight="1">
      <c r="A831" s="128"/>
      <c r="B831" s="746"/>
      <c r="C831" s="719"/>
      <c r="D831" s="721"/>
      <c r="E831" s="237" t="s">
        <v>16</v>
      </c>
      <c r="F831" s="93"/>
      <c r="G831" s="93"/>
      <c r="H831" s="93"/>
      <c r="I831" s="93"/>
      <c r="J831" s="91"/>
      <c r="K831" s="91"/>
      <c r="L831" s="93"/>
      <c r="M831" s="94"/>
      <c r="N831" s="238"/>
    </row>
    <row r="832" spans="1:14" s="38" customFormat="1" ht="15.75" customHeight="1">
      <c r="A832" s="128"/>
      <c r="B832" s="746"/>
      <c r="C832" s="669"/>
      <c r="D832" s="669" t="s">
        <v>492</v>
      </c>
      <c r="E832" s="108" t="s">
        <v>13</v>
      </c>
      <c r="F832" s="93">
        <f>F834+F835+F836+F837</f>
        <v>101579.48450999999</v>
      </c>
      <c r="G832" s="93">
        <f t="shared" ref="G832" si="353">-G834+G835+G836+G837</f>
        <v>101579.48450999999</v>
      </c>
      <c r="H832" s="93">
        <f t="shared" ref="H832:M832" si="354">-H834+H835+H836+H837</f>
        <v>116099.55992</v>
      </c>
      <c r="I832" s="93">
        <f t="shared" si="354"/>
        <v>62026.081700000002</v>
      </c>
      <c r="J832" s="91">
        <f>J834+J835+J836+J837</f>
        <v>116520.03043</v>
      </c>
      <c r="K832" s="91">
        <f t="shared" si="354"/>
        <v>116520.03043</v>
      </c>
      <c r="L832" s="93">
        <f t="shared" si="354"/>
        <v>116099.55992</v>
      </c>
      <c r="M832" s="90">
        <f t="shared" si="354"/>
        <v>116099.55992</v>
      </c>
      <c r="N832" s="95"/>
    </row>
    <row r="833" spans="1:14" s="38" customFormat="1" ht="15.75" customHeight="1">
      <c r="A833" s="128"/>
      <c r="B833" s="746"/>
      <c r="C833" s="669"/>
      <c r="D833" s="669"/>
      <c r="E833" s="108" t="s">
        <v>14</v>
      </c>
      <c r="F833" s="93"/>
      <c r="G833" s="93"/>
      <c r="H833" s="93"/>
      <c r="I833" s="93"/>
      <c r="J833" s="91"/>
      <c r="K833" s="91"/>
      <c r="L833" s="93"/>
      <c r="M833" s="94"/>
      <c r="N833" s="95"/>
    </row>
    <row r="834" spans="1:14" s="38" customFormat="1" ht="15.75" customHeight="1">
      <c r="A834" s="128"/>
      <c r="B834" s="746"/>
      <c r="C834" s="669"/>
      <c r="D834" s="669"/>
      <c r="E834" s="108" t="s">
        <v>24</v>
      </c>
      <c r="F834" s="98">
        <v>0</v>
      </c>
      <c r="G834" s="93">
        <v>0</v>
      </c>
      <c r="H834" s="98">
        <v>0</v>
      </c>
      <c r="I834" s="98">
        <v>0</v>
      </c>
      <c r="J834" s="99">
        <v>0</v>
      </c>
      <c r="K834" s="91">
        <v>0</v>
      </c>
      <c r="L834" s="98">
        <v>0</v>
      </c>
      <c r="M834" s="100">
        <v>0</v>
      </c>
      <c r="N834" s="95"/>
    </row>
    <row r="835" spans="1:14" s="38" customFormat="1" ht="15.75" customHeight="1">
      <c r="A835" s="128"/>
      <c r="B835" s="746"/>
      <c r="C835" s="669"/>
      <c r="D835" s="669"/>
      <c r="E835" s="108" t="s">
        <v>15</v>
      </c>
      <c r="F835" s="98">
        <v>0</v>
      </c>
      <c r="G835" s="93">
        <v>0</v>
      </c>
      <c r="H835" s="98">
        <v>0</v>
      </c>
      <c r="I835" s="98">
        <v>0</v>
      </c>
      <c r="J835" s="99">
        <v>0</v>
      </c>
      <c r="K835" s="91">
        <v>0</v>
      </c>
      <c r="L835" s="98">
        <v>0</v>
      </c>
      <c r="M835" s="100">
        <v>0</v>
      </c>
      <c r="N835" s="95"/>
    </row>
    <row r="836" spans="1:14" s="38" customFormat="1" ht="15.75" customHeight="1">
      <c r="A836" s="128"/>
      <c r="B836" s="746"/>
      <c r="C836" s="669"/>
      <c r="D836" s="669"/>
      <c r="E836" s="108" t="s">
        <v>29</v>
      </c>
      <c r="F836" s="93"/>
      <c r="G836" s="93"/>
      <c r="H836" s="93"/>
      <c r="I836" s="93"/>
      <c r="J836" s="91"/>
      <c r="K836" s="91"/>
      <c r="L836" s="93"/>
      <c r="M836" s="94"/>
      <c r="N836" s="95"/>
    </row>
    <row r="837" spans="1:14" s="38" customFormat="1" ht="15.75" customHeight="1">
      <c r="A837" s="128"/>
      <c r="B837" s="746"/>
      <c r="C837" s="669"/>
      <c r="D837" s="669"/>
      <c r="E837" s="108" t="s">
        <v>64</v>
      </c>
      <c r="F837" s="176">
        <v>101579.48450999999</v>
      </c>
      <c r="G837" s="173">
        <v>101579.48450999999</v>
      </c>
      <c r="H837" s="173">
        <v>116099.55992</v>
      </c>
      <c r="I837" s="176">
        <v>62026.081700000002</v>
      </c>
      <c r="J837" s="431">
        <v>116520.03043</v>
      </c>
      <c r="K837" s="431">
        <v>116520.03043</v>
      </c>
      <c r="L837" s="183">
        <v>116099.55992</v>
      </c>
      <c r="M837" s="183">
        <v>116099.55992</v>
      </c>
      <c r="N837" s="95"/>
    </row>
    <row r="838" spans="1:14" s="38" customFormat="1" ht="15.75" customHeight="1">
      <c r="A838" s="128"/>
      <c r="B838" s="746"/>
      <c r="C838" s="669"/>
      <c r="D838" s="669"/>
      <c r="E838" s="108" t="s">
        <v>16</v>
      </c>
      <c r="F838" s="93"/>
      <c r="G838" s="93"/>
      <c r="H838" s="93"/>
      <c r="I838" s="93"/>
      <c r="J838" s="91"/>
      <c r="K838" s="91"/>
      <c r="L838" s="93"/>
      <c r="M838" s="94"/>
      <c r="N838" s="95"/>
    </row>
    <row r="839" spans="1:14" s="38" customFormat="1" ht="15.75" customHeight="1">
      <c r="A839" s="128"/>
      <c r="B839" s="746"/>
      <c r="C839" s="669"/>
      <c r="D839" s="669"/>
      <c r="E839" s="108" t="s">
        <v>13</v>
      </c>
      <c r="F839" s="93">
        <f>F841+F842+F843+F844</f>
        <v>9529.7785199999998</v>
      </c>
      <c r="G839" s="93">
        <f t="shared" ref="G839" si="355">-G841+G842+G843+G844</f>
        <v>9529.7785000000003</v>
      </c>
      <c r="H839" s="93">
        <f t="shared" ref="H839:K839" si="356">-H841+H842+H843+H844</f>
        <v>15418.098599999999</v>
      </c>
      <c r="I839" s="93">
        <f t="shared" si="356"/>
        <v>4698.50623</v>
      </c>
      <c r="J839" s="91">
        <f>J841+J842+J843+J844</f>
        <v>18506.605080000001</v>
      </c>
      <c r="K839" s="91">
        <f t="shared" si="356"/>
        <v>18506.605080000001</v>
      </c>
      <c r="L839" s="93">
        <f>L841+L842+L843+L844</f>
        <v>1054.0820000000001</v>
      </c>
      <c r="M839" s="90">
        <f>M841+M842+M843+M844</f>
        <v>1054.0820000000001</v>
      </c>
      <c r="N839" s="95"/>
    </row>
    <row r="840" spans="1:14" s="38" customFormat="1" ht="15.75" customHeight="1">
      <c r="A840" s="128"/>
      <c r="B840" s="746"/>
      <c r="C840" s="669"/>
      <c r="D840" s="669"/>
      <c r="E840" s="108" t="s">
        <v>14</v>
      </c>
      <c r="F840" s="93"/>
      <c r="G840" s="93"/>
      <c r="H840" s="93"/>
      <c r="I840" s="93"/>
      <c r="J840" s="91"/>
      <c r="K840" s="91"/>
      <c r="L840" s="93"/>
      <c r="M840" s="94"/>
      <c r="N840" s="95"/>
    </row>
    <row r="841" spans="1:14" s="38" customFormat="1" ht="15.75" customHeight="1">
      <c r="A841" s="128"/>
      <c r="B841" s="746"/>
      <c r="C841" s="669"/>
      <c r="D841" s="669"/>
      <c r="E841" s="108" t="s">
        <v>24</v>
      </c>
      <c r="F841" s="98">
        <v>0</v>
      </c>
      <c r="G841" s="98">
        <v>0</v>
      </c>
      <c r="H841" s="98">
        <v>0</v>
      </c>
      <c r="I841" s="98">
        <v>0</v>
      </c>
      <c r="J841" s="99">
        <v>0</v>
      </c>
      <c r="K841" s="99">
        <v>0</v>
      </c>
      <c r="L841" s="98">
        <v>0</v>
      </c>
      <c r="M841" s="100">
        <v>0</v>
      </c>
      <c r="N841" s="95"/>
    </row>
    <row r="842" spans="1:14" s="38" customFormat="1" ht="15.75" customHeight="1">
      <c r="A842" s="128"/>
      <c r="B842" s="746"/>
      <c r="C842" s="669"/>
      <c r="D842" s="669"/>
      <c r="E842" s="108" t="s">
        <v>15</v>
      </c>
      <c r="F842" s="98">
        <v>0</v>
      </c>
      <c r="G842" s="98">
        <v>0</v>
      </c>
      <c r="H842" s="98">
        <v>0</v>
      </c>
      <c r="I842" s="98">
        <v>0</v>
      </c>
      <c r="J842" s="99">
        <v>0</v>
      </c>
      <c r="K842" s="99">
        <v>0</v>
      </c>
      <c r="L842" s="98">
        <v>0</v>
      </c>
      <c r="M842" s="100">
        <v>0</v>
      </c>
      <c r="N842" s="95"/>
    </row>
    <row r="843" spans="1:14" s="38" customFormat="1" ht="15.75" customHeight="1">
      <c r="A843" s="128"/>
      <c r="B843" s="746"/>
      <c r="C843" s="669"/>
      <c r="D843" s="669"/>
      <c r="E843" s="108" t="s">
        <v>29</v>
      </c>
      <c r="F843" s="93"/>
      <c r="G843" s="93"/>
      <c r="H843" s="93"/>
      <c r="I843" s="93"/>
      <c r="J843" s="91"/>
      <c r="K843" s="91"/>
      <c r="L843" s="93"/>
      <c r="M843" s="94"/>
      <c r="N843" s="95"/>
    </row>
    <row r="844" spans="1:14" s="38" customFormat="1" ht="15.75" customHeight="1">
      <c r="A844" s="128"/>
      <c r="B844" s="746"/>
      <c r="C844" s="669"/>
      <c r="D844" s="669"/>
      <c r="E844" s="108" t="s">
        <v>64</v>
      </c>
      <c r="F844" s="176">
        <v>9529.7785199999998</v>
      </c>
      <c r="G844" s="173">
        <v>9529.7785000000003</v>
      </c>
      <c r="H844" s="173">
        <v>15418.098599999999</v>
      </c>
      <c r="I844" s="176">
        <v>4698.50623</v>
      </c>
      <c r="J844" s="431">
        <v>18506.605080000001</v>
      </c>
      <c r="K844" s="431">
        <v>18506.605080000001</v>
      </c>
      <c r="L844" s="183">
        <v>1054.0820000000001</v>
      </c>
      <c r="M844" s="183">
        <v>1054.0820000000001</v>
      </c>
      <c r="N844" s="95"/>
    </row>
    <row r="845" spans="1:14" s="38" customFormat="1" ht="15.75" customHeight="1">
      <c r="A845" s="128"/>
      <c r="B845" s="746"/>
      <c r="C845" s="669"/>
      <c r="D845" s="669"/>
      <c r="E845" s="108" t="s">
        <v>16</v>
      </c>
      <c r="F845" s="93"/>
      <c r="G845" s="93"/>
      <c r="H845" s="93"/>
      <c r="I845" s="93"/>
      <c r="J845" s="91"/>
      <c r="K845" s="91"/>
      <c r="L845" s="93"/>
      <c r="M845" s="94"/>
      <c r="N845" s="95"/>
    </row>
    <row r="846" spans="1:14" ht="15.75" customHeight="1">
      <c r="A846" s="125"/>
      <c r="B846" s="746"/>
      <c r="C846" s="689"/>
      <c r="D846" s="670" t="s">
        <v>493</v>
      </c>
      <c r="E846" s="108" t="s">
        <v>13</v>
      </c>
      <c r="F846" s="93">
        <f t="shared" ref="F846:G846" si="357">F848+F849+F850+F851+F852</f>
        <v>99083.586190000002</v>
      </c>
      <c r="G846" s="93">
        <f t="shared" si="357"/>
        <v>99060.586190000002</v>
      </c>
      <c r="H846" s="93">
        <f t="shared" ref="H846:M846" si="358">H848+H849+H850+H851+H852</f>
        <v>117119.42228</v>
      </c>
      <c r="I846" s="93">
        <f t="shared" si="358"/>
        <v>64701.03559</v>
      </c>
      <c r="J846" s="91">
        <f>J848+J849+J850+J851+J852</f>
        <v>117054.89107</v>
      </c>
      <c r="K846" s="91">
        <f t="shared" si="358"/>
        <v>117054.89107</v>
      </c>
      <c r="L846" s="93">
        <f t="shared" si="358"/>
        <v>117119.42228</v>
      </c>
      <c r="M846" s="90">
        <f t="shared" si="358"/>
        <v>117119.42228</v>
      </c>
      <c r="N846" s="95"/>
    </row>
    <row r="847" spans="1:14" ht="15.75" customHeight="1">
      <c r="A847" s="125"/>
      <c r="B847" s="746"/>
      <c r="C847" s="689"/>
      <c r="D847" s="670"/>
      <c r="E847" s="108" t="s">
        <v>14</v>
      </c>
      <c r="F847" s="93"/>
      <c r="G847" s="93"/>
      <c r="H847" s="93"/>
      <c r="I847" s="93"/>
      <c r="J847" s="91"/>
      <c r="K847" s="91"/>
      <c r="L847" s="93"/>
      <c r="M847" s="94"/>
      <c r="N847" s="95"/>
    </row>
    <row r="848" spans="1:14" ht="15.75" customHeight="1">
      <c r="A848" s="125"/>
      <c r="B848" s="746"/>
      <c r="C848" s="689"/>
      <c r="D848" s="670"/>
      <c r="E848" s="108" t="s">
        <v>24</v>
      </c>
      <c r="F848" s="93">
        <v>0</v>
      </c>
      <c r="G848" s="93">
        <v>0</v>
      </c>
      <c r="H848" s="93">
        <v>0</v>
      </c>
      <c r="I848" s="93">
        <v>0</v>
      </c>
      <c r="J848" s="91">
        <v>0</v>
      </c>
      <c r="K848" s="91">
        <v>0</v>
      </c>
      <c r="L848" s="93">
        <v>0</v>
      </c>
      <c r="M848" s="94">
        <v>0</v>
      </c>
      <c r="N848" s="95"/>
    </row>
    <row r="849" spans="1:14" ht="15.75" customHeight="1">
      <c r="A849" s="125"/>
      <c r="B849" s="746"/>
      <c r="C849" s="689"/>
      <c r="D849" s="670"/>
      <c r="E849" s="108" t="s">
        <v>15</v>
      </c>
      <c r="F849" s="98">
        <v>0</v>
      </c>
      <c r="G849" s="93">
        <v>0</v>
      </c>
      <c r="H849" s="98">
        <v>0</v>
      </c>
      <c r="I849" s="98">
        <v>0</v>
      </c>
      <c r="J849" s="99">
        <v>0</v>
      </c>
      <c r="K849" s="91">
        <v>0</v>
      </c>
      <c r="L849" s="98">
        <v>0</v>
      </c>
      <c r="M849" s="100">
        <v>0</v>
      </c>
      <c r="N849" s="95"/>
    </row>
    <row r="850" spans="1:14" ht="15.75" customHeight="1">
      <c r="A850" s="125"/>
      <c r="B850" s="746"/>
      <c r="C850" s="689"/>
      <c r="D850" s="670"/>
      <c r="E850" s="108" t="s">
        <v>29</v>
      </c>
      <c r="F850" s="93"/>
      <c r="G850" s="93"/>
      <c r="H850" s="93"/>
      <c r="I850" s="93"/>
      <c r="J850" s="91"/>
      <c r="K850" s="91"/>
      <c r="L850" s="93"/>
      <c r="M850" s="94"/>
      <c r="N850" s="95"/>
    </row>
    <row r="851" spans="1:14" ht="15.75" customHeight="1">
      <c r="A851" s="125"/>
      <c r="B851" s="746"/>
      <c r="C851" s="689"/>
      <c r="D851" s="670"/>
      <c r="E851" s="108" t="s">
        <v>64</v>
      </c>
      <c r="F851" s="176">
        <v>99083.586190000002</v>
      </c>
      <c r="G851" s="173">
        <v>99060.586190000002</v>
      </c>
      <c r="H851" s="173">
        <v>117119.42228</v>
      </c>
      <c r="I851" s="176">
        <v>64701.03559</v>
      </c>
      <c r="J851" s="431">
        <v>117054.89107</v>
      </c>
      <c r="K851" s="431">
        <v>117054.89107</v>
      </c>
      <c r="L851" s="183">
        <v>117119.42228</v>
      </c>
      <c r="M851" s="183">
        <v>117119.42228</v>
      </c>
      <c r="N851" s="95"/>
    </row>
    <row r="852" spans="1:14" ht="15.75" customHeight="1">
      <c r="A852" s="125"/>
      <c r="B852" s="746"/>
      <c r="C852" s="689"/>
      <c r="D852" s="670"/>
      <c r="E852" s="108" t="s">
        <v>16</v>
      </c>
      <c r="F852" s="93"/>
      <c r="G852" s="93"/>
      <c r="H852" s="93"/>
      <c r="I852" s="93"/>
      <c r="J852" s="91"/>
      <c r="K852" s="91"/>
      <c r="L852" s="93"/>
      <c r="M852" s="94"/>
      <c r="N852" s="95"/>
    </row>
    <row r="853" spans="1:14" ht="15.75" customHeight="1">
      <c r="A853" s="125"/>
      <c r="B853" s="746"/>
      <c r="C853" s="689"/>
      <c r="D853" s="670"/>
      <c r="E853" s="108" t="s">
        <v>13</v>
      </c>
      <c r="F853" s="93">
        <f t="shared" ref="F853:G853" si="359">F855+F856+F857+F858</f>
        <v>8361.5817800000004</v>
      </c>
      <c r="G853" s="93">
        <f t="shared" si="359"/>
        <v>8357.1749799999998</v>
      </c>
      <c r="H853" s="93">
        <f t="shared" ref="H853:M853" si="360">H855+H856+H857+H858</f>
        <v>26743.924360000001</v>
      </c>
      <c r="I853" s="93">
        <f t="shared" si="360"/>
        <v>5635.9284200000002</v>
      </c>
      <c r="J853" s="91">
        <f>J855+J856+J857+J858</f>
        <v>22808.124390000001</v>
      </c>
      <c r="K853" s="91">
        <f t="shared" si="360"/>
        <v>22808.124390000001</v>
      </c>
      <c r="L853" s="93">
        <f t="shared" si="360"/>
        <v>9071.2999999999993</v>
      </c>
      <c r="M853" s="90">
        <f t="shared" si="360"/>
        <v>9071.2999999999993</v>
      </c>
      <c r="N853" s="95"/>
    </row>
    <row r="854" spans="1:14" ht="15.75" customHeight="1">
      <c r="A854" s="125"/>
      <c r="B854" s="746"/>
      <c r="C854" s="689"/>
      <c r="D854" s="670"/>
      <c r="E854" s="108" t="s">
        <v>14</v>
      </c>
      <c r="F854" s="93"/>
      <c r="G854" s="93"/>
      <c r="H854" s="93"/>
      <c r="I854" s="93"/>
      <c r="J854" s="91"/>
      <c r="K854" s="91"/>
      <c r="L854" s="93"/>
      <c r="M854" s="94"/>
      <c r="N854" s="95"/>
    </row>
    <row r="855" spans="1:14" ht="15.75" customHeight="1">
      <c r="A855" s="125"/>
      <c r="B855" s="746"/>
      <c r="C855" s="689"/>
      <c r="D855" s="670"/>
      <c r="E855" s="108" t="s">
        <v>24</v>
      </c>
      <c r="F855" s="93">
        <v>0</v>
      </c>
      <c r="G855" s="93">
        <v>0</v>
      </c>
      <c r="H855" s="93">
        <v>0</v>
      </c>
      <c r="I855" s="93">
        <v>0</v>
      </c>
      <c r="J855" s="91">
        <v>0</v>
      </c>
      <c r="K855" s="91">
        <v>0</v>
      </c>
      <c r="L855" s="93">
        <v>0</v>
      </c>
      <c r="M855" s="94">
        <v>0</v>
      </c>
      <c r="N855" s="95"/>
    </row>
    <row r="856" spans="1:14" ht="15.75" customHeight="1">
      <c r="A856" s="125"/>
      <c r="B856" s="746"/>
      <c r="C856" s="689"/>
      <c r="D856" s="670"/>
      <c r="E856" s="108" t="s">
        <v>15</v>
      </c>
      <c r="F856" s="98">
        <v>0</v>
      </c>
      <c r="G856" s="93">
        <v>0</v>
      </c>
      <c r="H856" s="98">
        <v>0</v>
      </c>
      <c r="I856" s="98">
        <v>0</v>
      </c>
      <c r="J856" s="99">
        <v>0</v>
      </c>
      <c r="K856" s="91">
        <v>0</v>
      </c>
      <c r="L856" s="98">
        <v>0</v>
      </c>
      <c r="M856" s="100">
        <v>0</v>
      </c>
      <c r="N856" s="95"/>
    </row>
    <row r="857" spans="1:14" ht="15.75" customHeight="1">
      <c r="A857" s="125"/>
      <c r="B857" s="746"/>
      <c r="C857" s="689"/>
      <c r="D857" s="670"/>
      <c r="E857" s="108" t="s">
        <v>29</v>
      </c>
      <c r="F857" s="93"/>
      <c r="G857" s="93"/>
      <c r="H857" s="93"/>
      <c r="I857" s="93"/>
      <c r="J857" s="91"/>
      <c r="K857" s="91"/>
      <c r="L857" s="93"/>
      <c r="M857" s="94"/>
      <c r="N857" s="95"/>
    </row>
    <row r="858" spans="1:14" ht="15.75" customHeight="1">
      <c r="A858" s="125"/>
      <c r="B858" s="746"/>
      <c r="C858" s="689"/>
      <c r="D858" s="670"/>
      <c r="E858" s="108" t="s">
        <v>64</v>
      </c>
      <c r="F858" s="176">
        <v>8361.5817800000004</v>
      </c>
      <c r="G858" s="173">
        <v>8357.1749799999998</v>
      </c>
      <c r="H858" s="173">
        <v>26743.924360000001</v>
      </c>
      <c r="I858" s="176">
        <v>5635.9284200000002</v>
      </c>
      <c r="J858" s="431">
        <v>22808.124390000001</v>
      </c>
      <c r="K858" s="431">
        <v>22808.124390000001</v>
      </c>
      <c r="L858" s="183">
        <v>9071.2999999999993</v>
      </c>
      <c r="M858" s="183">
        <v>9071.2999999999993</v>
      </c>
      <c r="N858" s="95"/>
    </row>
    <row r="859" spans="1:14" ht="15.75" customHeight="1">
      <c r="A859" s="125"/>
      <c r="B859" s="746"/>
      <c r="C859" s="689"/>
      <c r="D859" s="670"/>
      <c r="E859" s="108" t="s">
        <v>16</v>
      </c>
      <c r="F859" s="93"/>
      <c r="G859" s="93"/>
      <c r="H859" s="93"/>
      <c r="I859" s="93"/>
      <c r="J859" s="91"/>
      <c r="K859" s="91"/>
      <c r="L859" s="93"/>
      <c r="M859" s="94"/>
      <c r="N859" s="95"/>
    </row>
    <row r="860" spans="1:14" ht="15.75" customHeight="1">
      <c r="A860" s="125"/>
      <c r="B860" s="746"/>
      <c r="C860" s="689"/>
      <c r="D860" s="670" t="s">
        <v>496</v>
      </c>
      <c r="E860" s="108" t="s">
        <v>13</v>
      </c>
      <c r="F860" s="93">
        <f t="shared" ref="F860:G860" si="361">F862+F863+F864+F865</f>
        <v>22057.131969999999</v>
      </c>
      <c r="G860" s="93">
        <f t="shared" si="361"/>
        <v>22057.131969999999</v>
      </c>
      <c r="H860" s="93">
        <f t="shared" ref="H860:M860" si="362">H862+H863+H864+H865</f>
        <v>27944.45364</v>
      </c>
      <c r="I860" s="93">
        <f t="shared" si="362"/>
        <v>15984.62254</v>
      </c>
      <c r="J860" s="91">
        <f>J862+J863+J864+J865</f>
        <v>24975.967420000001</v>
      </c>
      <c r="K860" s="91">
        <f t="shared" si="362"/>
        <v>24975.967420000001</v>
      </c>
      <c r="L860" s="93">
        <f t="shared" si="362"/>
        <v>28494.294600000001</v>
      </c>
      <c r="M860" s="90">
        <f t="shared" si="362"/>
        <v>28494.294600000001</v>
      </c>
      <c r="N860" s="95"/>
    </row>
    <row r="861" spans="1:14" ht="15.75" customHeight="1">
      <c r="A861" s="125"/>
      <c r="B861" s="746"/>
      <c r="C861" s="689"/>
      <c r="D861" s="670"/>
      <c r="E861" s="108" t="s">
        <v>14</v>
      </c>
      <c r="F861" s="93"/>
      <c r="G861" s="93"/>
      <c r="H861" s="93"/>
      <c r="I861" s="93"/>
      <c r="J861" s="91"/>
      <c r="K861" s="91"/>
      <c r="L861" s="93"/>
      <c r="M861" s="94"/>
      <c r="N861" s="95"/>
    </row>
    <row r="862" spans="1:14" ht="15.75" customHeight="1">
      <c r="A862" s="125"/>
      <c r="B862" s="746"/>
      <c r="C862" s="689"/>
      <c r="D862" s="670"/>
      <c r="E862" s="108" t="s">
        <v>24</v>
      </c>
      <c r="F862" s="93">
        <v>0</v>
      </c>
      <c r="G862" s="93">
        <v>0</v>
      </c>
      <c r="H862" s="93">
        <v>0</v>
      </c>
      <c r="I862" s="93">
        <v>0</v>
      </c>
      <c r="J862" s="91">
        <v>0</v>
      </c>
      <c r="K862" s="91">
        <v>0</v>
      </c>
      <c r="L862" s="93">
        <v>0</v>
      </c>
      <c r="M862" s="94">
        <v>0</v>
      </c>
      <c r="N862" s="95"/>
    </row>
    <row r="863" spans="1:14" ht="15.75" customHeight="1">
      <c r="A863" s="125"/>
      <c r="B863" s="746"/>
      <c r="C863" s="689"/>
      <c r="D863" s="670"/>
      <c r="E863" s="108" t="s">
        <v>15</v>
      </c>
      <c r="F863" s="98">
        <v>0</v>
      </c>
      <c r="G863" s="93">
        <v>0</v>
      </c>
      <c r="H863" s="98">
        <v>0</v>
      </c>
      <c r="I863" s="98">
        <v>0</v>
      </c>
      <c r="J863" s="99">
        <v>0</v>
      </c>
      <c r="K863" s="91">
        <v>0</v>
      </c>
      <c r="L863" s="98">
        <v>0</v>
      </c>
      <c r="M863" s="100">
        <v>0</v>
      </c>
      <c r="N863" s="95"/>
    </row>
    <row r="864" spans="1:14" ht="15.75" customHeight="1">
      <c r="A864" s="125"/>
      <c r="B864" s="746"/>
      <c r="C864" s="689"/>
      <c r="D864" s="670"/>
      <c r="E864" s="108" t="s">
        <v>29</v>
      </c>
      <c r="F864" s="93"/>
      <c r="G864" s="93"/>
      <c r="H864" s="93"/>
      <c r="I864" s="93"/>
      <c r="J864" s="91"/>
      <c r="K864" s="91"/>
      <c r="L864" s="93"/>
      <c r="M864" s="94"/>
      <c r="N864" s="95"/>
    </row>
    <row r="865" spans="1:14" ht="15.75" customHeight="1">
      <c r="A865" s="125"/>
      <c r="B865" s="746"/>
      <c r="C865" s="689"/>
      <c r="D865" s="670"/>
      <c r="E865" s="108" t="s">
        <v>64</v>
      </c>
      <c r="F865" s="176">
        <v>22057.131969999999</v>
      </c>
      <c r="G865" s="173">
        <v>22057.131969999999</v>
      </c>
      <c r="H865" s="173">
        <v>27944.45364</v>
      </c>
      <c r="I865" s="176">
        <v>15984.62254</v>
      </c>
      <c r="J865" s="431">
        <v>24975.967420000001</v>
      </c>
      <c r="K865" s="431">
        <v>24975.967420000001</v>
      </c>
      <c r="L865" s="183">
        <v>28494.294600000001</v>
      </c>
      <c r="M865" s="183">
        <v>28494.294600000001</v>
      </c>
      <c r="N865" s="95"/>
    </row>
    <row r="866" spans="1:14" ht="15.75" customHeight="1">
      <c r="A866" s="125"/>
      <c r="B866" s="746"/>
      <c r="C866" s="689"/>
      <c r="D866" s="670"/>
      <c r="E866" s="108" t="s">
        <v>16</v>
      </c>
      <c r="F866" s="93"/>
      <c r="G866" s="93"/>
      <c r="H866" s="93"/>
      <c r="I866" s="93"/>
      <c r="J866" s="91"/>
      <c r="K866" s="91"/>
      <c r="L866" s="93"/>
      <c r="M866" s="94"/>
      <c r="N866" s="95"/>
    </row>
    <row r="867" spans="1:14" ht="15.75" customHeight="1">
      <c r="A867" s="125"/>
      <c r="B867" s="746"/>
      <c r="C867" s="689"/>
      <c r="D867" s="670"/>
      <c r="E867" s="109" t="s">
        <v>13</v>
      </c>
      <c r="F867" s="93">
        <f t="shared" ref="F867:G867" si="363">F869+F870+F871+F872</f>
        <v>2075.9716600000002</v>
      </c>
      <c r="G867" s="93">
        <f t="shared" si="363"/>
        <v>2075.9716600000002</v>
      </c>
      <c r="H867" s="93">
        <f t="shared" ref="H867:M867" si="364">H869+H870+H871+H872</f>
        <v>1448.77612</v>
      </c>
      <c r="I867" s="93">
        <f t="shared" si="364"/>
        <v>445.86</v>
      </c>
      <c r="J867" s="91">
        <f>J869+J870+J871+J872</f>
        <v>2271.0561200000002</v>
      </c>
      <c r="K867" s="91">
        <f t="shared" si="364"/>
        <v>2271.0561200000002</v>
      </c>
      <c r="L867" s="93">
        <f t="shared" si="364"/>
        <v>1190.14537</v>
      </c>
      <c r="M867" s="90">
        <f t="shared" si="364"/>
        <v>1190.14537</v>
      </c>
      <c r="N867" s="92"/>
    </row>
    <row r="868" spans="1:14" ht="15.75" customHeight="1">
      <c r="A868" s="125"/>
      <c r="B868" s="746"/>
      <c r="C868" s="689"/>
      <c r="D868" s="670"/>
      <c r="E868" s="109" t="s">
        <v>14</v>
      </c>
      <c r="F868" s="93"/>
      <c r="G868" s="93"/>
      <c r="H868" s="93"/>
      <c r="I868" s="93"/>
      <c r="J868" s="91"/>
      <c r="K868" s="91"/>
      <c r="L868" s="93"/>
      <c r="M868" s="90"/>
      <c r="N868" s="92"/>
    </row>
    <row r="869" spans="1:14" ht="15.75" customHeight="1">
      <c r="A869" s="125"/>
      <c r="B869" s="746"/>
      <c r="C869" s="689"/>
      <c r="D869" s="670"/>
      <c r="E869" s="109" t="s">
        <v>24</v>
      </c>
      <c r="F869" s="93">
        <v>0</v>
      </c>
      <c r="G869" s="93">
        <v>0</v>
      </c>
      <c r="H869" s="93">
        <v>0</v>
      </c>
      <c r="I869" s="93">
        <v>0</v>
      </c>
      <c r="J869" s="91">
        <v>0</v>
      </c>
      <c r="K869" s="91">
        <v>0</v>
      </c>
      <c r="L869" s="93">
        <v>0</v>
      </c>
      <c r="M869" s="90">
        <v>0</v>
      </c>
      <c r="N869" s="92"/>
    </row>
    <row r="870" spans="1:14" ht="15.75" customHeight="1">
      <c r="A870" s="125"/>
      <c r="B870" s="746"/>
      <c r="C870" s="689"/>
      <c r="D870" s="670"/>
      <c r="E870" s="109" t="s">
        <v>15</v>
      </c>
      <c r="F870" s="93">
        <v>0</v>
      </c>
      <c r="G870" s="93">
        <v>0</v>
      </c>
      <c r="H870" s="93">
        <v>0</v>
      </c>
      <c r="I870" s="93">
        <v>0</v>
      </c>
      <c r="J870" s="91">
        <v>0</v>
      </c>
      <c r="K870" s="91">
        <v>0</v>
      </c>
      <c r="L870" s="93">
        <v>0</v>
      </c>
      <c r="M870" s="90">
        <v>0</v>
      </c>
      <c r="N870" s="92"/>
    </row>
    <row r="871" spans="1:14" ht="15.75" customHeight="1">
      <c r="A871" s="125"/>
      <c r="B871" s="746"/>
      <c r="C871" s="689"/>
      <c r="D871" s="670"/>
      <c r="E871" s="109" t="s">
        <v>29</v>
      </c>
      <c r="F871" s="93"/>
      <c r="G871" s="93"/>
      <c r="H871" s="93"/>
      <c r="I871" s="93"/>
      <c r="J871" s="91"/>
      <c r="K871" s="91"/>
      <c r="L871" s="93"/>
      <c r="M871" s="90"/>
      <c r="N871" s="92"/>
    </row>
    <row r="872" spans="1:14" ht="15.75" customHeight="1">
      <c r="A872" s="125"/>
      <c r="B872" s="746"/>
      <c r="C872" s="689"/>
      <c r="D872" s="670"/>
      <c r="E872" s="109" t="s">
        <v>64</v>
      </c>
      <c r="F872" s="176">
        <v>2075.9716600000002</v>
      </c>
      <c r="G872" s="173">
        <v>2075.9716600000002</v>
      </c>
      <c r="H872" s="173">
        <v>1448.77612</v>
      </c>
      <c r="I872" s="176">
        <v>445.86</v>
      </c>
      <c r="J872" s="431">
        <v>2271.0561200000002</v>
      </c>
      <c r="K872" s="431">
        <v>2271.0561200000002</v>
      </c>
      <c r="L872" s="183">
        <v>1190.14537</v>
      </c>
      <c r="M872" s="183">
        <v>1190.14537</v>
      </c>
      <c r="N872" s="92"/>
    </row>
    <row r="873" spans="1:14" ht="15.75" customHeight="1">
      <c r="A873" s="125"/>
      <c r="B873" s="746"/>
      <c r="C873" s="689"/>
      <c r="D873" s="670"/>
      <c r="E873" s="109" t="s">
        <v>16</v>
      </c>
      <c r="F873" s="93"/>
      <c r="G873" s="93"/>
      <c r="H873" s="93"/>
      <c r="I873" s="93"/>
      <c r="J873" s="91"/>
      <c r="K873" s="91"/>
      <c r="L873" s="93"/>
      <c r="M873" s="90"/>
      <c r="N873" s="92"/>
    </row>
    <row r="874" spans="1:14" s="202" customFormat="1" ht="15.5" customHeight="1">
      <c r="A874" s="453"/>
      <c r="B874" s="746"/>
      <c r="C874" s="689"/>
      <c r="D874" s="670"/>
      <c r="E874" s="450" t="s">
        <v>13</v>
      </c>
      <c r="F874" s="93">
        <f t="shared" ref="F874:M874" si="365">F876+F877+F878+F879</f>
        <v>0</v>
      </c>
      <c r="G874" s="93">
        <f t="shared" si="365"/>
        <v>0</v>
      </c>
      <c r="H874" s="93">
        <f t="shared" si="365"/>
        <v>0</v>
      </c>
      <c r="I874" s="93">
        <f t="shared" si="365"/>
        <v>0</v>
      </c>
      <c r="J874" s="91">
        <f>J876+J877+J878+J879</f>
        <v>2802.2215999999999</v>
      </c>
      <c r="K874" s="91">
        <f t="shared" si="365"/>
        <v>2802.2215999999999</v>
      </c>
      <c r="L874" s="93">
        <f t="shared" si="365"/>
        <v>0</v>
      </c>
      <c r="M874" s="90">
        <f t="shared" si="365"/>
        <v>0</v>
      </c>
      <c r="N874" s="92"/>
    </row>
    <row r="875" spans="1:14" s="202" customFormat="1" ht="15.75" customHeight="1">
      <c r="A875" s="453"/>
      <c r="B875" s="746"/>
      <c r="C875" s="689"/>
      <c r="D875" s="670"/>
      <c r="E875" s="450" t="s">
        <v>14</v>
      </c>
      <c r="F875" s="93"/>
      <c r="G875" s="93"/>
      <c r="H875" s="93"/>
      <c r="I875" s="93"/>
      <c r="J875" s="91"/>
      <c r="K875" s="91"/>
      <c r="L875" s="93"/>
      <c r="M875" s="90"/>
      <c r="N875" s="92"/>
    </row>
    <row r="876" spans="1:14" s="202" customFormat="1" ht="15.75" customHeight="1">
      <c r="A876" s="453"/>
      <c r="B876" s="746"/>
      <c r="C876" s="689"/>
      <c r="D876" s="670"/>
      <c r="E876" s="450" t="s">
        <v>24</v>
      </c>
      <c r="F876" s="93">
        <v>0</v>
      </c>
      <c r="G876" s="93">
        <v>0</v>
      </c>
      <c r="H876" s="93">
        <v>0</v>
      </c>
      <c r="I876" s="93">
        <v>0</v>
      </c>
      <c r="J876" s="91">
        <v>0</v>
      </c>
      <c r="K876" s="91">
        <v>0</v>
      </c>
      <c r="L876" s="93">
        <v>0</v>
      </c>
      <c r="M876" s="90">
        <v>0</v>
      </c>
      <c r="N876" s="92"/>
    </row>
    <row r="877" spans="1:14" s="202" customFormat="1" ht="15.75" customHeight="1">
      <c r="A877" s="453"/>
      <c r="B877" s="746"/>
      <c r="C877" s="689"/>
      <c r="D877" s="670"/>
      <c r="E877" s="450" t="s">
        <v>15</v>
      </c>
      <c r="F877" s="93">
        <v>0</v>
      </c>
      <c r="G877" s="93">
        <v>0</v>
      </c>
      <c r="H877" s="93">
        <v>0</v>
      </c>
      <c r="I877" s="93">
        <v>0</v>
      </c>
      <c r="J877" s="91">
        <v>0</v>
      </c>
      <c r="K877" s="91">
        <v>0</v>
      </c>
      <c r="L877" s="93">
        <v>0</v>
      </c>
      <c r="M877" s="90">
        <v>0</v>
      </c>
      <c r="N877" s="92"/>
    </row>
    <row r="878" spans="1:14" s="202" customFormat="1" ht="15.75" customHeight="1">
      <c r="A878" s="453"/>
      <c r="B878" s="746"/>
      <c r="C878" s="689"/>
      <c r="D878" s="670"/>
      <c r="E878" s="284" t="s">
        <v>29</v>
      </c>
      <c r="F878" s="93"/>
      <c r="G878" s="93"/>
      <c r="H878" s="93"/>
      <c r="I878" s="93"/>
      <c r="J878" s="91"/>
      <c r="K878" s="91"/>
      <c r="L878" s="93"/>
      <c r="M878" s="90"/>
      <c r="N878" s="92"/>
    </row>
    <row r="879" spans="1:14" s="202" customFormat="1" ht="15.75" customHeight="1">
      <c r="A879" s="453"/>
      <c r="B879" s="746"/>
      <c r="C879" s="689"/>
      <c r="D879" s="670"/>
      <c r="E879" s="284" t="s">
        <v>64</v>
      </c>
      <c r="F879" s="176">
        <v>0</v>
      </c>
      <c r="G879" s="176">
        <v>0</v>
      </c>
      <c r="H879" s="173">
        <v>0</v>
      </c>
      <c r="I879" s="176">
        <v>0</v>
      </c>
      <c r="J879" s="431">
        <v>2802.2215999999999</v>
      </c>
      <c r="K879" s="431">
        <v>2802.2215999999999</v>
      </c>
      <c r="L879" s="183">
        <v>0</v>
      </c>
      <c r="M879" s="183">
        <v>0</v>
      </c>
      <c r="N879" s="92"/>
    </row>
    <row r="880" spans="1:14" s="202" customFormat="1" ht="15.75" customHeight="1">
      <c r="A880" s="453"/>
      <c r="B880" s="746"/>
      <c r="C880" s="689"/>
      <c r="D880" s="670"/>
      <c r="E880" s="284" t="s">
        <v>16</v>
      </c>
      <c r="F880" s="93"/>
      <c r="G880" s="93"/>
      <c r="H880" s="93"/>
      <c r="I880" s="93"/>
      <c r="J880" s="91"/>
      <c r="K880" s="91"/>
      <c r="L880" s="93"/>
      <c r="M880" s="93"/>
      <c r="N880" s="449"/>
    </row>
    <row r="881" spans="1:14" s="202" customFormat="1" ht="15.5" customHeight="1">
      <c r="A881" s="453"/>
      <c r="B881" s="746"/>
      <c r="C881" s="689"/>
      <c r="D881" s="670"/>
      <c r="E881" s="450" t="s">
        <v>13</v>
      </c>
      <c r="F881" s="93">
        <f t="shared" ref="F881:M881" si="366">F883+F884+F885+F886</f>
        <v>0</v>
      </c>
      <c r="G881" s="93">
        <f t="shared" si="366"/>
        <v>0</v>
      </c>
      <c r="H881" s="93">
        <f t="shared" si="366"/>
        <v>0</v>
      </c>
      <c r="I881" s="93">
        <f t="shared" si="366"/>
        <v>0</v>
      </c>
      <c r="J881" s="91">
        <f>J883+J884+J885+J886</f>
        <v>255.45165</v>
      </c>
      <c r="K881" s="91">
        <f t="shared" si="366"/>
        <v>255.45165</v>
      </c>
      <c r="L881" s="93">
        <f t="shared" si="366"/>
        <v>0</v>
      </c>
      <c r="M881" s="90">
        <f t="shared" si="366"/>
        <v>0</v>
      </c>
      <c r="N881" s="92"/>
    </row>
    <row r="882" spans="1:14" s="202" customFormat="1" ht="15.75" customHeight="1">
      <c r="A882" s="453"/>
      <c r="B882" s="746"/>
      <c r="C882" s="689"/>
      <c r="D882" s="670"/>
      <c r="E882" s="450" t="s">
        <v>14</v>
      </c>
      <c r="F882" s="93"/>
      <c r="G882" s="93"/>
      <c r="H882" s="93"/>
      <c r="I882" s="93"/>
      <c r="J882" s="91"/>
      <c r="K882" s="91"/>
      <c r="L882" s="93"/>
      <c r="M882" s="90"/>
      <c r="N882" s="92"/>
    </row>
    <row r="883" spans="1:14" s="202" customFormat="1" ht="15.75" customHeight="1">
      <c r="A883" s="453"/>
      <c r="B883" s="746"/>
      <c r="C883" s="689"/>
      <c r="D883" s="670"/>
      <c r="E883" s="450" t="s">
        <v>24</v>
      </c>
      <c r="F883" s="93">
        <v>0</v>
      </c>
      <c r="G883" s="93">
        <v>0</v>
      </c>
      <c r="H883" s="93">
        <v>0</v>
      </c>
      <c r="I883" s="93">
        <v>0</v>
      </c>
      <c r="J883" s="91">
        <v>0</v>
      </c>
      <c r="K883" s="91">
        <v>0</v>
      </c>
      <c r="L883" s="93">
        <v>0</v>
      </c>
      <c r="M883" s="90">
        <v>0</v>
      </c>
      <c r="N883" s="92"/>
    </row>
    <row r="884" spans="1:14" s="202" customFormat="1" ht="15.75" customHeight="1">
      <c r="A884" s="453"/>
      <c r="B884" s="746"/>
      <c r="C884" s="689"/>
      <c r="D884" s="670"/>
      <c r="E884" s="450" t="s">
        <v>15</v>
      </c>
      <c r="F884" s="93">
        <v>0</v>
      </c>
      <c r="G884" s="93">
        <v>0</v>
      </c>
      <c r="H884" s="93">
        <v>0</v>
      </c>
      <c r="I884" s="93">
        <v>0</v>
      </c>
      <c r="J884" s="91">
        <v>0</v>
      </c>
      <c r="K884" s="91">
        <v>0</v>
      </c>
      <c r="L884" s="93">
        <v>0</v>
      </c>
      <c r="M884" s="90">
        <v>0</v>
      </c>
      <c r="N884" s="92"/>
    </row>
    <row r="885" spans="1:14" s="202" customFormat="1" ht="15.75" customHeight="1">
      <c r="A885" s="453"/>
      <c r="B885" s="746"/>
      <c r="C885" s="689"/>
      <c r="D885" s="670"/>
      <c r="E885" s="284" t="s">
        <v>29</v>
      </c>
      <c r="F885" s="93"/>
      <c r="G885" s="93"/>
      <c r="H885" s="93"/>
      <c r="I885" s="93"/>
      <c r="J885" s="91"/>
      <c r="K885" s="91"/>
      <c r="L885" s="93"/>
      <c r="M885" s="90"/>
      <c r="N885" s="92"/>
    </row>
    <row r="886" spans="1:14" s="202" customFormat="1" ht="15.75" customHeight="1">
      <c r="A886" s="453"/>
      <c r="B886" s="746"/>
      <c r="C886" s="689"/>
      <c r="D886" s="670"/>
      <c r="E886" s="284" t="s">
        <v>64</v>
      </c>
      <c r="F886" s="176">
        <v>0</v>
      </c>
      <c r="G886" s="176">
        <v>0</v>
      </c>
      <c r="H886" s="173">
        <v>0</v>
      </c>
      <c r="I886" s="176">
        <v>0</v>
      </c>
      <c r="J886" s="431">
        <v>255.45165</v>
      </c>
      <c r="K886" s="431">
        <v>255.45165</v>
      </c>
      <c r="L886" s="183"/>
      <c r="M886" s="183"/>
      <c r="N886" s="92"/>
    </row>
    <row r="887" spans="1:14" s="202" customFormat="1" ht="15.75" customHeight="1">
      <c r="A887" s="453"/>
      <c r="B887" s="746"/>
      <c r="C887" s="689"/>
      <c r="D887" s="670"/>
      <c r="E887" s="284" t="s">
        <v>16</v>
      </c>
      <c r="F887" s="93"/>
      <c r="G887" s="93"/>
      <c r="H887" s="93"/>
      <c r="I887" s="93"/>
      <c r="J887" s="91"/>
      <c r="K887" s="91"/>
      <c r="L887" s="93"/>
      <c r="M887" s="93"/>
      <c r="N887" s="449"/>
    </row>
    <row r="888" spans="1:14" s="29" customFormat="1" ht="15.5" customHeight="1">
      <c r="A888" s="125"/>
      <c r="B888" s="746"/>
      <c r="C888" s="689"/>
      <c r="D888" s="670"/>
      <c r="E888" s="109" t="s">
        <v>13</v>
      </c>
      <c r="F888" s="93">
        <f t="shared" ref="F888:G888" si="367">F890+F891+F892+F893</f>
        <v>932.49657000000002</v>
      </c>
      <c r="G888" s="93">
        <f t="shared" si="367"/>
        <v>932.49657000000002</v>
      </c>
      <c r="H888" s="93">
        <f t="shared" ref="H888:M888" si="368">H890+H891+H892+H893</f>
        <v>1270.20364</v>
      </c>
      <c r="I888" s="93">
        <f t="shared" si="368"/>
        <v>785.37657999999999</v>
      </c>
      <c r="J888" s="91">
        <f>J890+J891+J892+J893</f>
        <v>1338.0166099999999</v>
      </c>
      <c r="K888" s="91">
        <f t="shared" si="368"/>
        <v>1338.0166099999999</v>
      </c>
      <c r="L888" s="93">
        <f t="shared" si="368"/>
        <v>1270.20364</v>
      </c>
      <c r="M888" s="90">
        <f t="shared" si="368"/>
        <v>1270.20364</v>
      </c>
      <c r="N888" s="92"/>
    </row>
    <row r="889" spans="1:14" s="29" customFormat="1" ht="15.75" customHeight="1">
      <c r="A889" s="125"/>
      <c r="B889" s="746"/>
      <c r="C889" s="689"/>
      <c r="D889" s="670"/>
      <c r="E889" s="109" t="s">
        <v>14</v>
      </c>
      <c r="F889" s="93"/>
      <c r="G889" s="93"/>
      <c r="H889" s="93"/>
      <c r="I889" s="93"/>
      <c r="J889" s="91"/>
      <c r="K889" s="91"/>
      <c r="L889" s="93"/>
      <c r="M889" s="90"/>
      <c r="N889" s="92"/>
    </row>
    <row r="890" spans="1:14" s="29" customFormat="1" ht="15.75" customHeight="1">
      <c r="A890" s="125"/>
      <c r="B890" s="746"/>
      <c r="C890" s="689"/>
      <c r="D890" s="670"/>
      <c r="E890" s="109" t="s">
        <v>24</v>
      </c>
      <c r="F890" s="93">
        <v>0</v>
      </c>
      <c r="G890" s="93">
        <v>0</v>
      </c>
      <c r="H890" s="93">
        <v>0</v>
      </c>
      <c r="I890" s="93">
        <v>0</v>
      </c>
      <c r="J890" s="91">
        <v>0</v>
      </c>
      <c r="K890" s="91">
        <v>0</v>
      </c>
      <c r="L890" s="93">
        <v>0</v>
      </c>
      <c r="M890" s="90">
        <v>0</v>
      </c>
      <c r="N890" s="92"/>
    </row>
    <row r="891" spans="1:14" s="29" customFormat="1" ht="15.75" customHeight="1">
      <c r="A891" s="125"/>
      <c r="B891" s="746"/>
      <c r="C891" s="689"/>
      <c r="D891" s="670"/>
      <c r="E891" s="109" t="s">
        <v>15</v>
      </c>
      <c r="F891" s="93">
        <v>0</v>
      </c>
      <c r="G891" s="93">
        <v>0</v>
      </c>
      <c r="H891" s="93">
        <v>0</v>
      </c>
      <c r="I891" s="93">
        <v>0</v>
      </c>
      <c r="J891" s="91">
        <v>0</v>
      </c>
      <c r="K891" s="91">
        <v>0</v>
      </c>
      <c r="L891" s="93">
        <v>0</v>
      </c>
      <c r="M891" s="90">
        <v>0</v>
      </c>
      <c r="N891" s="92"/>
    </row>
    <row r="892" spans="1:14" s="29" customFormat="1" ht="15.75" customHeight="1">
      <c r="A892" s="125"/>
      <c r="B892" s="746"/>
      <c r="C892" s="689"/>
      <c r="D892" s="670"/>
      <c r="E892" s="284" t="s">
        <v>29</v>
      </c>
      <c r="F892" s="93"/>
      <c r="G892" s="93"/>
      <c r="H892" s="93"/>
      <c r="I892" s="93"/>
      <c r="J892" s="91"/>
      <c r="K892" s="91"/>
      <c r="L892" s="93"/>
      <c r="M892" s="90"/>
      <c r="N892" s="92"/>
    </row>
    <row r="893" spans="1:14" s="29" customFormat="1" ht="15.75" customHeight="1">
      <c r="A893" s="125"/>
      <c r="B893" s="746"/>
      <c r="C893" s="689"/>
      <c r="D893" s="670"/>
      <c r="E893" s="284" t="s">
        <v>64</v>
      </c>
      <c r="F893" s="176">
        <v>932.49657000000002</v>
      </c>
      <c r="G893" s="176">
        <v>932.49657000000002</v>
      </c>
      <c r="H893" s="173">
        <v>1270.20364</v>
      </c>
      <c r="I893" s="176">
        <v>785.37657999999999</v>
      </c>
      <c r="J893" s="431">
        <v>1338.0166099999999</v>
      </c>
      <c r="K893" s="431">
        <v>1338.0166099999999</v>
      </c>
      <c r="L893" s="183">
        <v>1270.20364</v>
      </c>
      <c r="M893" s="183">
        <v>1270.20364</v>
      </c>
      <c r="N893" s="92"/>
    </row>
    <row r="894" spans="1:14" s="29" customFormat="1" ht="15.75" customHeight="1">
      <c r="A894" s="125"/>
      <c r="B894" s="746"/>
      <c r="C894" s="689"/>
      <c r="D894" s="670"/>
      <c r="E894" s="284" t="s">
        <v>16</v>
      </c>
      <c r="F894" s="93"/>
      <c r="G894" s="93"/>
      <c r="H894" s="93"/>
      <c r="I894" s="93"/>
      <c r="J894" s="91"/>
      <c r="K894" s="91"/>
      <c r="L894" s="93"/>
      <c r="M894" s="93"/>
      <c r="N894" s="283"/>
    </row>
    <row r="895" spans="1:14" s="287" customFormat="1" ht="16.5" customHeight="1">
      <c r="A895" s="314"/>
      <c r="B895" s="746"/>
      <c r="C895" s="724"/>
      <c r="D895" s="709" t="s">
        <v>747</v>
      </c>
      <c r="E895" s="284" t="s">
        <v>13</v>
      </c>
      <c r="F895" s="93">
        <f t="shared" ref="F895:M895" si="369">F897+F898+F899+F900+F901</f>
        <v>0</v>
      </c>
      <c r="G895" s="93">
        <f t="shared" si="369"/>
        <v>0</v>
      </c>
      <c r="H895" s="93">
        <f t="shared" si="369"/>
        <v>0</v>
      </c>
      <c r="I895" s="93">
        <f t="shared" si="369"/>
        <v>0</v>
      </c>
      <c r="J895" s="91">
        <f>J897+J898+J899+J900+J901</f>
        <v>250</v>
      </c>
      <c r="K895" s="91">
        <f t="shared" si="369"/>
        <v>250</v>
      </c>
      <c r="L895" s="93">
        <f t="shared" si="369"/>
        <v>0</v>
      </c>
      <c r="M895" s="93">
        <f t="shared" si="369"/>
        <v>0</v>
      </c>
      <c r="N895" s="449"/>
    </row>
    <row r="896" spans="1:14" s="287" customFormat="1" ht="16.5" customHeight="1">
      <c r="A896" s="314"/>
      <c r="B896" s="746"/>
      <c r="C896" s="725"/>
      <c r="D896" s="710"/>
      <c r="E896" s="284" t="s">
        <v>14</v>
      </c>
      <c r="F896" s="93"/>
      <c r="G896" s="93"/>
      <c r="H896" s="93"/>
      <c r="I896" s="93"/>
      <c r="J896" s="91"/>
      <c r="K896" s="91"/>
      <c r="L896" s="93"/>
      <c r="M896" s="93"/>
      <c r="N896" s="449"/>
    </row>
    <row r="897" spans="1:14" s="287" customFormat="1" ht="16.5" customHeight="1">
      <c r="A897" s="314"/>
      <c r="B897" s="746"/>
      <c r="C897" s="725"/>
      <c r="D897" s="710"/>
      <c r="E897" s="284" t="s">
        <v>24</v>
      </c>
      <c r="F897" s="93">
        <v>0</v>
      </c>
      <c r="G897" s="93">
        <v>0</v>
      </c>
      <c r="H897" s="93">
        <v>0</v>
      </c>
      <c r="I897" s="93">
        <v>0</v>
      </c>
      <c r="J897" s="91">
        <v>0</v>
      </c>
      <c r="K897" s="91">
        <v>0</v>
      </c>
      <c r="L897" s="93">
        <v>0</v>
      </c>
      <c r="M897" s="93">
        <v>0</v>
      </c>
      <c r="N897" s="449"/>
    </row>
    <row r="898" spans="1:14" s="287" customFormat="1" ht="16.5" customHeight="1">
      <c r="A898" s="314"/>
      <c r="B898" s="746"/>
      <c r="C898" s="725"/>
      <c r="D898" s="710"/>
      <c r="E898" s="284" t="s">
        <v>15</v>
      </c>
      <c r="F898" s="173">
        <v>0</v>
      </c>
      <c r="G898" s="173">
        <v>0</v>
      </c>
      <c r="H898" s="173">
        <v>0</v>
      </c>
      <c r="I898" s="176">
        <v>0</v>
      </c>
      <c r="J898" s="174">
        <v>0</v>
      </c>
      <c r="K898" s="174">
        <v>0</v>
      </c>
      <c r="L898" s="173">
        <v>0</v>
      </c>
      <c r="M898" s="173">
        <v>0</v>
      </c>
      <c r="N898" s="449"/>
    </row>
    <row r="899" spans="1:14" s="287" customFormat="1" ht="16.5" customHeight="1">
      <c r="A899" s="314"/>
      <c r="B899" s="746"/>
      <c r="C899" s="725"/>
      <c r="D899" s="710"/>
      <c r="E899" s="284" t="s">
        <v>29</v>
      </c>
      <c r="F899" s="93"/>
      <c r="G899" s="93"/>
      <c r="H899" s="93"/>
      <c r="I899" s="93"/>
      <c r="J899" s="91"/>
      <c r="K899" s="91"/>
      <c r="L899" s="93"/>
      <c r="M899" s="93"/>
      <c r="N899" s="449"/>
    </row>
    <row r="900" spans="1:14" s="287" customFormat="1" ht="16.5" customHeight="1">
      <c r="A900" s="314"/>
      <c r="B900" s="746"/>
      <c r="C900" s="725"/>
      <c r="D900" s="710"/>
      <c r="E900" s="284" t="s">
        <v>64</v>
      </c>
      <c r="F900" s="176">
        <v>0</v>
      </c>
      <c r="G900" s="173">
        <v>0</v>
      </c>
      <c r="H900" s="173">
        <v>0</v>
      </c>
      <c r="I900" s="173">
        <v>0</v>
      </c>
      <c r="J900" s="431">
        <v>250</v>
      </c>
      <c r="K900" s="431">
        <v>250</v>
      </c>
      <c r="L900" s="429">
        <v>0</v>
      </c>
      <c r="M900" s="429">
        <v>0</v>
      </c>
      <c r="N900" s="449"/>
    </row>
    <row r="901" spans="1:14" s="287" customFormat="1" ht="16.5" customHeight="1">
      <c r="A901" s="314"/>
      <c r="B901" s="746"/>
      <c r="C901" s="725"/>
      <c r="D901" s="710"/>
      <c r="E901" s="284" t="s">
        <v>16</v>
      </c>
      <c r="F901" s="93"/>
      <c r="G901" s="93"/>
      <c r="H901" s="93"/>
      <c r="I901" s="93"/>
      <c r="J901" s="91"/>
      <c r="K901" s="91"/>
      <c r="L901" s="93"/>
      <c r="M901" s="93"/>
      <c r="N901" s="449"/>
    </row>
    <row r="902" spans="1:14" s="287" customFormat="1" ht="16.5" customHeight="1">
      <c r="A902" s="314"/>
      <c r="B902" s="746"/>
      <c r="C902" s="724"/>
      <c r="D902" s="709" t="s">
        <v>558</v>
      </c>
      <c r="E902" s="284" t="s">
        <v>13</v>
      </c>
      <c r="F902" s="93">
        <f t="shared" ref="F902:G902" si="370">F904+F905+F906+F907+F908</f>
        <v>2267.19668</v>
      </c>
      <c r="G902" s="93">
        <f t="shared" si="370"/>
        <v>2128.8533200000002</v>
      </c>
      <c r="H902" s="93">
        <f t="shared" ref="H902:M902" si="371">H904+H905+H906+H907+H908</f>
        <v>2531.0028000000002</v>
      </c>
      <c r="I902" s="93">
        <f t="shared" si="371"/>
        <v>1953.9757</v>
      </c>
      <c r="J902" s="91">
        <f>J904+J905+J906+J907+J908</f>
        <v>1979.7404799999999</v>
      </c>
      <c r="K902" s="91">
        <f t="shared" si="371"/>
        <v>1979.7404799999999</v>
      </c>
      <c r="L902" s="93">
        <f t="shared" si="371"/>
        <v>0</v>
      </c>
      <c r="M902" s="93">
        <f t="shared" si="371"/>
        <v>0</v>
      </c>
      <c r="N902" s="305"/>
    </row>
    <row r="903" spans="1:14" s="287" customFormat="1" ht="16.5" customHeight="1">
      <c r="A903" s="314"/>
      <c r="B903" s="746"/>
      <c r="C903" s="725"/>
      <c r="D903" s="710"/>
      <c r="E903" s="284" t="s">
        <v>14</v>
      </c>
      <c r="F903" s="93"/>
      <c r="G903" s="93"/>
      <c r="H903" s="93"/>
      <c r="I903" s="93"/>
      <c r="J903" s="91"/>
      <c r="K903" s="91"/>
      <c r="L903" s="93"/>
      <c r="M903" s="93"/>
      <c r="N903" s="305"/>
    </row>
    <row r="904" spans="1:14" s="287" customFormat="1" ht="16.5" customHeight="1">
      <c r="A904" s="314"/>
      <c r="B904" s="746"/>
      <c r="C904" s="725"/>
      <c r="D904" s="710"/>
      <c r="E904" s="284" t="s">
        <v>24</v>
      </c>
      <c r="F904" s="93">
        <v>0</v>
      </c>
      <c r="G904" s="93">
        <v>0</v>
      </c>
      <c r="H904" s="93">
        <v>0</v>
      </c>
      <c r="I904" s="93">
        <v>0</v>
      </c>
      <c r="J904" s="91">
        <v>0</v>
      </c>
      <c r="K904" s="91">
        <v>0</v>
      </c>
      <c r="L904" s="93">
        <v>0</v>
      </c>
      <c r="M904" s="93">
        <v>0</v>
      </c>
      <c r="N904" s="305"/>
    </row>
    <row r="905" spans="1:14" s="287" customFormat="1" ht="16.5" customHeight="1">
      <c r="A905" s="314"/>
      <c r="B905" s="746"/>
      <c r="C905" s="725"/>
      <c r="D905" s="710"/>
      <c r="E905" s="284" t="s">
        <v>15</v>
      </c>
      <c r="F905" s="173">
        <v>0</v>
      </c>
      <c r="G905" s="173">
        <v>0</v>
      </c>
      <c r="H905" s="173">
        <v>0</v>
      </c>
      <c r="I905" s="176">
        <v>0</v>
      </c>
      <c r="J905" s="174">
        <v>0</v>
      </c>
      <c r="K905" s="174">
        <v>0</v>
      </c>
      <c r="L905" s="173"/>
      <c r="M905" s="173"/>
      <c r="N905" s="305"/>
    </row>
    <row r="906" spans="1:14" s="287" customFormat="1" ht="16.5" customHeight="1">
      <c r="A906" s="314"/>
      <c r="B906" s="746"/>
      <c r="C906" s="725"/>
      <c r="D906" s="710"/>
      <c r="E906" s="284" t="s">
        <v>29</v>
      </c>
      <c r="F906" s="93"/>
      <c r="G906" s="93"/>
      <c r="H906" s="93"/>
      <c r="I906" s="93"/>
      <c r="J906" s="91"/>
      <c r="K906" s="91"/>
      <c r="L906" s="93"/>
      <c r="M906" s="93"/>
      <c r="N906" s="305"/>
    </row>
    <row r="907" spans="1:14" s="287" customFormat="1" ht="16.5" customHeight="1">
      <c r="A907" s="314"/>
      <c r="B907" s="746"/>
      <c r="C907" s="725"/>
      <c r="D907" s="710"/>
      <c r="E907" s="284" t="s">
        <v>64</v>
      </c>
      <c r="F907" s="176">
        <v>2267.19668</v>
      </c>
      <c r="G907" s="173">
        <v>2128.8533200000002</v>
      </c>
      <c r="H907" s="173">
        <v>2531.0028000000002</v>
      </c>
      <c r="I907" s="173">
        <v>1953.9757</v>
      </c>
      <c r="J907" s="431">
        <v>1979.7404799999999</v>
      </c>
      <c r="K907" s="431">
        <v>1979.7404799999999</v>
      </c>
      <c r="L907" s="173">
        <v>0</v>
      </c>
      <c r="M907" s="173">
        <v>0</v>
      </c>
      <c r="N907" s="305"/>
    </row>
    <row r="908" spans="1:14" s="287" customFormat="1" ht="16.5" customHeight="1">
      <c r="A908" s="314"/>
      <c r="B908" s="746"/>
      <c r="C908" s="725"/>
      <c r="D908" s="710"/>
      <c r="E908" s="284" t="s">
        <v>16</v>
      </c>
      <c r="F908" s="93"/>
      <c r="G908" s="93"/>
      <c r="H908" s="93"/>
      <c r="I908" s="93"/>
      <c r="J908" s="91"/>
      <c r="K908" s="91"/>
      <c r="L908" s="93"/>
      <c r="M908" s="93"/>
      <c r="N908" s="305"/>
    </row>
    <row r="909" spans="1:14" s="202" customFormat="1" ht="15.5" customHeight="1">
      <c r="A909" s="312"/>
      <c r="B909" s="746"/>
      <c r="C909" s="679"/>
      <c r="D909" s="709" t="s">
        <v>639</v>
      </c>
      <c r="E909" s="284" t="s">
        <v>13</v>
      </c>
      <c r="F909" s="93">
        <f t="shared" ref="F909:M909" si="372">F911+F912+F913+F914</f>
        <v>27906.203269999998</v>
      </c>
      <c r="G909" s="93">
        <f t="shared" si="372"/>
        <v>27269.919999999998</v>
      </c>
      <c r="H909" s="93">
        <f t="shared" si="372"/>
        <v>34776.876879999996</v>
      </c>
      <c r="I909" s="93">
        <f t="shared" si="372"/>
        <v>15705.87333</v>
      </c>
      <c r="J909" s="91">
        <f>J911+J912+J913+J914</f>
        <v>29271.371369999997</v>
      </c>
      <c r="K909" s="91">
        <f t="shared" si="372"/>
        <v>27734.4902</v>
      </c>
      <c r="L909" s="315">
        <f t="shared" si="372"/>
        <v>34742.1</v>
      </c>
      <c r="M909" s="90">
        <f t="shared" si="372"/>
        <v>35397.599999999999</v>
      </c>
      <c r="N909" s="311"/>
    </row>
    <row r="910" spans="1:14" s="202" customFormat="1" ht="15.5" customHeight="1">
      <c r="A910" s="312"/>
      <c r="B910" s="746"/>
      <c r="C910" s="680"/>
      <c r="D910" s="710"/>
      <c r="E910" s="284" t="s">
        <v>14</v>
      </c>
      <c r="F910" s="93"/>
      <c r="G910" s="93"/>
      <c r="H910" s="93"/>
      <c r="I910" s="93"/>
      <c r="J910" s="91"/>
      <c r="K910" s="91"/>
      <c r="L910" s="93"/>
      <c r="M910" s="90"/>
      <c r="N910" s="311"/>
    </row>
    <row r="911" spans="1:14" s="202" customFormat="1" ht="15.5" customHeight="1">
      <c r="A911" s="312"/>
      <c r="B911" s="746"/>
      <c r="C911" s="680"/>
      <c r="D911" s="710"/>
      <c r="E911" s="284" t="s">
        <v>24</v>
      </c>
      <c r="F911" s="176">
        <v>19361.642329999999</v>
      </c>
      <c r="G911" s="173">
        <v>19361.642329999999</v>
      </c>
      <c r="H911" s="173">
        <v>24666.890579999999</v>
      </c>
      <c r="I911" s="176">
        <v>11140.112810000001</v>
      </c>
      <c r="J911" s="431">
        <v>20761.890650000001</v>
      </c>
      <c r="K911" s="431">
        <v>19671.66807</v>
      </c>
      <c r="L911" s="183">
        <v>24666.89071</v>
      </c>
      <c r="M911" s="183">
        <v>24424.343560000001</v>
      </c>
      <c r="N911" s="311"/>
    </row>
    <row r="912" spans="1:14" s="202" customFormat="1" ht="15.5" customHeight="1">
      <c r="A912" s="312"/>
      <c r="B912" s="746"/>
      <c r="C912" s="680"/>
      <c r="D912" s="710"/>
      <c r="E912" s="284" t="s">
        <v>15</v>
      </c>
      <c r="F912" s="176">
        <v>7908.2776700000004</v>
      </c>
      <c r="G912" s="176">
        <v>7908.2776700000004</v>
      </c>
      <c r="H912" s="173">
        <v>10075.209419999999</v>
      </c>
      <c r="I912" s="176">
        <v>4550.0545199999997</v>
      </c>
      <c r="J912" s="431">
        <v>8480.2093499999992</v>
      </c>
      <c r="K912" s="431">
        <v>8034.9071299999996</v>
      </c>
      <c r="L912" s="183">
        <v>10075.209290000001</v>
      </c>
      <c r="M912" s="183">
        <v>10973.256439999999</v>
      </c>
      <c r="N912" s="311"/>
    </row>
    <row r="913" spans="1:14" s="202" customFormat="1" ht="15.5" customHeight="1">
      <c r="A913" s="312"/>
      <c r="B913" s="746"/>
      <c r="C913" s="680"/>
      <c r="D913" s="710"/>
      <c r="E913" s="284" t="s">
        <v>29</v>
      </c>
      <c r="F913" s="93"/>
      <c r="G913" s="93"/>
      <c r="H913" s="93"/>
      <c r="I913" s="93"/>
      <c r="J913" s="91"/>
      <c r="K913" s="91"/>
      <c r="L913" s="93"/>
      <c r="M913" s="90"/>
      <c r="N913" s="311"/>
    </row>
    <row r="914" spans="1:14" s="202" customFormat="1" ht="15.5" customHeight="1">
      <c r="A914" s="312"/>
      <c r="B914" s="746"/>
      <c r="C914" s="680"/>
      <c r="D914" s="710"/>
      <c r="E914" s="284" t="s">
        <v>64</v>
      </c>
      <c r="F914" s="173">
        <v>636.28327000000002</v>
      </c>
      <c r="G914" s="173">
        <v>0</v>
      </c>
      <c r="H914" s="173">
        <v>34.776879999999998</v>
      </c>
      <c r="I914" s="176">
        <v>15.706</v>
      </c>
      <c r="J914" s="431">
        <v>29.271370000000001</v>
      </c>
      <c r="K914" s="431">
        <v>27.914999999999999</v>
      </c>
      <c r="L914" s="173">
        <v>0</v>
      </c>
      <c r="M914" s="173">
        <v>0</v>
      </c>
      <c r="N914" s="311"/>
    </row>
    <row r="915" spans="1:14" s="202" customFormat="1" ht="15.5" customHeight="1">
      <c r="A915" s="312"/>
      <c r="B915" s="746"/>
      <c r="C915" s="681"/>
      <c r="D915" s="710"/>
      <c r="E915" s="284" t="s">
        <v>16</v>
      </c>
      <c r="F915" s="93"/>
      <c r="G915" s="93"/>
      <c r="H915" s="93"/>
      <c r="I915" s="93"/>
      <c r="J915" s="91"/>
      <c r="K915" s="91"/>
      <c r="L915" s="93"/>
      <c r="M915" s="90"/>
      <c r="N915" s="311"/>
    </row>
    <row r="916" spans="1:14" s="202" customFormat="1" ht="15.5" customHeight="1">
      <c r="A916" s="453"/>
      <c r="B916" s="746"/>
      <c r="C916" s="679"/>
      <c r="D916" s="710"/>
      <c r="E916" s="284" t="s">
        <v>13</v>
      </c>
      <c r="F916" s="93">
        <f t="shared" ref="F916:M916" si="373">F918+F919+F920+F921</f>
        <v>0</v>
      </c>
      <c r="G916" s="93">
        <f t="shared" si="373"/>
        <v>0</v>
      </c>
      <c r="H916" s="93">
        <f t="shared" si="373"/>
        <v>0</v>
      </c>
      <c r="I916" s="93">
        <f t="shared" si="373"/>
        <v>0</v>
      </c>
      <c r="J916" s="91">
        <f>J918+J919+J920+J921</f>
        <v>1595.0000700000001</v>
      </c>
      <c r="K916" s="91">
        <f t="shared" si="373"/>
        <v>0</v>
      </c>
      <c r="L916" s="315">
        <f t="shared" si="373"/>
        <v>0</v>
      </c>
      <c r="M916" s="90">
        <f t="shared" si="373"/>
        <v>0</v>
      </c>
      <c r="N916" s="452"/>
    </row>
    <row r="917" spans="1:14" s="202" customFormat="1" ht="15.5" customHeight="1">
      <c r="A917" s="453"/>
      <c r="B917" s="746"/>
      <c r="C917" s="680"/>
      <c r="D917" s="710"/>
      <c r="E917" s="284" t="s">
        <v>14</v>
      </c>
      <c r="F917" s="93"/>
      <c r="G917" s="93"/>
      <c r="H917" s="93"/>
      <c r="I917" s="93"/>
      <c r="J917" s="91"/>
      <c r="K917" s="91"/>
      <c r="L917" s="93"/>
      <c r="M917" s="90"/>
      <c r="N917" s="452"/>
    </row>
    <row r="918" spans="1:14" s="202" customFormat="1" ht="15.5" customHeight="1">
      <c r="A918" s="453"/>
      <c r="B918" s="746"/>
      <c r="C918" s="680"/>
      <c r="D918" s="710"/>
      <c r="E918" s="284" t="s">
        <v>24</v>
      </c>
      <c r="F918" s="176">
        <v>0</v>
      </c>
      <c r="G918" s="176">
        <v>0</v>
      </c>
      <c r="H918" s="176">
        <v>0</v>
      </c>
      <c r="I918" s="176">
        <v>0</v>
      </c>
      <c r="J918" s="431">
        <v>0</v>
      </c>
      <c r="K918" s="431">
        <v>0</v>
      </c>
      <c r="L918" s="173">
        <v>0</v>
      </c>
      <c r="M918" s="173">
        <v>0</v>
      </c>
      <c r="N918" s="452"/>
    </row>
    <row r="919" spans="1:14" s="202" customFormat="1" ht="15.5" customHeight="1">
      <c r="A919" s="453"/>
      <c r="B919" s="746"/>
      <c r="C919" s="680"/>
      <c r="D919" s="710"/>
      <c r="E919" s="284" t="s">
        <v>15</v>
      </c>
      <c r="F919" s="176">
        <v>0</v>
      </c>
      <c r="G919" s="176">
        <v>0</v>
      </c>
      <c r="H919" s="176">
        <v>0</v>
      </c>
      <c r="I919" s="176">
        <v>0</v>
      </c>
      <c r="J919" s="431">
        <v>1595.0000700000001</v>
      </c>
      <c r="K919" s="232">
        <v>0</v>
      </c>
      <c r="L919" s="183">
        <v>0</v>
      </c>
      <c r="M919" s="183">
        <v>0</v>
      </c>
      <c r="N919" s="452"/>
    </row>
    <row r="920" spans="1:14" s="202" customFormat="1" ht="15.5" customHeight="1">
      <c r="A920" s="453"/>
      <c r="B920" s="746"/>
      <c r="C920" s="680"/>
      <c r="D920" s="710"/>
      <c r="E920" s="284" t="s">
        <v>29</v>
      </c>
      <c r="F920" s="93"/>
      <c r="G920" s="93"/>
      <c r="H920" s="93"/>
      <c r="I920" s="93"/>
      <c r="J920" s="91"/>
      <c r="K920" s="91"/>
      <c r="L920" s="93"/>
      <c r="M920" s="90"/>
      <c r="N920" s="452"/>
    </row>
    <row r="921" spans="1:14" s="202" customFormat="1" ht="15.5" customHeight="1">
      <c r="A921" s="453"/>
      <c r="B921" s="746"/>
      <c r="C921" s="680"/>
      <c r="D921" s="710"/>
      <c r="E921" s="284" t="s">
        <v>64</v>
      </c>
      <c r="F921" s="176">
        <v>0</v>
      </c>
      <c r="G921" s="176">
        <v>0</v>
      </c>
      <c r="H921" s="176">
        <v>0</v>
      </c>
      <c r="I921" s="176">
        <v>0</v>
      </c>
      <c r="J921" s="232">
        <v>0</v>
      </c>
      <c r="K921" s="232">
        <v>0</v>
      </c>
      <c r="L921" s="173">
        <v>0</v>
      </c>
      <c r="M921" s="173">
        <v>0</v>
      </c>
      <c r="N921" s="452"/>
    </row>
    <row r="922" spans="1:14" s="202" customFormat="1" ht="15.5" customHeight="1">
      <c r="A922" s="453"/>
      <c r="B922" s="746"/>
      <c r="C922" s="681"/>
      <c r="D922" s="711"/>
      <c r="E922" s="284" t="s">
        <v>16</v>
      </c>
      <c r="F922" s="93"/>
      <c r="G922" s="93"/>
      <c r="H922" s="93"/>
      <c r="I922" s="93"/>
      <c r="J922" s="91"/>
      <c r="K922" s="91"/>
      <c r="L922" s="93"/>
      <c r="M922" s="90"/>
      <c r="N922" s="452"/>
    </row>
    <row r="923" spans="1:14" s="202" customFormat="1" ht="21" customHeight="1">
      <c r="A923" s="357"/>
      <c r="B923" s="746"/>
      <c r="C923" s="679"/>
      <c r="D923" s="709" t="s">
        <v>642</v>
      </c>
      <c r="E923" s="284" t="s">
        <v>13</v>
      </c>
      <c r="F923" s="93">
        <f t="shared" ref="F923:M923" si="374">F925+F926+F927+F928</f>
        <v>12626.92913</v>
      </c>
      <c r="G923" s="93">
        <f t="shared" si="374"/>
        <v>12626.92913</v>
      </c>
      <c r="H923" s="93">
        <f t="shared" si="374"/>
        <v>10417.21989</v>
      </c>
      <c r="I923" s="93">
        <f t="shared" si="374"/>
        <v>2186.2952700000001</v>
      </c>
      <c r="J923" s="91">
        <f>J925+J926+J927+J928</f>
        <v>10417.21989</v>
      </c>
      <c r="K923" s="91">
        <f t="shared" si="374"/>
        <v>10417.21989</v>
      </c>
      <c r="L923" s="315">
        <f t="shared" si="374"/>
        <v>0</v>
      </c>
      <c r="M923" s="90">
        <f t="shared" si="374"/>
        <v>0</v>
      </c>
      <c r="N923" s="356"/>
    </row>
    <row r="924" spans="1:14" s="202" customFormat="1" ht="21" customHeight="1">
      <c r="A924" s="357"/>
      <c r="B924" s="746"/>
      <c r="C924" s="680"/>
      <c r="D924" s="710"/>
      <c r="E924" s="284" t="s">
        <v>14</v>
      </c>
      <c r="F924" s="93"/>
      <c r="G924" s="93"/>
      <c r="H924" s="93"/>
      <c r="I924" s="93"/>
      <c r="J924" s="91"/>
      <c r="K924" s="91"/>
      <c r="L924" s="93"/>
      <c r="M924" s="90"/>
      <c r="N924" s="356"/>
    </row>
    <row r="925" spans="1:14" s="202" customFormat="1" ht="21" customHeight="1">
      <c r="A925" s="357"/>
      <c r="B925" s="746"/>
      <c r="C925" s="680"/>
      <c r="D925" s="710"/>
      <c r="E925" s="284" t="s">
        <v>24</v>
      </c>
      <c r="F925" s="176">
        <v>8875.4665999999997</v>
      </c>
      <c r="G925" s="176">
        <v>8875.4665999999997</v>
      </c>
      <c r="H925" s="173">
        <v>7322.2600499999999</v>
      </c>
      <c r="I925" s="176">
        <v>1536.7461499999999</v>
      </c>
      <c r="J925" s="431">
        <v>7322.2600499999999</v>
      </c>
      <c r="K925" s="431">
        <v>7322.2600499999999</v>
      </c>
      <c r="L925" s="183">
        <v>0</v>
      </c>
      <c r="M925" s="183">
        <v>0</v>
      </c>
      <c r="N925" s="356"/>
    </row>
    <row r="926" spans="1:14" s="202" customFormat="1" ht="21" customHeight="1">
      <c r="A926" s="357"/>
      <c r="B926" s="746"/>
      <c r="C926" s="680"/>
      <c r="D926" s="710"/>
      <c r="E926" s="284" t="s">
        <v>15</v>
      </c>
      <c r="F926" s="176">
        <v>3625.1932400000001</v>
      </c>
      <c r="G926" s="173">
        <v>3625.1932400000001</v>
      </c>
      <c r="H926" s="173">
        <v>2990.78764</v>
      </c>
      <c r="I926" s="176">
        <v>627.68616999999995</v>
      </c>
      <c r="J926" s="431">
        <v>2990.78764</v>
      </c>
      <c r="K926" s="431">
        <v>2990.78764</v>
      </c>
      <c r="L926" s="183">
        <v>0</v>
      </c>
      <c r="M926" s="183">
        <v>0</v>
      </c>
      <c r="N926" s="356"/>
    </row>
    <row r="927" spans="1:14" s="202" customFormat="1" ht="21" customHeight="1">
      <c r="A927" s="357"/>
      <c r="B927" s="746"/>
      <c r="C927" s="680"/>
      <c r="D927" s="710"/>
      <c r="E927" s="284" t="s">
        <v>29</v>
      </c>
      <c r="F927" s="93"/>
      <c r="G927" s="93"/>
      <c r="H927" s="93"/>
      <c r="I927" s="93"/>
      <c r="J927" s="91"/>
      <c r="K927" s="91"/>
      <c r="L927" s="93"/>
      <c r="M927" s="90"/>
      <c r="N927" s="356"/>
    </row>
    <row r="928" spans="1:14" s="202" customFormat="1" ht="21" customHeight="1">
      <c r="A928" s="357"/>
      <c r="B928" s="746"/>
      <c r="C928" s="680"/>
      <c r="D928" s="710"/>
      <c r="E928" s="284" t="s">
        <v>64</v>
      </c>
      <c r="F928" s="176">
        <v>126.26929</v>
      </c>
      <c r="G928" s="173">
        <v>126.26929</v>
      </c>
      <c r="H928" s="173">
        <v>104.1722</v>
      </c>
      <c r="I928" s="176">
        <v>21.862950000000001</v>
      </c>
      <c r="J928" s="431">
        <v>104.1722</v>
      </c>
      <c r="K928" s="431">
        <v>104.1722</v>
      </c>
      <c r="L928" s="173">
        <v>0</v>
      </c>
      <c r="M928" s="173">
        <v>0</v>
      </c>
      <c r="N928" s="356"/>
    </row>
    <row r="929" spans="1:14" s="202" customFormat="1" ht="21" customHeight="1">
      <c r="A929" s="357"/>
      <c r="B929" s="746"/>
      <c r="C929" s="681"/>
      <c r="D929" s="711"/>
      <c r="E929" s="284" t="s">
        <v>16</v>
      </c>
      <c r="F929" s="93"/>
      <c r="G929" s="93"/>
      <c r="H929" s="93"/>
      <c r="I929" s="93"/>
      <c r="J929" s="91"/>
      <c r="K929" s="91"/>
      <c r="L929" s="93"/>
      <c r="M929" s="90"/>
      <c r="N929" s="356"/>
    </row>
    <row r="930" spans="1:14" s="202" customFormat="1" ht="15.75" customHeight="1">
      <c r="A930" s="453"/>
      <c r="B930" s="746"/>
      <c r="C930" s="679"/>
      <c r="D930" s="679" t="s">
        <v>497</v>
      </c>
      <c r="E930" s="284" t="s">
        <v>13</v>
      </c>
      <c r="F930" s="93">
        <f t="shared" ref="F930:M930" si="375">F932+F933+F934+F935</f>
        <v>0</v>
      </c>
      <c r="G930" s="93">
        <f t="shared" si="375"/>
        <v>0</v>
      </c>
      <c r="H930" s="93">
        <f t="shared" si="375"/>
        <v>0</v>
      </c>
      <c r="I930" s="93">
        <f t="shared" si="375"/>
        <v>0</v>
      </c>
      <c r="J930" s="91">
        <f>J932+J933+J934+J935</f>
        <v>451.74245000000002</v>
      </c>
      <c r="K930" s="91">
        <f>K932+K933+K934+K935</f>
        <v>451.74245000000002</v>
      </c>
      <c r="L930" s="93">
        <f t="shared" si="375"/>
        <v>0</v>
      </c>
      <c r="M930" s="90">
        <f t="shared" si="375"/>
        <v>0</v>
      </c>
      <c r="N930" s="452"/>
    </row>
    <row r="931" spans="1:14" s="202" customFormat="1" ht="15.75" customHeight="1">
      <c r="A931" s="453"/>
      <c r="B931" s="746"/>
      <c r="C931" s="680"/>
      <c r="D931" s="680"/>
      <c r="E931" s="284" t="s">
        <v>14</v>
      </c>
      <c r="F931" s="93"/>
      <c r="G931" s="93"/>
      <c r="H931" s="93"/>
      <c r="I931" s="93"/>
      <c r="J931" s="91"/>
      <c r="K931" s="91"/>
      <c r="L931" s="93"/>
      <c r="M931" s="94"/>
      <c r="N931" s="452"/>
    </row>
    <row r="932" spans="1:14" s="202" customFormat="1" ht="15.75" customHeight="1">
      <c r="A932" s="453"/>
      <c r="B932" s="746"/>
      <c r="C932" s="680"/>
      <c r="D932" s="680"/>
      <c r="E932" s="284" t="s">
        <v>24</v>
      </c>
      <c r="F932" s="93">
        <v>0</v>
      </c>
      <c r="G932" s="93">
        <v>0</v>
      </c>
      <c r="H932" s="93">
        <v>0</v>
      </c>
      <c r="I932" s="93">
        <v>0</v>
      </c>
      <c r="J932" s="91">
        <v>0</v>
      </c>
      <c r="K932" s="91">
        <v>0</v>
      </c>
      <c r="L932" s="93">
        <v>0</v>
      </c>
      <c r="M932" s="94">
        <v>0</v>
      </c>
      <c r="N932" s="452"/>
    </row>
    <row r="933" spans="1:14" s="202" customFormat="1" ht="15.75" customHeight="1">
      <c r="A933" s="453"/>
      <c r="B933" s="746"/>
      <c r="C933" s="680"/>
      <c r="D933" s="680"/>
      <c r="E933" s="284" t="s">
        <v>15</v>
      </c>
      <c r="F933" s="93">
        <v>0</v>
      </c>
      <c r="G933" s="93">
        <v>0</v>
      </c>
      <c r="H933" s="93">
        <v>0</v>
      </c>
      <c r="I933" s="93">
        <v>0</v>
      </c>
      <c r="J933" s="91">
        <v>0</v>
      </c>
      <c r="K933" s="91">
        <v>0</v>
      </c>
      <c r="L933" s="93">
        <v>0</v>
      </c>
      <c r="M933" s="94">
        <v>0</v>
      </c>
      <c r="N933" s="452"/>
    </row>
    <row r="934" spans="1:14" s="202" customFormat="1" ht="15.75" customHeight="1">
      <c r="A934" s="453"/>
      <c r="B934" s="746"/>
      <c r="C934" s="680"/>
      <c r="D934" s="680"/>
      <c r="E934" s="284" t="s">
        <v>29</v>
      </c>
      <c r="F934" s="93"/>
      <c r="G934" s="93"/>
      <c r="H934" s="93"/>
      <c r="I934" s="93"/>
      <c r="J934" s="91"/>
      <c r="K934" s="91"/>
      <c r="L934" s="93"/>
      <c r="M934" s="94"/>
      <c r="N934" s="452"/>
    </row>
    <row r="935" spans="1:14" s="202" customFormat="1" ht="15.75" customHeight="1">
      <c r="A935" s="453"/>
      <c r="B935" s="746"/>
      <c r="C935" s="680"/>
      <c r="D935" s="680"/>
      <c r="E935" s="284" t="s">
        <v>64</v>
      </c>
      <c r="F935" s="176">
        <v>0</v>
      </c>
      <c r="G935" s="173">
        <v>0</v>
      </c>
      <c r="H935" s="173">
        <v>0</v>
      </c>
      <c r="I935" s="176">
        <v>0</v>
      </c>
      <c r="J935" s="431">
        <v>451.74245000000002</v>
      </c>
      <c r="K935" s="431">
        <v>451.74245000000002</v>
      </c>
      <c r="L935" s="183">
        <v>0</v>
      </c>
      <c r="M935" s="183">
        <v>0</v>
      </c>
      <c r="N935" s="452"/>
    </row>
    <row r="936" spans="1:14" s="202" customFormat="1" ht="15.75" customHeight="1">
      <c r="A936" s="453"/>
      <c r="B936" s="746"/>
      <c r="C936" s="680"/>
      <c r="D936" s="680"/>
      <c r="E936" s="284" t="s">
        <v>16</v>
      </c>
      <c r="F936" s="93"/>
      <c r="G936" s="93"/>
      <c r="H936" s="93"/>
      <c r="I936" s="93"/>
      <c r="J936" s="91"/>
      <c r="K936" s="91"/>
      <c r="L936" s="93"/>
      <c r="M936" s="94"/>
      <c r="N936" s="452"/>
    </row>
    <row r="937" spans="1:14" s="21" customFormat="1" ht="15.5" customHeight="1">
      <c r="A937" s="125"/>
      <c r="B937" s="746"/>
      <c r="C937" s="680"/>
      <c r="D937" s="680"/>
      <c r="E937" s="284" t="s">
        <v>13</v>
      </c>
      <c r="F937" s="93">
        <f t="shared" ref="F937:G937" si="376">F939+F940+F941+F942</f>
        <v>7151.2493199999999</v>
      </c>
      <c r="G937" s="93">
        <f t="shared" si="376"/>
        <v>7084.9660000000003</v>
      </c>
      <c r="H937" s="93">
        <f t="shared" ref="H937:M937" si="377">H939+H940+H941+H942</f>
        <v>7481.6958999999997</v>
      </c>
      <c r="I937" s="93">
        <f t="shared" si="377"/>
        <v>5049.3022600000004</v>
      </c>
      <c r="J937" s="91">
        <f>J939+J940+J941+J942</f>
        <v>7832.1349200000004</v>
      </c>
      <c r="K937" s="91">
        <f>K939+K940+K941+K942</f>
        <v>7731.7848299999996</v>
      </c>
      <c r="L937" s="315">
        <f t="shared" si="377"/>
        <v>4180.5243</v>
      </c>
      <c r="M937" s="90">
        <f t="shared" si="377"/>
        <v>3043.2743</v>
      </c>
      <c r="N937" s="95"/>
    </row>
    <row r="938" spans="1:14" s="21" customFormat="1" ht="15.75" customHeight="1">
      <c r="A938" s="125"/>
      <c r="B938" s="746"/>
      <c r="C938" s="680"/>
      <c r="D938" s="680"/>
      <c r="E938" s="284" t="s">
        <v>14</v>
      </c>
      <c r="F938" s="93"/>
      <c r="G938" s="93"/>
      <c r="H938" s="93"/>
      <c r="I938" s="93"/>
      <c r="J938" s="91"/>
      <c r="K938" s="91"/>
      <c r="L938" s="93"/>
      <c r="M938" s="90"/>
      <c r="N938" s="95"/>
    </row>
    <row r="939" spans="1:14" s="21" customFormat="1" ht="15.75" customHeight="1">
      <c r="A939" s="125"/>
      <c r="B939" s="746"/>
      <c r="C939" s="680"/>
      <c r="D939" s="680"/>
      <c r="E939" s="284" t="s">
        <v>24</v>
      </c>
      <c r="F939" s="93">
        <v>0</v>
      </c>
      <c r="G939" s="93">
        <v>0</v>
      </c>
      <c r="H939" s="93">
        <v>0</v>
      </c>
      <c r="I939" s="93">
        <v>0</v>
      </c>
      <c r="J939" s="91">
        <v>0</v>
      </c>
      <c r="K939" s="91">
        <v>0</v>
      </c>
      <c r="L939" s="93">
        <v>0</v>
      </c>
      <c r="M939" s="90">
        <v>0</v>
      </c>
      <c r="N939" s="95"/>
    </row>
    <row r="940" spans="1:14" s="21" customFormat="1" ht="15.75" customHeight="1">
      <c r="A940" s="125"/>
      <c r="B940" s="746"/>
      <c r="C940" s="680"/>
      <c r="D940" s="680"/>
      <c r="E940" s="284" t="s">
        <v>15</v>
      </c>
      <c r="F940" s="93">
        <v>0</v>
      </c>
      <c r="G940" s="93">
        <v>0</v>
      </c>
      <c r="H940" s="93">
        <v>0</v>
      </c>
      <c r="I940" s="93">
        <v>0</v>
      </c>
      <c r="J940" s="91">
        <v>0</v>
      </c>
      <c r="K940" s="91">
        <v>0</v>
      </c>
      <c r="L940" s="93">
        <v>0</v>
      </c>
      <c r="M940" s="90">
        <v>0</v>
      </c>
      <c r="N940" s="95"/>
    </row>
    <row r="941" spans="1:14" s="21" customFormat="1" ht="15.75" customHeight="1">
      <c r="A941" s="125"/>
      <c r="B941" s="746"/>
      <c r="C941" s="680"/>
      <c r="D941" s="680"/>
      <c r="E941" s="284" t="s">
        <v>29</v>
      </c>
      <c r="F941" s="93"/>
      <c r="G941" s="93"/>
      <c r="H941" s="93"/>
      <c r="I941" s="93"/>
      <c r="J941" s="91"/>
      <c r="K941" s="91"/>
      <c r="L941" s="93"/>
      <c r="M941" s="90"/>
      <c r="N941" s="95"/>
    </row>
    <row r="942" spans="1:14" s="21" customFormat="1" ht="15.75" customHeight="1">
      <c r="A942" s="125"/>
      <c r="B942" s="746"/>
      <c r="C942" s="680"/>
      <c r="D942" s="680"/>
      <c r="E942" s="284" t="s">
        <v>64</v>
      </c>
      <c r="F942" s="176">
        <v>7151.2493199999999</v>
      </c>
      <c r="G942" s="173">
        <v>7084.9660000000003</v>
      </c>
      <c r="H942" s="173">
        <v>7481.6958999999997</v>
      </c>
      <c r="I942" s="176">
        <v>5049.3022600000004</v>
      </c>
      <c r="J942" s="431">
        <v>7832.1349200000004</v>
      </c>
      <c r="K942" s="431">
        <v>7731.7848299999996</v>
      </c>
      <c r="L942" s="183">
        <v>4180.5243</v>
      </c>
      <c r="M942" s="183">
        <v>3043.2743</v>
      </c>
      <c r="N942" s="95"/>
    </row>
    <row r="943" spans="1:14" s="21" customFormat="1" ht="15.75" customHeight="1">
      <c r="A943" s="125"/>
      <c r="B943" s="746"/>
      <c r="C943" s="680"/>
      <c r="D943" s="680"/>
      <c r="E943" s="284" t="s">
        <v>16</v>
      </c>
      <c r="F943" s="93"/>
      <c r="G943" s="93"/>
      <c r="H943" s="93"/>
      <c r="I943" s="93"/>
      <c r="J943" s="91"/>
      <c r="K943" s="91"/>
      <c r="L943" s="93"/>
      <c r="M943" s="90"/>
      <c r="N943" s="95"/>
    </row>
    <row r="944" spans="1:14" ht="15.75" customHeight="1">
      <c r="A944" s="125"/>
      <c r="B944" s="746"/>
      <c r="C944" s="680"/>
      <c r="D944" s="680"/>
      <c r="E944" s="284" t="s">
        <v>13</v>
      </c>
      <c r="F944" s="93">
        <f t="shared" ref="F944:G944" si="378">F946+F947+F948+F949</f>
        <v>761</v>
      </c>
      <c r="G944" s="93">
        <f t="shared" si="378"/>
        <v>761</v>
      </c>
      <c r="H944" s="93">
        <f t="shared" ref="H944:M944" si="379">H946+H947+H948+H949</f>
        <v>300.5</v>
      </c>
      <c r="I944" s="93">
        <f t="shared" si="379"/>
        <v>300.5</v>
      </c>
      <c r="J944" s="91">
        <f>J946+J947+J948+J949</f>
        <v>300.5</v>
      </c>
      <c r="K944" s="91">
        <f t="shared" si="379"/>
        <v>300.5</v>
      </c>
      <c r="L944" s="93">
        <f t="shared" si="379"/>
        <v>300.5</v>
      </c>
      <c r="M944" s="90">
        <f t="shared" si="379"/>
        <v>300.5</v>
      </c>
      <c r="N944" s="95"/>
    </row>
    <row r="945" spans="1:14" ht="15.75" customHeight="1">
      <c r="A945" s="125"/>
      <c r="B945" s="746"/>
      <c r="C945" s="680"/>
      <c r="D945" s="680"/>
      <c r="E945" s="284" t="s">
        <v>14</v>
      </c>
      <c r="F945" s="93"/>
      <c r="G945" s="93"/>
      <c r="H945" s="93"/>
      <c r="I945" s="93"/>
      <c r="J945" s="91"/>
      <c r="K945" s="91"/>
      <c r="L945" s="93"/>
      <c r="M945" s="94"/>
      <c r="N945" s="95"/>
    </row>
    <row r="946" spans="1:14" ht="15.75" customHeight="1">
      <c r="A946" s="125"/>
      <c r="B946" s="746"/>
      <c r="C946" s="680"/>
      <c r="D946" s="680"/>
      <c r="E946" s="284" t="s">
        <v>24</v>
      </c>
      <c r="F946" s="93">
        <v>0</v>
      </c>
      <c r="G946" s="93">
        <v>0</v>
      </c>
      <c r="H946" s="93">
        <v>0</v>
      </c>
      <c r="I946" s="93">
        <v>0</v>
      </c>
      <c r="J946" s="91">
        <v>0</v>
      </c>
      <c r="K946" s="91">
        <v>0</v>
      </c>
      <c r="L946" s="93">
        <v>0</v>
      </c>
      <c r="M946" s="94">
        <v>0</v>
      </c>
      <c r="N946" s="95"/>
    </row>
    <row r="947" spans="1:14" ht="15.75" customHeight="1">
      <c r="A947" s="125"/>
      <c r="B947" s="746"/>
      <c r="C947" s="680"/>
      <c r="D947" s="680"/>
      <c r="E947" s="284" t="s">
        <v>15</v>
      </c>
      <c r="F947" s="93">
        <v>0</v>
      </c>
      <c r="G947" s="93">
        <v>0</v>
      </c>
      <c r="H947" s="93">
        <v>0</v>
      </c>
      <c r="I947" s="93">
        <v>0</v>
      </c>
      <c r="J947" s="91">
        <v>0</v>
      </c>
      <c r="K947" s="91">
        <v>0</v>
      </c>
      <c r="L947" s="93">
        <v>0</v>
      </c>
      <c r="M947" s="94">
        <v>0</v>
      </c>
      <c r="N947" s="95"/>
    </row>
    <row r="948" spans="1:14" ht="15.75" customHeight="1">
      <c r="A948" s="125"/>
      <c r="B948" s="746"/>
      <c r="C948" s="680"/>
      <c r="D948" s="680"/>
      <c r="E948" s="284" t="s">
        <v>29</v>
      </c>
      <c r="F948" s="93"/>
      <c r="G948" s="93"/>
      <c r="H948" s="93"/>
      <c r="I948" s="93"/>
      <c r="J948" s="91"/>
      <c r="K948" s="91"/>
      <c r="L948" s="93"/>
      <c r="M948" s="94"/>
      <c r="N948" s="95"/>
    </row>
    <row r="949" spans="1:14" ht="15.75" customHeight="1">
      <c r="A949" s="125"/>
      <c r="B949" s="746"/>
      <c r="C949" s="680"/>
      <c r="D949" s="680"/>
      <c r="E949" s="284" t="s">
        <v>64</v>
      </c>
      <c r="F949" s="176">
        <v>761</v>
      </c>
      <c r="G949" s="173">
        <v>761</v>
      </c>
      <c r="H949" s="173">
        <v>300.5</v>
      </c>
      <c r="I949" s="176">
        <v>300.5</v>
      </c>
      <c r="J949" s="431">
        <v>300.5</v>
      </c>
      <c r="K949" s="431">
        <v>300.5</v>
      </c>
      <c r="L949" s="173">
        <v>300.5</v>
      </c>
      <c r="M949" s="183">
        <v>300.5</v>
      </c>
      <c r="N949" s="95"/>
    </row>
    <row r="950" spans="1:14" ht="15.75" customHeight="1">
      <c r="A950" s="125"/>
      <c r="B950" s="746"/>
      <c r="C950" s="681"/>
      <c r="D950" s="681"/>
      <c r="E950" s="284" t="s">
        <v>16</v>
      </c>
      <c r="F950" s="93"/>
      <c r="G950" s="93"/>
      <c r="H950" s="93"/>
      <c r="I950" s="93"/>
      <c r="J950" s="91"/>
      <c r="K950" s="91"/>
      <c r="L950" s="93"/>
      <c r="M950" s="94"/>
      <c r="N950" s="95"/>
    </row>
    <row r="951" spans="1:14" s="202" customFormat="1" ht="15.75" customHeight="1">
      <c r="A951" s="125"/>
      <c r="B951" s="746"/>
      <c r="C951" s="679"/>
      <c r="D951" s="709" t="s">
        <v>557</v>
      </c>
      <c r="E951" s="284" t="s">
        <v>13</v>
      </c>
      <c r="F951" s="93">
        <f t="shared" ref="F951:G951" si="380">F953+F954+F955+F956</f>
        <v>1574.2547999999999</v>
      </c>
      <c r="G951" s="93">
        <f t="shared" si="380"/>
        <v>1574.2547999999999</v>
      </c>
      <c r="H951" s="93">
        <f t="shared" ref="H951:M951" si="381">H953+H954+H955+H956</f>
        <v>1717.9208699999999</v>
      </c>
      <c r="I951" s="93">
        <f t="shared" si="381"/>
        <v>1096.0039999999999</v>
      </c>
      <c r="J951" s="91">
        <f>J953+J954+J955+J956</f>
        <v>1717.9208699999999</v>
      </c>
      <c r="K951" s="91">
        <f t="shared" si="381"/>
        <v>1717.9208699999999</v>
      </c>
      <c r="L951" s="93">
        <f t="shared" si="381"/>
        <v>1717.9208699999999</v>
      </c>
      <c r="M951" s="90">
        <f t="shared" si="381"/>
        <v>1717.9208699999999</v>
      </c>
      <c r="N951" s="238"/>
    </row>
    <row r="952" spans="1:14" s="202" customFormat="1" ht="15.75" customHeight="1">
      <c r="A952" s="125"/>
      <c r="B952" s="746"/>
      <c r="C952" s="680"/>
      <c r="D952" s="710"/>
      <c r="E952" s="284" t="s">
        <v>14</v>
      </c>
      <c r="F952" s="93"/>
      <c r="G952" s="93"/>
      <c r="H952" s="93"/>
      <c r="I952" s="93"/>
      <c r="J952" s="91"/>
      <c r="K952" s="91"/>
      <c r="L952" s="93"/>
      <c r="M952" s="94"/>
      <c r="N952" s="238"/>
    </row>
    <row r="953" spans="1:14" s="202" customFormat="1" ht="15.75" customHeight="1">
      <c r="A953" s="125"/>
      <c r="B953" s="746"/>
      <c r="C953" s="680"/>
      <c r="D953" s="710"/>
      <c r="E953" s="284" t="s">
        <v>24</v>
      </c>
      <c r="F953" s="93">
        <v>0</v>
      </c>
      <c r="G953" s="93">
        <v>0</v>
      </c>
      <c r="H953" s="93">
        <v>0</v>
      </c>
      <c r="I953" s="93">
        <v>0</v>
      </c>
      <c r="J953" s="91">
        <v>0</v>
      </c>
      <c r="K953" s="91">
        <v>0</v>
      </c>
      <c r="L953" s="93">
        <v>0</v>
      </c>
      <c r="M953" s="94">
        <v>0</v>
      </c>
      <c r="N953" s="238"/>
    </row>
    <row r="954" spans="1:14" s="202" customFormat="1" ht="15.75" customHeight="1">
      <c r="A954" s="125"/>
      <c r="B954" s="746"/>
      <c r="C954" s="680"/>
      <c r="D954" s="710"/>
      <c r="E954" s="284" t="s">
        <v>15</v>
      </c>
      <c r="F954" s="93">
        <v>0</v>
      </c>
      <c r="G954" s="93">
        <v>0</v>
      </c>
      <c r="H954" s="93">
        <v>0</v>
      </c>
      <c r="I954" s="93">
        <v>0</v>
      </c>
      <c r="J954" s="91">
        <v>0</v>
      </c>
      <c r="K954" s="91">
        <v>0</v>
      </c>
      <c r="L954" s="93">
        <v>0</v>
      </c>
      <c r="M954" s="94">
        <v>0</v>
      </c>
      <c r="N954" s="238"/>
    </row>
    <row r="955" spans="1:14" s="202" customFormat="1" ht="15.75" customHeight="1">
      <c r="A955" s="125"/>
      <c r="B955" s="746"/>
      <c r="C955" s="680"/>
      <c r="D955" s="710"/>
      <c r="E955" s="284" t="s">
        <v>29</v>
      </c>
      <c r="F955" s="93"/>
      <c r="G955" s="93"/>
      <c r="H955" s="93"/>
      <c r="I955" s="93"/>
      <c r="J955" s="91"/>
      <c r="K955" s="91"/>
      <c r="L955" s="93"/>
      <c r="M955" s="94"/>
      <c r="N955" s="238"/>
    </row>
    <row r="956" spans="1:14" s="202" customFormat="1" ht="15.75" customHeight="1">
      <c r="A956" s="125"/>
      <c r="B956" s="746"/>
      <c r="C956" s="680"/>
      <c r="D956" s="710"/>
      <c r="E956" s="284" t="s">
        <v>64</v>
      </c>
      <c r="F956" s="176">
        <v>1574.2547999999999</v>
      </c>
      <c r="G956" s="173">
        <v>1574.2547999999999</v>
      </c>
      <c r="H956" s="173">
        <v>1717.9208699999999</v>
      </c>
      <c r="I956" s="176">
        <v>1096.0039999999999</v>
      </c>
      <c r="J956" s="431">
        <v>1717.9208699999999</v>
      </c>
      <c r="K956" s="431">
        <v>1717.9208699999999</v>
      </c>
      <c r="L956" s="429">
        <v>1717.9208699999999</v>
      </c>
      <c r="M956" s="429">
        <v>1717.9208699999999</v>
      </c>
      <c r="N956" s="238"/>
    </row>
    <row r="957" spans="1:14" s="202" customFormat="1" ht="15.75" customHeight="1">
      <c r="A957" s="125"/>
      <c r="B957" s="746"/>
      <c r="C957" s="681"/>
      <c r="D957" s="711"/>
      <c r="E957" s="284" t="s">
        <v>16</v>
      </c>
      <c r="F957" s="93"/>
      <c r="G957" s="93"/>
      <c r="H957" s="93"/>
      <c r="I957" s="93"/>
      <c r="J957" s="91"/>
      <c r="K957" s="91"/>
      <c r="L957" s="93"/>
      <c r="M957" s="94"/>
      <c r="N957" s="238"/>
    </row>
    <row r="958" spans="1:14" s="202" customFormat="1" ht="15.75" customHeight="1">
      <c r="A958" s="307"/>
      <c r="B958" s="746"/>
      <c r="C958" s="679"/>
      <c r="D958" s="709" t="s">
        <v>689</v>
      </c>
      <c r="E958" s="284" t="s">
        <v>13</v>
      </c>
      <c r="F958" s="93">
        <f t="shared" ref="F958:M958" si="382">F960+F961+F962+F963</f>
        <v>0</v>
      </c>
      <c r="G958" s="93">
        <f t="shared" si="382"/>
        <v>0</v>
      </c>
      <c r="H958" s="93">
        <f t="shared" si="382"/>
        <v>766.71</v>
      </c>
      <c r="I958" s="93">
        <f t="shared" si="382"/>
        <v>0</v>
      </c>
      <c r="J958" s="91">
        <f>J960+J961+J962+J963</f>
        <v>766.71</v>
      </c>
      <c r="K958" s="91">
        <f t="shared" si="382"/>
        <v>766.71</v>
      </c>
      <c r="L958" s="93">
        <f t="shared" si="382"/>
        <v>3434.12</v>
      </c>
      <c r="M958" s="90">
        <f t="shared" si="382"/>
        <v>3434.12</v>
      </c>
      <c r="N958" s="306"/>
    </row>
    <row r="959" spans="1:14" s="202" customFormat="1" ht="15.75" customHeight="1">
      <c r="A959" s="307"/>
      <c r="B959" s="746"/>
      <c r="C959" s="680"/>
      <c r="D959" s="710"/>
      <c r="E959" s="284" t="s">
        <v>14</v>
      </c>
      <c r="F959" s="93"/>
      <c r="G959" s="93"/>
      <c r="H959" s="93"/>
      <c r="I959" s="93"/>
      <c r="J959" s="91"/>
      <c r="K959" s="91"/>
      <c r="L959" s="93"/>
      <c r="M959" s="94"/>
      <c r="N959" s="306"/>
    </row>
    <row r="960" spans="1:14" s="202" customFormat="1" ht="15.75" customHeight="1">
      <c r="A960" s="307"/>
      <c r="B960" s="746"/>
      <c r="C960" s="680"/>
      <c r="D960" s="710"/>
      <c r="E960" s="284" t="s">
        <v>24</v>
      </c>
      <c r="F960" s="93">
        <v>0</v>
      </c>
      <c r="G960" s="93">
        <v>0</v>
      </c>
      <c r="H960" s="93">
        <v>0</v>
      </c>
      <c r="I960" s="93">
        <v>0</v>
      </c>
      <c r="J960" s="431">
        <v>728.37409000000002</v>
      </c>
      <c r="K960" s="431">
        <v>728.37409000000002</v>
      </c>
      <c r="L960" s="173">
        <v>3262.4132300000001</v>
      </c>
      <c r="M960" s="173">
        <v>3262.4132300000001</v>
      </c>
      <c r="N960" s="306"/>
    </row>
    <row r="961" spans="1:14" s="202" customFormat="1" ht="15.75" customHeight="1">
      <c r="A961" s="307"/>
      <c r="B961" s="746"/>
      <c r="C961" s="680"/>
      <c r="D961" s="710"/>
      <c r="E961" s="284" t="s">
        <v>15</v>
      </c>
      <c r="F961" s="173"/>
      <c r="G961" s="173"/>
      <c r="H961" s="173">
        <v>38.335909999999998</v>
      </c>
      <c r="I961" s="173">
        <v>0</v>
      </c>
      <c r="J961" s="431">
        <v>38.335909999999998</v>
      </c>
      <c r="K961" s="431">
        <v>38.335909999999998</v>
      </c>
      <c r="L961" s="183">
        <v>171.70677000000001</v>
      </c>
      <c r="M961" s="183">
        <v>171.70677000000001</v>
      </c>
      <c r="N961" s="306"/>
    </row>
    <row r="962" spans="1:14" s="202" customFormat="1" ht="15.75" customHeight="1">
      <c r="A962" s="307"/>
      <c r="B962" s="746"/>
      <c r="C962" s="680"/>
      <c r="D962" s="710"/>
      <c r="E962" s="284" t="s">
        <v>29</v>
      </c>
      <c r="F962" s="93"/>
      <c r="G962" s="93"/>
      <c r="H962" s="93"/>
      <c r="I962" s="93"/>
      <c r="J962" s="91"/>
      <c r="K962" s="91"/>
      <c r="L962" s="93"/>
      <c r="M962" s="94"/>
      <c r="N962" s="306"/>
    </row>
    <row r="963" spans="1:14" s="202" customFormat="1" ht="15.75" customHeight="1">
      <c r="A963" s="307"/>
      <c r="B963" s="746"/>
      <c r="C963" s="680"/>
      <c r="D963" s="710"/>
      <c r="E963" s="284" t="s">
        <v>64</v>
      </c>
      <c r="F963" s="173"/>
      <c r="G963" s="173"/>
      <c r="H963" s="173">
        <v>728.37409000000002</v>
      </c>
      <c r="I963" s="173">
        <v>0</v>
      </c>
      <c r="J963" s="431">
        <v>0</v>
      </c>
      <c r="K963" s="431">
        <v>0</v>
      </c>
      <c r="L963" s="173">
        <v>0</v>
      </c>
      <c r="M963" s="173">
        <v>0</v>
      </c>
      <c r="N963" s="306"/>
    </row>
    <row r="964" spans="1:14" s="202" customFormat="1" ht="15.75" customHeight="1">
      <c r="A964" s="307"/>
      <c r="B964" s="746"/>
      <c r="C964" s="681"/>
      <c r="D964" s="711"/>
      <c r="E964" s="284" t="s">
        <v>16</v>
      </c>
      <c r="F964" s="93"/>
      <c r="G964" s="93"/>
      <c r="H964" s="93"/>
      <c r="I964" s="93"/>
      <c r="J964" s="91"/>
      <c r="K964" s="91"/>
      <c r="L964" s="93"/>
      <c r="M964" s="94"/>
      <c r="N964" s="306"/>
    </row>
    <row r="965" spans="1:14" ht="27" customHeight="1">
      <c r="A965" s="125"/>
      <c r="B965" s="746"/>
      <c r="C965" s="689"/>
      <c r="D965" s="689" t="s">
        <v>504</v>
      </c>
      <c r="E965" s="284" t="s">
        <v>13</v>
      </c>
      <c r="F965" s="93">
        <f t="shared" ref="F965:G965" si="383">F967+F968+F969+F970+F971</f>
        <v>610.41099999999994</v>
      </c>
      <c r="G965" s="93">
        <f t="shared" si="383"/>
        <v>606.94291999999996</v>
      </c>
      <c r="H965" s="93">
        <f t="shared" ref="H965:M965" si="384">H967+H968+H969+H970+H971</f>
        <v>691.79200000000003</v>
      </c>
      <c r="I965" s="93">
        <f t="shared" si="384"/>
        <v>548.69200000000001</v>
      </c>
      <c r="J965" s="91">
        <f>J967+J968+J969+J970+J971</f>
        <v>691.79200000000003</v>
      </c>
      <c r="K965" s="91">
        <f t="shared" si="384"/>
        <v>620.22500000000002</v>
      </c>
      <c r="L965" s="93">
        <f t="shared" si="384"/>
        <v>691.1</v>
      </c>
      <c r="M965" s="90">
        <f t="shared" si="384"/>
        <v>691.1</v>
      </c>
      <c r="N965" s="95"/>
    </row>
    <row r="966" spans="1:14" ht="27" customHeight="1">
      <c r="A966" s="125"/>
      <c r="B966" s="746"/>
      <c r="C966" s="689"/>
      <c r="D966" s="689"/>
      <c r="E966" s="284" t="s">
        <v>14</v>
      </c>
      <c r="F966" s="93"/>
      <c r="G966" s="93"/>
      <c r="H966" s="93"/>
      <c r="I966" s="93"/>
      <c r="J966" s="91"/>
      <c r="K966" s="91"/>
      <c r="L966" s="93"/>
      <c r="M966" s="94"/>
      <c r="N966" s="95"/>
    </row>
    <row r="967" spans="1:14" ht="27" customHeight="1">
      <c r="A967" s="125"/>
      <c r="B967" s="746"/>
      <c r="C967" s="689"/>
      <c r="D967" s="689"/>
      <c r="E967" s="284" t="s">
        <v>24</v>
      </c>
      <c r="F967" s="93">
        <v>0</v>
      </c>
      <c r="G967" s="93">
        <v>0</v>
      </c>
      <c r="H967" s="93">
        <v>0</v>
      </c>
      <c r="I967" s="93">
        <v>0</v>
      </c>
      <c r="J967" s="91">
        <v>0</v>
      </c>
      <c r="K967" s="91">
        <v>0</v>
      </c>
      <c r="L967" s="93">
        <v>0</v>
      </c>
      <c r="M967" s="94">
        <v>0</v>
      </c>
      <c r="N967" s="95"/>
    </row>
    <row r="968" spans="1:14" ht="27" customHeight="1">
      <c r="A968" s="125"/>
      <c r="B968" s="746"/>
      <c r="C968" s="689"/>
      <c r="D968" s="689"/>
      <c r="E968" s="284" t="s">
        <v>15</v>
      </c>
      <c r="F968" s="173">
        <v>609.79999999999995</v>
      </c>
      <c r="G968" s="173">
        <v>606.33191999999997</v>
      </c>
      <c r="H968" s="173">
        <v>691.1</v>
      </c>
      <c r="I968" s="176">
        <v>548</v>
      </c>
      <c r="J968" s="431">
        <v>691.1</v>
      </c>
      <c r="K968" s="431">
        <v>619.60400000000004</v>
      </c>
      <c r="L968" s="183">
        <v>691.1</v>
      </c>
      <c r="M968" s="183">
        <v>691.1</v>
      </c>
      <c r="N968" s="95"/>
    </row>
    <row r="969" spans="1:14" ht="27" customHeight="1">
      <c r="A969" s="125"/>
      <c r="B969" s="746"/>
      <c r="C969" s="689"/>
      <c r="D969" s="689"/>
      <c r="E969" s="284" t="s">
        <v>29</v>
      </c>
      <c r="F969" s="93"/>
      <c r="G969" s="93"/>
      <c r="H969" s="93"/>
      <c r="I969" s="93"/>
      <c r="J969" s="91"/>
      <c r="K969" s="91"/>
      <c r="L969" s="93"/>
      <c r="M969" s="94"/>
      <c r="N969" s="95"/>
    </row>
    <row r="970" spans="1:14" ht="27" customHeight="1">
      <c r="A970" s="125"/>
      <c r="B970" s="746"/>
      <c r="C970" s="689"/>
      <c r="D970" s="689"/>
      <c r="E970" s="284" t="s">
        <v>64</v>
      </c>
      <c r="F970" s="173">
        <v>0.61099999999999999</v>
      </c>
      <c r="G970" s="173">
        <v>0.61099999999999999</v>
      </c>
      <c r="H970" s="173">
        <v>0.69199999999999995</v>
      </c>
      <c r="I970" s="173">
        <v>0.69199999999999995</v>
      </c>
      <c r="J970" s="431">
        <v>0.69199999999999995</v>
      </c>
      <c r="K970" s="431">
        <v>0.621</v>
      </c>
      <c r="L970" s="173">
        <v>0</v>
      </c>
      <c r="M970" s="183">
        <v>0</v>
      </c>
      <c r="N970" s="95"/>
    </row>
    <row r="971" spans="1:14" ht="27" customHeight="1">
      <c r="A971" s="125"/>
      <c r="B971" s="746"/>
      <c r="C971" s="689"/>
      <c r="D971" s="689"/>
      <c r="E971" s="284" t="s">
        <v>16</v>
      </c>
      <c r="F971" s="93"/>
      <c r="G971" s="93"/>
      <c r="H971" s="93"/>
      <c r="I971" s="93"/>
      <c r="J971" s="91"/>
      <c r="K971" s="91"/>
      <c r="L971" s="93"/>
      <c r="M971" s="94"/>
      <c r="N971" s="95"/>
    </row>
    <row r="972" spans="1:14" ht="15.75" customHeight="1">
      <c r="A972" s="125"/>
      <c r="B972" s="746"/>
      <c r="C972" s="701"/>
      <c r="D972" s="670" t="s">
        <v>500</v>
      </c>
      <c r="E972" s="284" t="s">
        <v>13</v>
      </c>
      <c r="F972" s="93">
        <f t="shared" ref="F972:G972" si="385">F974+F975+F976+F977</f>
        <v>5227.2730000000001</v>
      </c>
      <c r="G972" s="93">
        <f t="shared" si="385"/>
        <v>5227.2730000000001</v>
      </c>
      <c r="H972" s="93">
        <f t="shared" ref="H972:M972" si="386">H974+H975+H976+H977</f>
        <v>5252.5259999999998</v>
      </c>
      <c r="I972" s="93">
        <f t="shared" si="386"/>
        <v>830.12080000000003</v>
      </c>
      <c r="J972" s="91">
        <f>J974+J975+J976+J977</f>
        <v>5252.5259999999998</v>
      </c>
      <c r="K972" s="91">
        <f t="shared" si="386"/>
        <v>5252.5259999999998</v>
      </c>
      <c r="L972" s="93">
        <f t="shared" si="386"/>
        <v>4160</v>
      </c>
      <c r="M972" s="90">
        <f t="shared" si="386"/>
        <v>4160</v>
      </c>
      <c r="N972" s="95"/>
    </row>
    <row r="973" spans="1:14" ht="15.75" customHeight="1">
      <c r="A973" s="125"/>
      <c r="B973" s="746"/>
      <c r="C973" s="701"/>
      <c r="D973" s="670"/>
      <c r="E973" s="284" t="s">
        <v>14</v>
      </c>
      <c r="F973" s="93"/>
      <c r="G973" s="93"/>
      <c r="H973" s="93"/>
      <c r="I973" s="93"/>
      <c r="J973" s="91"/>
      <c r="K973" s="91"/>
      <c r="L973" s="93"/>
      <c r="M973" s="94"/>
      <c r="N973" s="95"/>
    </row>
    <row r="974" spans="1:14" ht="15.75" customHeight="1">
      <c r="A974" s="125"/>
      <c r="B974" s="746"/>
      <c r="C974" s="701"/>
      <c r="D974" s="670"/>
      <c r="E974" s="284" t="s">
        <v>24</v>
      </c>
      <c r="F974" s="93">
        <v>0</v>
      </c>
      <c r="G974" s="93"/>
      <c r="H974" s="93"/>
      <c r="I974" s="93"/>
      <c r="J974" s="91">
        <v>0</v>
      </c>
      <c r="K974" s="91">
        <v>0</v>
      </c>
      <c r="L974" s="93">
        <v>0</v>
      </c>
      <c r="M974" s="94">
        <v>0</v>
      </c>
      <c r="N974" s="95"/>
    </row>
    <row r="975" spans="1:14" ht="15.75" customHeight="1">
      <c r="A975" s="125"/>
      <c r="B975" s="746"/>
      <c r="C975" s="701"/>
      <c r="D975" s="670"/>
      <c r="E975" s="284" t="s">
        <v>15</v>
      </c>
      <c r="F975" s="173">
        <v>5175</v>
      </c>
      <c r="G975" s="173">
        <v>5175</v>
      </c>
      <c r="H975" s="173">
        <v>5200</v>
      </c>
      <c r="I975" s="176">
        <v>791.12080000000003</v>
      </c>
      <c r="J975" s="431">
        <v>5200</v>
      </c>
      <c r="K975" s="431">
        <v>5200</v>
      </c>
      <c r="L975" s="183">
        <v>4160</v>
      </c>
      <c r="M975" s="183">
        <v>4160</v>
      </c>
      <c r="N975" s="95"/>
    </row>
    <row r="976" spans="1:14" ht="15.75" customHeight="1">
      <c r="A976" s="125"/>
      <c r="B976" s="746"/>
      <c r="C976" s="701"/>
      <c r="D976" s="670"/>
      <c r="E976" s="284" t="s">
        <v>29</v>
      </c>
      <c r="F976" s="93"/>
      <c r="G976" s="93"/>
      <c r="H976" s="93"/>
      <c r="I976" s="93"/>
      <c r="J976" s="91"/>
      <c r="K976" s="91"/>
      <c r="L976" s="93"/>
      <c r="M976" s="94"/>
      <c r="N976" s="95"/>
    </row>
    <row r="977" spans="1:14" ht="15.75" customHeight="1">
      <c r="A977" s="125"/>
      <c r="B977" s="746"/>
      <c r="C977" s="701"/>
      <c r="D977" s="670"/>
      <c r="E977" s="284" t="s">
        <v>64</v>
      </c>
      <c r="F977" s="176">
        <v>52.273000000000003</v>
      </c>
      <c r="G977" s="176">
        <v>52.273000000000003</v>
      </c>
      <c r="H977" s="173">
        <v>52.526000000000003</v>
      </c>
      <c r="I977" s="176">
        <v>39</v>
      </c>
      <c r="J977" s="431">
        <v>52.526000000000003</v>
      </c>
      <c r="K977" s="431">
        <v>52.526000000000003</v>
      </c>
      <c r="L977" s="183">
        <v>0</v>
      </c>
      <c r="M977" s="183">
        <v>0</v>
      </c>
      <c r="N977" s="95"/>
    </row>
    <row r="978" spans="1:14" ht="21" customHeight="1">
      <c r="A978" s="125"/>
      <c r="B978" s="746"/>
      <c r="C978" s="701"/>
      <c r="D978" s="670"/>
      <c r="E978" s="284" t="s">
        <v>16</v>
      </c>
      <c r="F978" s="93"/>
      <c r="G978" s="93"/>
      <c r="H978" s="93"/>
      <c r="I978" s="93"/>
      <c r="J978" s="91"/>
      <c r="K978" s="91"/>
      <c r="L978" s="93"/>
      <c r="M978" s="94"/>
      <c r="N978" s="95"/>
    </row>
    <row r="979" spans="1:14" s="202" customFormat="1" ht="15.75" customHeight="1">
      <c r="A979" s="453"/>
      <c r="B979" s="746"/>
      <c r="C979" s="701"/>
      <c r="D979" s="670" t="s">
        <v>751</v>
      </c>
      <c r="E979" s="284" t="s">
        <v>13</v>
      </c>
      <c r="F979" s="93">
        <f t="shared" ref="F979:M979" si="387">F981+F982+F983+F984</f>
        <v>0</v>
      </c>
      <c r="G979" s="93">
        <f t="shared" si="387"/>
        <v>0</v>
      </c>
      <c r="H979" s="93">
        <f t="shared" si="387"/>
        <v>0</v>
      </c>
      <c r="I979" s="93">
        <f t="shared" si="387"/>
        <v>0</v>
      </c>
      <c r="J979" s="91">
        <f>J981+J982+J983+J984</f>
        <v>1510.4210600000001</v>
      </c>
      <c r="K979" s="91">
        <f t="shared" si="387"/>
        <v>1510.4210600000001</v>
      </c>
      <c r="L979" s="93">
        <f t="shared" si="387"/>
        <v>0</v>
      </c>
      <c r="M979" s="90">
        <f t="shared" si="387"/>
        <v>0</v>
      </c>
      <c r="N979" s="452"/>
    </row>
    <row r="980" spans="1:14" s="202" customFormat="1" ht="15.75" customHeight="1">
      <c r="A980" s="453"/>
      <c r="B980" s="746"/>
      <c r="C980" s="701"/>
      <c r="D980" s="670"/>
      <c r="E980" s="284" t="s">
        <v>14</v>
      </c>
      <c r="F980" s="93"/>
      <c r="G980" s="93"/>
      <c r="H980" s="93"/>
      <c r="I980" s="93"/>
      <c r="J980" s="91"/>
      <c r="K980" s="91"/>
      <c r="L980" s="93"/>
      <c r="M980" s="94"/>
      <c r="N980" s="452"/>
    </row>
    <row r="981" spans="1:14" s="202" customFormat="1" ht="15.75" customHeight="1">
      <c r="A981" s="453"/>
      <c r="B981" s="746"/>
      <c r="C981" s="701"/>
      <c r="D981" s="670"/>
      <c r="E981" s="284" t="s">
        <v>24</v>
      </c>
      <c r="F981" s="93">
        <v>0</v>
      </c>
      <c r="G981" s="93"/>
      <c r="H981" s="93"/>
      <c r="I981" s="93"/>
      <c r="J981" s="91">
        <v>0</v>
      </c>
      <c r="K981" s="91">
        <v>0</v>
      </c>
      <c r="L981" s="93">
        <v>0</v>
      </c>
      <c r="M981" s="94">
        <v>0</v>
      </c>
      <c r="N981" s="452"/>
    </row>
    <row r="982" spans="1:14" s="202" customFormat="1" ht="15.75" customHeight="1">
      <c r="A982" s="453"/>
      <c r="B982" s="746"/>
      <c r="C982" s="701"/>
      <c r="D982" s="670"/>
      <c r="E982" s="284" t="s">
        <v>15</v>
      </c>
      <c r="F982" s="173">
        <v>0</v>
      </c>
      <c r="G982" s="173">
        <v>0</v>
      </c>
      <c r="H982" s="173">
        <v>0</v>
      </c>
      <c r="I982" s="176">
        <v>0</v>
      </c>
      <c r="J982" s="431">
        <v>1434.9</v>
      </c>
      <c r="K982" s="431">
        <v>1434.9</v>
      </c>
      <c r="L982" s="183">
        <v>0</v>
      </c>
      <c r="M982" s="183">
        <v>0</v>
      </c>
      <c r="N982" s="452"/>
    </row>
    <row r="983" spans="1:14" s="202" customFormat="1" ht="15.75" customHeight="1">
      <c r="A983" s="453"/>
      <c r="B983" s="746"/>
      <c r="C983" s="701"/>
      <c r="D983" s="670"/>
      <c r="E983" s="284" t="s">
        <v>29</v>
      </c>
      <c r="F983" s="93"/>
      <c r="G983" s="93"/>
      <c r="H983" s="93"/>
      <c r="I983" s="93"/>
      <c r="J983" s="91"/>
      <c r="K983" s="91"/>
      <c r="L983" s="93"/>
      <c r="M983" s="94"/>
      <c r="N983" s="452"/>
    </row>
    <row r="984" spans="1:14" s="202" customFormat="1" ht="15.75" customHeight="1">
      <c r="A984" s="453"/>
      <c r="B984" s="746"/>
      <c r="C984" s="701"/>
      <c r="D984" s="670"/>
      <c r="E984" s="284" t="s">
        <v>64</v>
      </c>
      <c r="F984" s="176">
        <v>0</v>
      </c>
      <c r="G984" s="176">
        <v>0</v>
      </c>
      <c r="H984" s="173">
        <v>0</v>
      </c>
      <c r="I984" s="176">
        <v>0</v>
      </c>
      <c r="J984" s="431">
        <v>75.521060000000006</v>
      </c>
      <c r="K984" s="431">
        <v>75.521060000000006</v>
      </c>
      <c r="L984" s="173">
        <v>0</v>
      </c>
      <c r="M984" s="173">
        <v>0</v>
      </c>
      <c r="N984" s="452"/>
    </row>
    <row r="985" spans="1:14" s="202" customFormat="1" ht="21" customHeight="1">
      <c r="A985" s="453"/>
      <c r="B985" s="746"/>
      <c r="C985" s="701"/>
      <c r="D985" s="670"/>
      <c r="E985" s="284" t="s">
        <v>16</v>
      </c>
      <c r="F985" s="93"/>
      <c r="G985" s="93"/>
      <c r="H985" s="93"/>
      <c r="I985" s="93"/>
      <c r="J985" s="91"/>
      <c r="K985" s="91"/>
      <c r="L985" s="93"/>
      <c r="M985" s="94"/>
      <c r="N985" s="452"/>
    </row>
    <row r="986" spans="1:14" s="27" customFormat="1" ht="17" customHeight="1">
      <c r="A986" s="125"/>
      <c r="B986" s="746"/>
      <c r="C986" s="714"/>
      <c r="D986" s="716" t="s">
        <v>698</v>
      </c>
      <c r="E986" s="284" t="s">
        <v>13</v>
      </c>
      <c r="F986" s="93">
        <f t="shared" ref="F986:G986" si="388">F988+F989+F990+F991</f>
        <v>0</v>
      </c>
      <c r="G986" s="93">
        <f t="shared" si="388"/>
        <v>0</v>
      </c>
      <c r="H986" s="93">
        <f t="shared" ref="H986:M986" si="389">H988+H989+H990+H991</f>
        <v>2004.88984</v>
      </c>
      <c r="I986" s="93">
        <f t="shared" si="389"/>
        <v>14.0328</v>
      </c>
      <c r="J986" s="91">
        <f>J988+J989+J990+J991</f>
        <v>1756.9951599999999</v>
      </c>
      <c r="K986" s="91">
        <f t="shared" si="389"/>
        <v>1756.9951599999999</v>
      </c>
      <c r="L986" s="93">
        <f t="shared" si="389"/>
        <v>6129.55</v>
      </c>
      <c r="M986" s="90">
        <f t="shared" si="389"/>
        <v>7266.8</v>
      </c>
      <c r="N986" s="95"/>
    </row>
    <row r="987" spans="1:14" s="27" customFormat="1" ht="17.25" customHeight="1">
      <c r="A987" s="125"/>
      <c r="B987" s="746"/>
      <c r="C987" s="715"/>
      <c r="D987" s="717"/>
      <c r="E987" s="284" t="s">
        <v>14</v>
      </c>
      <c r="F987" s="93"/>
      <c r="G987" s="93"/>
      <c r="H987" s="93"/>
      <c r="I987" s="93"/>
      <c r="J987" s="91"/>
      <c r="K987" s="91"/>
      <c r="L987" s="93"/>
      <c r="M987" s="94"/>
      <c r="N987" s="95"/>
    </row>
    <row r="988" spans="1:14" s="27" customFormat="1" ht="17.25" customHeight="1">
      <c r="A988" s="125"/>
      <c r="B988" s="746"/>
      <c r="C988" s="715"/>
      <c r="D988" s="717"/>
      <c r="E988" s="284" t="s">
        <v>24</v>
      </c>
      <c r="F988" s="93">
        <v>0</v>
      </c>
      <c r="G988" s="93"/>
      <c r="H988" s="93"/>
      <c r="I988" s="93"/>
      <c r="J988" s="91">
        <v>0</v>
      </c>
      <c r="K988" s="91">
        <v>0</v>
      </c>
      <c r="L988" s="93">
        <v>0</v>
      </c>
      <c r="M988" s="94">
        <v>0</v>
      </c>
      <c r="N988" s="95"/>
    </row>
    <row r="989" spans="1:14" s="27" customFormat="1" ht="17.25" customHeight="1">
      <c r="A989" s="125"/>
      <c r="B989" s="746"/>
      <c r="C989" s="715"/>
      <c r="D989" s="717"/>
      <c r="E989" s="284" t="s">
        <v>15</v>
      </c>
      <c r="F989" s="173"/>
      <c r="G989" s="173"/>
      <c r="H989" s="173"/>
      <c r="I989" s="176"/>
      <c r="J989" s="174"/>
      <c r="K989" s="174"/>
      <c r="L989" s="183">
        <v>0</v>
      </c>
      <c r="M989" s="183">
        <v>0</v>
      </c>
      <c r="N989" s="95"/>
    </row>
    <row r="990" spans="1:14" s="27" customFormat="1" ht="17.25" customHeight="1">
      <c r="A990" s="125"/>
      <c r="B990" s="746"/>
      <c r="C990" s="715"/>
      <c r="D990" s="717"/>
      <c r="E990" s="284" t="s">
        <v>29</v>
      </c>
      <c r="F990" s="93"/>
      <c r="G990" s="93"/>
      <c r="H990" s="93"/>
      <c r="I990" s="93"/>
      <c r="J990" s="91"/>
      <c r="K990" s="91"/>
      <c r="L990" s="93"/>
      <c r="M990" s="94"/>
      <c r="N990" s="95"/>
    </row>
    <row r="991" spans="1:14" s="27" customFormat="1" ht="17.25" customHeight="1">
      <c r="A991" s="125"/>
      <c r="B991" s="746"/>
      <c r="C991" s="715"/>
      <c r="D991" s="717"/>
      <c r="E991" s="284" t="s">
        <v>64</v>
      </c>
      <c r="F991" s="173"/>
      <c r="G991" s="173"/>
      <c r="H991" s="173">
        <v>2004.88984</v>
      </c>
      <c r="I991" s="176">
        <v>14.0328</v>
      </c>
      <c r="J991" s="431">
        <v>1756.9951599999999</v>
      </c>
      <c r="K991" s="431">
        <v>1756.9951599999999</v>
      </c>
      <c r="L991" s="183">
        <v>6129.55</v>
      </c>
      <c r="M991" s="183">
        <v>7266.8</v>
      </c>
      <c r="N991" s="95"/>
    </row>
    <row r="992" spans="1:14" s="27" customFormat="1" ht="17.25" customHeight="1">
      <c r="A992" s="125"/>
      <c r="B992" s="746"/>
      <c r="C992" s="715"/>
      <c r="D992" s="717"/>
      <c r="E992" s="284" t="s">
        <v>16</v>
      </c>
      <c r="F992" s="93"/>
      <c r="G992" s="93"/>
      <c r="H992" s="93"/>
      <c r="I992" s="93"/>
      <c r="J992" s="91"/>
      <c r="K992" s="91"/>
      <c r="L992" s="93"/>
      <c r="M992" s="94"/>
      <c r="N992" s="95"/>
    </row>
    <row r="993" spans="1:14" s="202" customFormat="1" ht="17.25" customHeight="1">
      <c r="A993" s="312"/>
      <c r="B993" s="746"/>
      <c r="C993" s="715"/>
      <c r="D993" s="717"/>
      <c r="E993" s="284" t="s">
        <v>13</v>
      </c>
      <c r="F993" s="93">
        <f t="shared" ref="F993:M993" si="390">F995+F996+F997+F998</f>
        <v>0</v>
      </c>
      <c r="G993" s="93">
        <f t="shared" si="390"/>
        <v>0</v>
      </c>
      <c r="H993" s="93">
        <f t="shared" si="390"/>
        <v>124.047</v>
      </c>
      <c r="I993" s="93">
        <f t="shared" si="390"/>
        <v>0</v>
      </c>
      <c r="J993" s="91">
        <f>J995+J996+J997+J998</f>
        <v>0</v>
      </c>
      <c r="K993" s="91">
        <f t="shared" si="390"/>
        <v>0</v>
      </c>
      <c r="L993" s="93">
        <f t="shared" si="390"/>
        <v>167.31</v>
      </c>
      <c r="M993" s="90">
        <f t="shared" si="390"/>
        <v>198.35</v>
      </c>
      <c r="N993" s="311"/>
    </row>
    <row r="994" spans="1:14" s="202" customFormat="1" ht="17.25" customHeight="1">
      <c r="A994" s="312"/>
      <c r="B994" s="746"/>
      <c r="C994" s="715"/>
      <c r="D994" s="717"/>
      <c r="E994" s="284" t="s">
        <v>14</v>
      </c>
      <c r="F994" s="93"/>
      <c r="G994" s="93"/>
      <c r="H994" s="93"/>
      <c r="I994" s="93"/>
      <c r="J994" s="91"/>
      <c r="K994" s="91"/>
      <c r="L994" s="93"/>
      <c r="M994" s="94"/>
      <c r="N994" s="311"/>
    </row>
    <row r="995" spans="1:14" s="202" customFormat="1" ht="17.25" customHeight="1">
      <c r="A995" s="312"/>
      <c r="B995" s="746"/>
      <c r="C995" s="715"/>
      <c r="D995" s="717"/>
      <c r="E995" s="284" t="s">
        <v>24</v>
      </c>
      <c r="F995" s="93">
        <v>0</v>
      </c>
      <c r="G995" s="93"/>
      <c r="H995" s="93"/>
      <c r="I995" s="93"/>
      <c r="J995" s="91">
        <v>0</v>
      </c>
      <c r="K995" s="91">
        <v>0</v>
      </c>
      <c r="L995" s="93">
        <v>0</v>
      </c>
      <c r="M995" s="94">
        <v>0</v>
      </c>
      <c r="N995" s="311"/>
    </row>
    <row r="996" spans="1:14" s="202" customFormat="1" ht="17.25" customHeight="1">
      <c r="A996" s="312"/>
      <c r="B996" s="746"/>
      <c r="C996" s="715"/>
      <c r="D996" s="717"/>
      <c r="E996" s="284" t="s">
        <v>15</v>
      </c>
      <c r="F996" s="173">
        <v>0</v>
      </c>
      <c r="G996" s="173">
        <v>0</v>
      </c>
      <c r="H996" s="173"/>
      <c r="I996" s="176"/>
      <c r="J996" s="174">
        <v>0</v>
      </c>
      <c r="K996" s="174">
        <v>0</v>
      </c>
      <c r="L996" s="183">
        <v>0</v>
      </c>
      <c r="M996" s="183">
        <v>0</v>
      </c>
      <c r="N996" s="311"/>
    </row>
    <row r="997" spans="1:14" s="202" customFormat="1" ht="17.25" customHeight="1">
      <c r="A997" s="312"/>
      <c r="B997" s="746"/>
      <c r="C997" s="715"/>
      <c r="D997" s="717"/>
      <c r="E997" s="284" t="s">
        <v>29</v>
      </c>
      <c r="F997" s="93"/>
      <c r="G997" s="93"/>
      <c r="H997" s="93"/>
      <c r="I997" s="93"/>
      <c r="J997" s="91"/>
      <c r="K997" s="91"/>
      <c r="L997" s="93"/>
      <c r="M997" s="94"/>
      <c r="N997" s="311"/>
    </row>
    <row r="998" spans="1:14" s="202" customFormat="1" ht="17.25" customHeight="1">
      <c r="A998" s="312"/>
      <c r="B998" s="746"/>
      <c r="C998" s="715"/>
      <c r="D998" s="717"/>
      <c r="E998" s="284" t="s">
        <v>64</v>
      </c>
      <c r="F998" s="173"/>
      <c r="G998" s="173"/>
      <c r="H998" s="173">
        <v>124.047</v>
      </c>
      <c r="I998" s="176">
        <v>0</v>
      </c>
      <c r="J998" s="174">
        <v>0</v>
      </c>
      <c r="K998" s="174">
        <v>0</v>
      </c>
      <c r="L998" s="183">
        <v>167.31</v>
      </c>
      <c r="M998" s="183">
        <v>198.35</v>
      </c>
      <c r="N998" s="311"/>
    </row>
    <row r="999" spans="1:14" s="202" customFormat="1" ht="17.25" customHeight="1">
      <c r="A999" s="312"/>
      <c r="B999" s="746"/>
      <c r="C999" s="715"/>
      <c r="D999" s="717"/>
      <c r="E999" s="284" t="s">
        <v>16</v>
      </c>
      <c r="F999" s="93"/>
      <c r="G999" s="93"/>
      <c r="H999" s="93"/>
      <c r="I999" s="93"/>
      <c r="J999" s="91"/>
      <c r="K999" s="91"/>
      <c r="L999" s="93"/>
      <c r="M999" s="94"/>
      <c r="N999" s="311"/>
    </row>
    <row r="1000" spans="1:14" s="38" customFormat="1" ht="15.75" customHeight="1">
      <c r="A1000" s="125"/>
      <c r="B1000" s="746"/>
      <c r="C1000" s="715"/>
      <c r="D1000" s="717"/>
      <c r="E1000" s="284" t="s">
        <v>13</v>
      </c>
      <c r="F1000" s="93">
        <f t="shared" ref="F1000:G1000" si="391">F1002+F1003+F1004+F1005</f>
        <v>0</v>
      </c>
      <c r="G1000" s="93">
        <f t="shared" si="391"/>
        <v>0</v>
      </c>
      <c r="H1000" s="93">
        <f t="shared" ref="H1000:M1000" si="392">H1002+H1003+H1004+H1005</f>
        <v>124.047</v>
      </c>
      <c r="I1000" s="93">
        <f t="shared" si="392"/>
        <v>0</v>
      </c>
      <c r="J1000" s="91">
        <f>J1002+J1003+J1004+J1005</f>
        <v>0</v>
      </c>
      <c r="K1000" s="91">
        <f t="shared" si="392"/>
        <v>0</v>
      </c>
      <c r="L1000" s="93">
        <f t="shared" si="392"/>
        <v>167.31</v>
      </c>
      <c r="M1000" s="90">
        <f t="shared" si="392"/>
        <v>198.35</v>
      </c>
      <c r="N1000" s="95"/>
    </row>
    <row r="1001" spans="1:14" s="38" customFormat="1" ht="15.75" customHeight="1">
      <c r="A1001" s="125"/>
      <c r="B1001" s="746"/>
      <c r="C1001" s="715"/>
      <c r="D1001" s="717"/>
      <c r="E1001" s="284" t="s">
        <v>14</v>
      </c>
      <c r="F1001" s="93"/>
      <c r="G1001" s="93"/>
      <c r="H1001" s="93"/>
      <c r="I1001" s="93"/>
      <c r="J1001" s="91"/>
      <c r="K1001" s="91"/>
      <c r="L1001" s="93"/>
      <c r="M1001" s="94"/>
      <c r="N1001" s="95"/>
    </row>
    <row r="1002" spans="1:14" s="38" customFormat="1" ht="15.75" customHeight="1">
      <c r="A1002" s="125"/>
      <c r="B1002" s="746"/>
      <c r="C1002" s="715"/>
      <c r="D1002" s="717"/>
      <c r="E1002" s="284" t="s">
        <v>24</v>
      </c>
      <c r="F1002" s="173">
        <v>0</v>
      </c>
      <c r="G1002" s="173">
        <v>0</v>
      </c>
      <c r="H1002" s="173"/>
      <c r="I1002" s="173">
        <v>0</v>
      </c>
      <c r="J1002" s="174">
        <v>0</v>
      </c>
      <c r="K1002" s="174">
        <v>0</v>
      </c>
      <c r="L1002" s="173">
        <v>0</v>
      </c>
      <c r="M1002" s="173">
        <v>0</v>
      </c>
      <c r="N1002" s="173"/>
    </row>
    <row r="1003" spans="1:14" s="38" customFormat="1" ht="15.75" customHeight="1">
      <c r="A1003" s="125"/>
      <c r="B1003" s="746"/>
      <c r="C1003" s="715"/>
      <c r="D1003" s="717"/>
      <c r="E1003" s="284" t="s">
        <v>15</v>
      </c>
      <c r="F1003" s="173">
        <v>0</v>
      </c>
      <c r="G1003" s="173">
        <v>0</v>
      </c>
      <c r="H1003" s="173"/>
      <c r="I1003" s="173">
        <v>0</v>
      </c>
      <c r="J1003" s="174">
        <v>0</v>
      </c>
      <c r="K1003" s="174">
        <v>0</v>
      </c>
      <c r="L1003" s="173">
        <v>0</v>
      </c>
      <c r="M1003" s="173">
        <v>0</v>
      </c>
      <c r="N1003" s="173"/>
    </row>
    <row r="1004" spans="1:14" s="38" customFormat="1" ht="15.75" customHeight="1">
      <c r="A1004" s="125"/>
      <c r="B1004" s="746"/>
      <c r="C1004" s="715"/>
      <c r="D1004" s="717"/>
      <c r="E1004" s="284" t="s">
        <v>29</v>
      </c>
      <c r="F1004" s="93"/>
      <c r="G1004" s="93"/>
      <c r="H1004" s="93"/>
      <c r="I1004" s="93"/>
      <c r="J1004" s="91"/>
      <c r="K1004" s="91"/>
      <c r="L1004" s="93"/>
      <c r="M1004" s="94"/>
      <c r="N1004" s="95"/>
    </row>
    <row r="1005" spans="1:14" s="38" customFormat="1" ht="15.75" customHeight="1">
      <c r="A1005" s="125"/>
      <c r="B1005" s="746"/>
      <c r="C1005" s="715"/>
      <c r="D1005" s="717"/>
      <c r="E1005" s="284" t="s">
        <v>64</v>
      </c>
      <c r="F1005" s="173"/>
      <c r="G1005" s="173"/>
      <c r="H1005" s="173">
        <v>124.047</v>
      </c>
      <c r="I1005" s="176">
        <v>0</v>
      </c>
      <c r="J1005" s="174">
        <v>0</v>
      </c>
      <c r="K1005" s="174">
        <v>0</v>
      </c>
      <c r="L1005" s="183">
        <v>167.31</v>
      </c>
      <c r="M1005" s="183">
        <v>198.35</v>
      </c>
      <c r="N1005" s="95"/>
    </row>
    <row r="1006" spans="1:14" s="38" customFormat="1" ht="15.75" customHeight="1">
      <c r="A1006" s="125"/>
      <c r="B1006" s="746"/>
      <c r="C1006" s="715"/>
      <c r="D1006" s="717"/>
      <c r="E1006" s="284" t="s">
        <v>16</v>
      </c>
      <c r="F1006" s="93"/>
      <c r="G1006" s="93"/>
      <c r="H1006" s="93"/>
      <c r="I1006" s="93"/>
      <c r="J1006" s="91"/>
      <c r="K1006" s="91"/>
      <c r="L1006" s="93"/>
      <c r="M1006" s="94"/>
      <c r="N1006" s="95"/>
    </row>
    <row r="1007" spans="1:14" s="38" customFormat="1" ht="15.75" customHeight="1">
      <c r="A1007" s="125"/>
      <c r="B1007" s="746"/>
      <c r="C1007" s="715"/>
      <c r="D1007" s="717"/>
      <c r="E1007" s="284" t="s">
        <v>13</v>
      </c>
      <c r="F1007" s="93">
        <f t="shared" ref="F1007:G1007" si="393">F1009+F1010+F1011+F1012</f>
        <v>0</v>
      </c>
      <c r="G1007" s="93">
        <f t="shared" si="393"/>
        <v>0</v>
      </c>
      <c r="H1007" s="93">
        <f t="shared" ref="H1007:M1007" si="394">H1009+H1010+H1011+H1012</f>
        <v>124.047</v>
      </c>
      <c r="I1007" s="93">
        <f t="shared" si="394"/>
        <v>0</v>
      </c>
      <c r="J1007" s="91">
        <f>J1009+J1010+J1011+J1012</f>
        <v>0</v>
      </c>
      <c r="K1007" s="91">
        <f t="shared" si="394"/>
        <v>0</v>
      </c>
      <c r="L1007" s="93">
        <f t="shared" si="394"/>
        <v>167.31</v>
      </c>
      <c r="M1007" s="90">
        <f t="shared" si="394"/>
        <v>198.35</v>
      </c>
      <c r="N1007" s="95"/>
    </row>
    <row r="1008" spans="1:14" s="38" customFormat="1" ht="15.75" customHeight="1">
      <c r="A1008" s="125"/>
      <c r="B1008" s="746"/>
      <c r="C1008" s="715"/>
      <c r="D1008" s="717"/>
      <c r="E1008" s="284" t="s">
        <v>14</v>
      </c>
      <c r="F1008" s="93"/>
      <c r="G1008" s="93"/>
      <c r="H1008" s="93"/>
      <c r="I1008" s="93"/>
      <c r="J1008" s="91"/>
      <c r="K1008" s="91"/>
      <c r="L1008" s="93"/>
      <c r="M1008" s="94"/>
      <c r="N1008" s="95"/>
    </row>
    <row r="1009" spans="1:14" s="38" customFormat="1" ht="15.75" customHeight="1">
      <c r="A1009" s="125"/>
      <c r="B1009" s="746"/>
      <c r="C1009" s="715"/>
      <c r="D1009" s="717"/>
      <c r="E1009" s="284" t="s">
        <v>24</v>
      </c>
      <c r="F1009" s="173">
        <v>0</v>
      </c>
      <c r="G1009" s="173">
        <v>0</v>
      </c>
      <c r="H1009" s="173"/>
      <c r="I1009" s="173"/>
      <c r="J1009" s="174">
        <v>0</v>
      </c>
      <c r="K1009" s="174">
        <v>0</v>
      </c>
      <c r="L1009" s="173">
        <v>0</v>
      </c>
      <c r="M1009" s="173">
        <v>0</v>
      </c>
      <c r="N1009" s="95"/>
    </row>
    <row r="1010" spans="1:14" s="38" customFormat="1" ht="15.75" customHeight="1">
      <c r="A1010" s="125"/>
      <c r="B1010" s="746"/>
      <c r="C1010" s="715"/>
      <c r="D1010" s="717"/>
      <c r="E1010" s="284" t="s">
        <v>15</v>
      </c>
      <c r="F1010" s="173">
        <v>0</v>
      </c>
      <c r="G1010" s="173">
        <v>0</v>
      </c>
      <c r="H1010" s="173"/>
      <c r="I1010" s="173"/>
      <c r="J1010" s="174">
        <v>0</v>
      </c>
      <c r="K1010" s="174">
        <v>0</v>
      </c>
      <c r="L1010" s="173">
        <v>0</v>
      </c>
      <c r="M1010" s="173">
        <v>0</v>
      </c>
      <c r="N1010" s="95"/>
    </row>
    <row r="1011" spans="1:14" s="38" customFormat="1" ht="15.75" customHeight="1">
      <c r="A1011" s="125"/>
      <c r="B1011" s="746"/>
      <c r="C1011" s="715"/>
      <c r="D1011" s="717"/>
      <c r="E1011" s="284" t="s">
        <v>29</v>
      </c>
      <c r="F1011" s="93"/>
      <c r="G1011" s="93"/>
      <c r="H1011" s="93"/>
      <c r="I1011" s="93"/>
      <c r="J1011" s="91"/>
      <c r="K1011" s="91"/>
      <c r="L1011" s="93"/>
      <c r="M1011" s="94"/>
      <c r="N1011" s="95"/>
    </row>
    <row r="1012" spans="1:14" s="38" customFormat="1" ht="15.75" customHeight="1">
      <c r="A1012" s="125"/>
      <c r="B1012" s="746"/>
      <c r="C1012" s="715"/>
      <c r="D1012" s="717"/>
      <c r="E1012" s="284" t="s">
        <v>64</v>
      </c>
      <c r="F1012" s="173"/>
      <c r="G1012" s="173"/>
      <c r="H1012" s="173">
        <v>124.047</v>
      </c>
      <c r="I1012" s="176">
        <v>0</v>
      </c>
      <c r="J1012" s="174">
        <v>0</v>
      </c>
      <c r="K1012" s="174">
        <v>0</v>
      </c>
      <c r="L1012" s="183">
        <v>167.31</v>
      </c>
      <c r="M1012" s="183">
        <v>198.35</v>
      </c>
      <c r="N1012" s="95"/>
    </row>
    <row r="1013" spans="1:14" s="38" customFormat="1" ht="15.75" customHeight="1">
      <c r="A1013" s="125"/>
      <c r="B1013" s="746"/>
      <c r="C1013" s="715"/>
      <c r="D1013" s="717"/>
      <c r="E1013" s="284" t="s">
        <v>16</v>
      </c>
      <c r="F1013" s="93"/>
      <c r="G1013" s="93"/>
      <c r="H1013" s="93"/>
      <c r="I1013" s="93"/>
      <c r="J1013" s="91"/>
      <c r="K1013" s="91"/>
      <c r="L1013" s="93"/>
      <c r="M1013" s="94"/>
      <c r="N1013" s="95"/>
    </row>
    <row r="1014" spans="1:14" s="202" customFormat="1" ht="15.75" customHeight="1">
      <c r="A1014" s="379"/>
      <c r="B1014" s="378"/>
      <c r="C1014" s="715"/>
      <c r="D1014" s="717"/>
      <c r="E1014" s="284" t="s">
        <v>13</v>
      </c>
      <c r="F1014" s="93">
        <f t="shared" ref="F1014:M1014" si="395">F1016+F1017+F1018+F1019</f>
        <v>0</v>
      </c>
      <c r="G1014" s="93">
        <f t="shared" si="395"/>
        <v>0</v>
      </c>
      <c r="H1014" s="93">
        <f t="shared" si="395"/>
        <v>124.04636000000001</v>
      </c>
      <c r="I1014" s="93">
        <f t="shared" si="395"/>
        <v>0</v>
      </c>
      <c r="J1014" s="91">
        <f>J1016+J1017+J1018+J1019</f>
        <v>0</v>
      </c>
      <c r="K1014" s="91">
        <f t="shared" si="395"/>
        <v>0</v>
      </c>
      <c r="L1014" s="93">
        <f t="shared" si="395"/>
        <v>167.30500000000001</v>
      </c>
      <c r="M1014" s="90">
        <f t="shared" si="395"/>
        <v>198.35</v>
      </c>
      <c r="N1014" s="377"/>
    </row>
    <row r="1015" spans="1:14" s="202" customFormat="1" ht="15.75" customHeight="1">
      <c r="A1015" s="379"/>
      <c r="B1015" s="378"/>
      <c r="C1015" s="715"/>
      <c r="D1015" s="717"/>
      <c r="E1015" s="284" t="s">
        <v>14</v>
      </c>
      <c r="F1015" s="93"/>
      <c r="G1015" s="93"/>
      <c r="H1015" s="93"/>
      <c r="I1015" s="93"/>
      <c r="J1015" s="91"/>
      <c r="K1015" s="91"/>
      <c r="L1015" s="93"/>
      <c r="M1015" s="94"/>
      <c r="N1015" s="377"/>
    </row>
    <row r="1016" spans="1:14" s="202" customFormat="1" ht="15.75" customHeight="1">
      <c r="A1016" s="379"/>
      <c r="B1016" s="378"/>
      <c r="C1016" s="715"/>
      <c r="D1016" s="717"/>
      <c r="E1016" s="284" t="s">
        <v>24</v>
      </c>
      <c r="F1016" s="173">
        <v>0</v>
      </c>
      <c r="G1016" s="173">
        <v>0</v>
      </c>
      <c r="H1016" s="173">
        <v>0</v>
      </c>
      <c r="I1016" s="173">
        <v>0</v>
      </c>
      <c r="J1016" s="174">
        <v>0</v>
      </c>
      <c r="K1016" s="174">
        <v>0</v>
      </c>
      <c r="L1016" s="183">
        <v>0</v>
      </c>
      <c r="M1016" s="183">
        <v>0</v>
      </c>
      <c r="N1016" s="377"/>
    </row>
    <row r="1017" spans="1:14" s="202" customFormat="1" ht="15.75" customHeight="1">
      <c r="A1017" s="379"/>
      <c r="B1017" s="378"/>
      <c r="C1017" s="715"/>
      <c r="D1017" s="717"/>
      <c r="E1017" s="284" t="s">
        <v>15</v>
      </c>
      <c r="F1017" s="173">
        <v>0</v>
      </c>
      <c r="G1017" s="173">
        <v>0</v>
      </c>
      <c r="H1017" s="173">
        <v>0</v>
      </c>
      <c r="I1017" s="173">
        <v>0</v>
      </c>
      <c r="J1017" s="174">
        <v>0</v>
      </c>
      <c r="K1017" s="174">
        <v>0</v>
      </c>
      <c r="L1017" s="183">
        <v>0</v>
      </c>
      <c r="M1017" s="183">
        <v>0</v>
      </c>
      <c r="N1017" s="377"/>
    </row>
    <row r="1018" spans="1:14" s="202" customFormat="1" ht="15.75" customHeight="1">
      <c r="A1018" s="379"/>
      <c r="B1018" s="378"/>
      <c r="C1018" s="715"/>
      <c r="D1018" s="717"/>
      <c r="E1018" s="284" t="s">
        <v>29</v>
      </c>
      <c r="F1018" s="93"/>
      <c r="G1018" s="93"/>
      <c r="H1018" s="93"/>
      <c r="I1018" s="93"/>
      <c r="J1018" s="91"/>
      <c r="K1018" s="91"/>
      <c r="L1018" s="93"/>
      <c r="M1018" s="94"/>
      <c r="N1018" s="377"/>
    </row>
    <row r="1019" spans="1:14" s="202" customFormat="1" ht="15.75" customHeight="1">
      <c r="A1019" s="379"/>
      <c r="B1019" s="378"/>
      <c r="C1019" s="715"/>
      <c r="D1019" s="717"/>
      <c r="E1019" s="284" t="s">
        <v>64</v>
      </c>
      <c r="F1019" s="173"/>
      <c r="G1019" s="173"/>
      <c r="H1019" s="173">
        <v>124.04636000000001</v>
      </c>
      <c r="I1019" s="176">
        <v>0</v>
      </c>
      <c r="J1019" s="174">
        <v>0</v>
      </c>
      <c r="K1019" s="174">
        <v>0</v>
      </c>
      <c r="L1019" s="183">
        <v>167.30500000000001</v>
      </c>
      <c r="M1019" s="183">
        <v>198.35</v>
      </c>
      <c r="N1019" s="377"/>
    </row>
    <row r="1020" spans="1:14" s="202" customFormat="1" ht="15.75" customHeight="1">
      <c r="A1020" s="379"/>
      <c r="B1020" s="378"/>
      <c r="C1020" s="723"/>
      <c r="D1020" s="735"/>
      <c r="E1020" s="284" t="s">
        <v>16</v>
      </c>
      <c r="F1020" s="93"/>
      <c r="G1020" s="93"/>
      <c r="H1020" s="93"/>
      <c r="I1020" s="93"/>
      <c r="J1020" s="91"/>
      <c r="K1020" s="91"/>
      <c r="L1020" s="93"/>
      <c r="M1020" s="94"/>
      <c r="N1020" s="377"/>
    </row>
    <row r="1021" spans="1:14" s="202" customFormat="1" ht="17.25" customHeight="1">
      <c r="A1021" s="379"/>
      <c r="B1021" s="378"/>
      <c r="C1021" s="714"/>
      <c r="D1021" s="716" t="s">
        <v>690</v>
      </c>
      <c r="E1021" s="284" t="s">
        <v>13</v>
      </c>
      <c r="F1021" s="93">
        <f t="shared" ref="F1021:M1021" si="396">F1023+F1024+F1025+F1026</f>
        <v>0</v>
      </c>
      <c r="G1021" s="93">
        <f t="shared" si="396"/>
        <v>0</v>
      </c>
      <c r="H1021" s="93">
        <f t="shared" si="396"/>
        <v>1350.09853</v>
      </c>
      <c r="I1021" s="93">
        <f t="shared" si="396"/>
        <v>481.10174000000001</v>
      </c>
      <c r="J1021" s="91">
        <f>J1023+J1024+J1025+J1026</f>
        <v>1350.09853</v>
      </c>
      <c r="K1021" s="91">
        <f t="shared" si="396"/>
        <v>1350.09853</v>
      </c>
      <c r="L1021" s="93">
        <f t="shared" si="396"/>
        <v>0</v>
      </c>
      <c r="M1021" s="90">
        <f t="shared" si="396"/>
        <v>0</v>
      </c>
      <c r="N1021" s="377"/>
    </row>
    <row r="1022" spans="1:14" s="202" customFormat="1" ht="17.25" customHeight="1">
      <c r="A1022" s="379"/>
      <c r="B1022" s="378"/>
      <c r="C1022" s="715"/>
      <c r="D1022" s="717"/>
      <c r="E1022" s="284" t="s">
        <v>14</v>
      </c>
      <c r="F1022" s="93"/>
      <c r="G1022" s="93"/>
      <c r="H1022" s="93"/>
      <c r="I1022" s="93"/>
      <c r="J1022" s="91"/>
      <c r="K1022" s="91"/>
      <c r="L1022" s="93"/>
      <c r="M1022" s="94"/>
      <c r="N1022" s="377"/>
    </row>
    <row r="1023" spans="1:14" s="202" customFormat="1" ht="17.25" customHeight="1">
      <c r="A1023" s="379"/>
      <c r="B1023" s="378"/>
      <c r="C1023" s="715"/>
      <c r="D1023" s="717"/>
      <c r="E1023" s="284" t="s">
        <v>24</v>
      </c>
      <c r="F1023" s="173"/>
      <c r="G1023" s="173"/>
      <c r="H1023" s="173">
        <v>1269.74422</v>
      </c>
      <c r="I1023" s="176">
        <v>452.46782999999999</v>
      </c>
      <c r="J1023" s="431">
        <v>1269.74422</v>
      </c>
      <c r="K1023" s="431">
        <v>1269.74422</v>
      </c>
      <c r="L1023" s="183">
        <v>0</v>
      </c>
      <c r="M1023" s="183">
        <v>0</v>
      </c>
      <c r="N1023" s="377"/>
    </row>
    <row r="1024" spans="1:14" s="202" customFormat="1" ht="17.25" customHeight="1">
      <c r="A1024" s="379"/>
      <c r="B1024" s="378"/>
      <c r="C1024" s="715"/>
      <c r="D1024" s="717"/>
      <c r="E1024" s="284" t="s">
        <v>15</v>
      </c>
      <c r="F1024" s="173"/>
      <c r="G1024" s="173"/>
      <c r="H1024" s="173">
        <v>66.829459999999997</v>
      </c>
      <c r="I1024" s="176">
        <v>23.81439</v>
      </c>
      <c r="J1024" s="431">
        <v>66.829459999999997</v>
      </c>
      <c r="K1024" s="431">
        <v>66.829459999999997</v>
      </c>
      <c r="L1024" s="183">
        <v>0</v>
      </c>
      <c r="M1024" s="183">
        <v>0</v>
      </c>
      <c r="N1024" s="377"/>
    </row>
    <row r="1025" spans="1:14" s="202" customFormat="1" ht="17.25" customHeight="1">
      <c r="A1025" s="379"/>
      <c r="B1025" s="378"/>
      <c r="C1025" s="715"/>
      <c r="D1025" s="717"/>
      <c r="E1025" s="284" t="s">
        <v>29</v>
      </c>
      <c r="F1025" s="93"/>
      <c r="G1025" s="93"/>
      <c r="H1025" s="93"/>
      <c r="I1025" s="93"/>
      <c r="J1025" s="91"/>
      <c r="K1025" s="91"/>
      <c r="L1025" s="93"/>
      <c r="M1025" s="94"/>
      <c r="N1025" s="377"/>
    </row>
    <row r="1026" spans="1:14" s="202" customFormat="1" ht="17.25" customHeight="1">
      <c r="A1026" s="379"/>
      <c r="B1026" s="378"/>
      <c r="C1026" s="715"/>
      <c r="D1026" s="717"/>
      <c r="E1026" s="284" t="s">
        <v>64</v>
      </c>
      <c r="F1026" s="173"/>
      <c r="G1026" s="173"/>
      <c r="H1026" s="173">
        <v>13.524850000000001</v>
      </c>
      <c r="I1026" s="173">
        <v>4.8195199999999998</v>
      </c>
      <c r="J1026" s="431">
        <v>13.524850000000001</v>
      </c>
      <c r="K1026" s="431">
        <v>13.524850000000001</v>
      </c>
      <c r="L1026" s="183">
        <v>0</v>
      </c>
      <c r="M1026" s="183">
        <v>0</v>
      </c>
      <c r="N1026" s="377"/>
    </row>
    <row r="1027" spans="1:14" s="202" customFormat="1" ht="17.25" customHeight="1">
      <c r="A1027" s="379"/>
      <c r="B1027" s="378"/>
      <c r="C1027" s="715"/>
      <c r="D1027" s="717"/>
      <c r="E1027" s="284" t="s">
        <v>16</v>
      </c>
      <c r="F1027" s="93"/>
      <c r="G1027" s="93"/>
      <c r="H1027" s="93"/>
      <c r="I1027" s="93"/>
      <c r="J1027" s="91"/>
      <c r="K1027" s="91"/>
      <c r="L1027" s="93"/>
      <c r="M1027" s="94"/>
      <c r="N1027" s="377"/>
    </row>
    <row r="1028" spans="1:14" s="202" customFormat="1" ht="17.25" customHeight="1">
      <c r="A1028" s="379"/>
      <c r="B1028" s="378"/>
      <c r="C1028" s="715"/>
      <c r="D1028" s="717"/>
      <c r="E1028" s="284" t="s">
        <v>13</v>
      </c>
      <c r="F1028" s="93">
        <f t="shared" ref="F1028:M1028" si="397">F1030+F1031+F1032+F1033</f>
        <v>0</v>
      </c>
      <c r="G1028" s="93">
        <f t="shared" si="397"/>
        <v>0</v>
      </c>
      <c r="H1028" s="93">
        <f t="shared" si="397"/>
        <v>2892.4014699999998</v>
      </c>
      <c r="I1028" s="93">
        <f t="shared" si="397"/>
        <v>2685.4046799999996</v>
      </c>
      <c r="J1028" s="91">
        <f>J1030+J1031+J1032+J1033</f>
        <v>2892.4014699999998</v>
      </c>
      <c r="K1028" s="91">
        <f t="shared" si="397"/>
        <v>2892.4014699999998</v>
      </c>
      <c r="L1028" s="93">
        <f t="shared" si="397"/>
        <v>0</v>
      </c>
      <c r="M1028" s="90">
        <f t="shared" si="397"/>
        <v>0</v>
      </c>
      <c r="N1028" s="377"/>
    </row>
    <row r="1029" spans="1:14" s="202" customFormat="1" ht="17.25" customHeight="1">
      <c r="A1029" s="379"/>
      <c r="B1029" s="378"/>
      <c r="C1029" s="715"/>
      <c r="D1029" s="717"/>
      <c r="E1029" s="284" t="s">
        <v>14</v>
      </c>
      <c r="F1029" s="93"/>
      <c r="G1029" s="93"/>
      <c r="H1029" s="93"/>
      <c r="I1029" s="93"/>
      <c r="J1029" s="91"/>
      <c r="K1029" s="91"/>
      <c r="L1029" s="93"/>
      <c r="M1029" s="94"/>
      <c r="N1029" s="377"/>
    </row>
    <row r="1030" spans="1:14" s="202" customFormat="1" ht="17.25" customHeight="1">
      <c r="A1030" s="379"/>
      <c r="B1030" s="378"/>
      <c r="C1030" s="715"/>
      <c r="D1030" s="717"/>
      <c r="E1030" s="284" t="s">
        <v>24</v>
      </c>
      <c r="F1030" s="173"/>
      <c r="G1030" s="173"/>
      <c r="H1030" s="173">
        <v>2720.2533199999998</v>
      </c>
      <c r="I1030" s="173">
        <v>2525.5764399999998</v>
      </c>
      <c r="J1030" s="431">
        <v>2720.2533199999998</v>
      </c>
      <c r="K1030" s="431">
        <v>2720.2533199999998</v>
      </c>
      <c r="L1030" s="183">
        <v>0</v>
      </c>
      <c r="M1030" s="183">
        <v>0</v>
      </c>
      <c r="N1030" s="377"/>
    </row>
    <row r="1031" spans="1:14" s="202" customFormat="1" ht="17.25" customHeight="1">
      <c r="A1031" s="379"/>
      <c r="B1031" s="378"/>
      <c r="C1031" s="715"/>
      <c r="D1031" s="717"/>
      <c r="E1031" s="284" t="s">
        <v>15</v>
      </c>
      <c r="F1031" s="173"/>
      <c r="G1031" s="173"/>
      <c r="H1031" s="173">
        <v>143.173</v>
      </c>
      <c r="I1031" s="173">
        <v>132.92671999999999</v>
      </c>
      <c r="J1031" s="431">
        <v>143.173</v>
      </c>
      <c r="K1031" s="431">
        <v>143.173</v>
      </c>
      <c r="L1031" s="183">
        <v>0</v>
      </c>
      <c r="M1031" s="183">
        <v>0</v>
      </c>
      <c r="N1031" s="377"/>
    </row>
    <row r="1032" spans="1:14" s="202" customFormat="1" ht="17.25" customHeight="1">
      <c r="A1032" s="379"/>
      <c r="B1032" s="378"/>
      <c r="C1032" s="715"/>
      <c r="D1032" s="717"/>
      <c r="E1032" s="284" t="s">
        <v>29</v>
      </c>
      <c r="F1032" s="93"/>
      <c r="G1032" s="93"/>
      <c r="H1032" s="93"/>
      <c r="I1032" s="93"/>
      <c r="J1032" s="91"/>
      <c r="K1032" s="91"/>
      <c r="L1032" s="93"/>
      <c r="M1032" s="94"/>
      <c r="N1032" s="377"/>
    </row>
    <row r="1033" spans="1:14" s="202" customFormat="1" ht="17.25" customHeight="1">
      <c r="A1033" s="379"/>
      <c r="B1033" s="378"/>
      <c r="C1033" s="715"/>
      <c r="D1033" s="717"/>
      <c r="E1033" s="284" t="s">
        <v>64</v>
      </c>
      <c r="F1033" s="173"/>
      <c r="G1033" s="173"/>
      <c r="H1033" s="173">
        <v>28.975149999999999</v>
      </c>
      <c r="I1033" s="173">
        <v>26.901520000000001</v>
      </c>
      <c r="J1033" s="431">
        <v>28.975149999999999</v>
      </c>
      <c r="K1033" s="431">
        <v>28.975149999999999</v>
      </c>
      <c r="L1033" s="183">
        <v>0</v>
      </c>
      <c r="M1033" s="183">
        <v>0</v>
      </c>
      <c r="N1033" s="377"/>
    </row>
    <row r="1034" spans="1:14" s="202" customFormat="1" ht="17.25" customHeight="1">
      <c r="A1034" s="379"/>
      <c r="B1034" s="378"/>
      <c r="C1034" s="715"/>
      <c r="D1034" s="717"/>
      <c r="E1034" s="284" t="s">
        <v>16</v>
      </c>
      <c r="F1034" s="93"/>
      <c r="G1034" s="93"/>
      <c r="H1034" s="93"/>
      <c r="I1034" s="93"/>
      <c r="J1034" s="91"/>
      <c r="K1034" s="91"/>
      <c r="L1034" s="93"/>
      <c r="M1034" s="94"/>
      <c r="N1034" s="377"/>
    </row>
    <row r="1035" spans="1:14" s="202" customFormat="1" ht="13" customHeight="1">
      <c r="A1035" s="269"/>
      <c r="B1035" s="267"/>
      <c r="C1035" s="689"/>
      <c r="D1035" s="676" t="s">
        <v>500</v>
      </c>
      <c r="E1035" s="266" t="s">
        <v>13</v>
      </c>
      <c r="F1035" s="93">
        <f t="shared" ref="F1035:G1035" si="398">F1037+F1038+F1039+F1040+F1041</f>
        <v>2623.3560000000002</v>
      </c>
      <c r="G1035" s="93">
        <f t="shared" si="398"/>
        <v>2623.3560000000002</v>
      </c>
      <c r="H1035" s="93">
        <f t="shared" ref="H1035:M1035" si="399">H1037+H1038+H1039+H1040+H1041</f>
        <v>1315.4199999999998</v>
      </c>
      <c r="I1035" s="93">
        <f t="shared" si="399"/>
        <v>0</v>
      </c>
      <c r="J1035" s="91">
        <f>J1037+J1038+J1039+J1040+J1041</f>
        <v>1315.4199999999998</v>
      </c>
      <c r="K1035" s="91">
        <f t="shared" si="399"/>
        <v>1315.4199999999998</v>
      </c>
      <c r="L1035" s="93">
        <f t="shared" si="399"/>
        <v>0</v>
      </c>
      <c r="M1035" s="93">
        <f t="shared" si="399"/>
        <v>0</v>
      </c>
      <c r="N1035" s="268"/>
    </row>
    <row r="1036" spans="1:14" s="202" customFormat="1" ht="13" customHeight="1">
      <c r="A1036" s="269"/>
      <c r="B1036" s="267"/>
      <c r="C1036" s="689"/>
      <c r="D1036" s="677"/>
      <c r="E1036" s="266" t="s">
        <v>14</v>
      </c>
      <c r="F1036" s="93"/>
      <c r="G1036" s="93"/>
      <c r="H1036" s="93"/>
      <c r="I1036" s="93"/>
      <c r="J1036" s="91"/>
      <c r="K1036" s="91"/>
      <c r="L1036" s="93"/>
      <c r="M1036" s="94"/>
      <c r="N1036" s="268"/>
    </row>
    <row r="1037" spans="1:14" s="202" customFormat="1" ht="13" customHeight="1">
      <c r="A1037" s="269"/>
      <c r="B1037" s="267"/>
      <c r="C1037" s="689"/>
      <c r="D1037" s="677"/>
      <c r="E1037" s="266" t="s">
        <v>24</v>
      </c>
      <c r="F1037" s="173">
        <v>0</v>
      </c>
      <c r="G1037" s="173">
        <v>0</v>
      </c>
      <c r="H1037" s="173">
        <v>0</v>
      </c>
      <c r="I1037" s="173">
        <v>0</v>
      </c>
      <c r="J1037" s="174">
        <v>0</v>
      </c>
      <c r="K1037" s="174">
        <v>0</v>
      </c>
      <c r="L1037" s="173">
        <v>0</v>
      </c>
      <c r="M1037" s="100">
        <v>0</v>
      </c>
      <c r="N1037" s="268"/>
    </row>
    <row r="1038" spans="1:14" s="202" customFormat="1" ht="13" customHeight="1">
      <c r="A1038" s="269"/>
      <c r="B1038" s="267"/>
      <c r="C1038" s="689"/>
      <c r="D1038" s="677"/>
      <c r="E1038" s="266" t="s">
        <v>15</v>
      </c>
      <c r="F1038" s="173">
        <v>2492.1880000000001</v>
      </c>
      <c r="G1038" s="173">
        <v>2492.1880000000001</v>
      </c>
      <c r="H1038" s="173">
        <v>1249.6489999999999</v>
      </c>
      <c r="I1038" s="173">
        <v>0</v>
      </c>
      <c r="J1038" s="174">
        <v>1249.6489999999999</v>
      </c>
      <c r="K1038" s="174">
        <v>1249.6489999999999</v>
      </c>
      <c r="L1038" s="183">
        <v>0</v>
      </c>
      <c r="M1038" s="183">
        <v>0</v>
      </c>
      <c r="N1038" s="268"/>
    </row>
    <row r="1039" spans="1:14" s="202" customFormat="1" ht="13" customHeight="1">
      <c r="A1039" s="269"/>
      <c r="B1039" s="267"/>
      <c r="C1039" s="689"/>
      <c r="D1039" s="677"/>
      <c r="E1039" s="266" t="s">
        <v>29</v>
      </c>
      <c r="F1039" s="93"/>
      <c r="G1039" s="93"/>
      <c r="H1039" s="93"/>
      <c r="I1039" s="93"/>
      <c r="J1039" s="91"/>
      <c r="K1039" s="91"/>
      <c r="L1039" s="93"/>
      <c r="M1039" s="90"/>
      <c r="N1039" s="268"/>
    </row>
    <row r="1040" spans="1:14" s="202" customFormat="1" ht="13" customHeight="1">
      <c r="A1040" s="269"/>
      <c r="B1040" s="267"/>
      <c r="C1040" s="689"/>
      <c r="D1040" s="677"/>
      <c r="E1040" s="266" t="s">
        <v>64</v>
      </c>
      <c r="F1040" s="173">
        <v>131.16800000000001</v>
      </c>
      <c r="G1040" s="173">
        <v>131.16800000000001</v>
      </c>
      <c r="H1040" s="173">
        <v>65.771000000000001</v>
      </c>
      <c r="I1040" s="173">
        <v>0</v>
      </c>
      <c r="J1040" s="174">
        <v>65.771000000000001</v>
      </c>
      <c r="K1040" s="174">
        <v>65.771000000000001</v>
      </c>
      <c r="L1040" s="183">
        <v>0</v>
      </c>
      <c r="M1040" s="183">
        <v>0</v>
      </c>
      <c r="N1040" s="268"/>
    </row>
    <row r="1041" spans="1:17" s="202" customFormat="1" ht="13" customHeight="1">
      <c r="A1041" s="269"/>
      <c r="B1041" s="267"/>
      <c r="C1041" s="689"/>
      <c r="D1041" s="677"/>
      <c r="E1041" s="266" t="s">
        <v>16</v>
      </c>
      <c r="F1041" s="93"/>
      <c r="G1041" s="93"/>
      <c r="H1041" s="93"/>
      <c r="I1041" s="93"/>
      <c r="J1041" s="91"/>
      <c r="K1041" s="91"/>
      <c r="L1041" s="93"/>
      <c r="M1041" s="94"/>
      <c r="N1041" s="268"/>
    </row>
    <row r="1042" spans="1:17" s="265" customFormat="1" ht="15.75" customHeight="1">
      <c r="A1042" s="256"/>
      <c r="B1042" s="671">
        <v>8</v>
      </c>
      <c r="C1042" s="687" t="s">
        <v>66</v>
      </c>
      <c r="D1042" s="687" t="s">
        <v>241</v>
      </c>
      <c r="E1042" s="258" t="s">
        <v>13</v>
      </c>
      <c r="F1042" s="88">
        <f t="shared" ref="F1042:G1042" si="400">F1044+F1045+F1047</f>
        <v>41804.38078</v>
      </c>
      <c r="G1042" s="88">
        <f t="shared" si="400"/>
        <v>41798.616829999999</v>
      </c>
      <c r="H1042" s="88">
        <f t="shared" ref="H1042:M1042" si="401">H1044+H1045+H1047</f>
        <v>45579.176999999996</v>
      </c>
      <c r="I1042" s="88">
        <f t="shared" si="401"/>
        <v>26135.584920000001</v>
      </c>
      <c r="J1042" s="88">
        <f t="shared" si="401"/>
        <v>45514.981780000002</v>
      </c>
      <c r="K1042" s="88">
        <f t="shared" si="401"/>
        <v>45509.326139999997</v>
      </c>
      <c r="L1042" s="88">
        <f t="shared" si="401"/>
        <v>42985.177000000003</v>
      </c>
      <c r="M1042" s="88">
        <f t="shared" si="401"/>
        <v>42985.177000000003</v>
      </c>
      <c r="N1042" s="671"/>
    </row>
    <row r="1043" spans="1:17" s="265" customFormat="1" ht="15.75" customHeight="1">
      <c r="A1043" s="256"/>
      <c r="B1043" s="671"/>
      <c r="C1043" s="687"/>
      <c r="D1043" s="687"/>
      <c r="E1043" s="258" t="s">
        <v>14</v>
      </c>
      <c r="F1043" s="88"/>
      <c r="G1043" s="88"/>
      <c r="H1043" s="88"/>
      <c r="I1043" s="88"/>
      <c r="J1043" s="88"/>
      <c r="K1043" s="88"/>
      <c r="L1043" s="88"/>
      <c r="M1043" s="88"/>
      <c r="N1043" s="671"/>
      <c r="P1043" s="317"/>
      <c r="Q1043" s="317"/>
    </row>
    <row r="1044" spans="1:17" s="265" customFormat="1" ht="15.75" customHeight="1">
      <c r="A1044" s="256"/>
      <c r="B1044" s="671"/>
      <c r="C1044" s="687"/>
      <c r="D1044" s="687"/>
      <c r="E1044" s="258" t="s">
        <v>24</v>
      </c>
      <c r="F1044" s="88">
        <f t="shared" ref="F1044:M1046" si="402">F1051+F1079</f>
        <v>0</v>
      </c>
      <c r="G1044" s="88">
        <f t="shared" si="402"/>
        <v>0</v>
      </c>
      <c r="H1044" s="88">
        <f t="shared" si="402"/>
        <v>0</v>
      </c>
      <c r="I1044" s="88">
        <f t="shared" si="402"/>
        <v>0</v>
      </c>
      <c r="J1044" s="88">
        <f t="shared" si="402"/>
        <v>0</v>
      </c>
      <c r="K1044" s="88">
        <f t="shared" si="402"/>
        <v>0</v>
      </c>
      <c r="L1044" s="88">
        <f t="shared" si="402"/>
        <v>0</v>
      </c>
      <c r="M1044" s="88">
        <f t="shared" si="402"/>
        <v>0</v>
      </c>
      <c r="N1044" s="671"/>
      <c r="P1044" s="317"/>
      <c r="Q1044" s="317"/>
    </row>
    <row r="1045" spans="1:17" s="265" customFormat="1" ht="15.75" customHeight="1">
      <c r="A1045" s="256"/>
      <c r="B1045" s="671"/>
      <c r="C1045" s="687"/>
      <c r="D1045" s="687"/>
      <c r="E1045" s="258" t="s">
        <v>15</v>
      </c>
      <c r="F1045" s="88">
        <f t="shared" si="402"/>
        <v>8899.1</v>
      </c>
      <c r="G1045" s="88">
        <f t="shared" si="402"/>
        <v>8899.1</v>
      </c>
      <c r="H1045" s="88">
        <f t="shared" si="402"/>
        <v>11474.5</v>
      </c>
      <c r="I1045" s="88">
        <f t="shared" si="402"/>
        <v>6693.4</v>
      </c>
      <c r="J1045" s="88">
        <f t="shared" si="402"/>
        <v>11474.5</v>
      </c>
      <c r="K1045" s="88">
        <f t="shared" si="402"/>
        <v>11474.5</v>
      </c>
      <c r="L1045" s="88">
        <f t="shared" si="402"/>
        <v>9179.6</v>
      </c>
      <c r="M1045" s="88">
        <f t="shared" si="402"/>
        <v>9179.6</v>
      </c>
      <c r="N1045" s="671"/>
      <c r="P1045" s="317"/>
      <c r="Q1045" s="317"/>
    </row>
    <row r="1046" spans="1:17" s="265" customFormat="1" ht="15.75" customHeight="1">
      <c r="A1046" s="256"/>
      <c r="B1046" s="671"/>
      <c r="C1046" s="687"/>
      <c r="D1046" s="687"/>
      <c r="E1046" s="258" t="s">
        <v>29</v>
      </c>
      <c r="F1046" s="88">
        <f t="shared" si="402"/>
        <v>0</v>
      </c>
      <c r="G1046" s="88">
        <f t="shared" si="402"/>
        <v>0</v>
      </c>
      <c r="H1046" s="88">
        <f t="shared" si="402"/>
        <v>0</v>
      </c>
      <c r="I1046" s="88">
        <f t="shared" si="402"/>
        <v>0</v>
      </c>
      <c r="J1046" s="88">
        <f t="shared" si="402"/>
        <v>0</v>
      </c>
      <c r="K1046" s="88">
        <f t="shared" si="402"/>
        <v>0</v>
      </c>
      <c r="L1046" s="88">
        <f t="shared" si="402"/>
        <v>0</v>
      </c>
      <c r="M1046" s="88">
        <f t="shared" si="402"/>
        <v>0</v>
      </c>
      <c r="N1046" s="671"/>
      <c r="P1046" s="317"/>
      <c r="Q1046" s="317"/>
    </row>
    <row r="1047" spans="1:17" s="265" customFormat="1" ht="15.75" customHeight="1">
      <c r="A1047" s="256"/>
      <c r="B1047" s="671"/>
      <c r="C1047" s="687"/>
      <c r="D1047" s="687"/>
      <c r="E1047" s="258" t="s">
        <v>64</v>
      </c>
      <c r="F1047" s="88">
        <f>F1054+F1082</f>
        <v>32905.280780000001</v>
      </c>
      <c r="G1047" s="88">
        <f t="shared" ref="G1047:M1047" si="403">G1054+G1082</f>
        <v>32899.51683</v>
      </c>
      <c r="H1047" s="88">
        <f t="shared" si="403"/>
        <v>34104.676999999996</v>
      </c>
      <c r="I1047" s="88">
        <f t="shared" si="403"/>
        <v>19442.18492</v>
      </c>
      <c r="J1047" s="88">
        <f t="shared" si="403"/>
        <v>34040.481780000002</v>
      </c>
      <c r="K1047" s="88">
        <f t="shared" si="403"/>
        <v>34034.826139999997</v>
      </c>
      <c r="L1047" s="88">
        <f t="shared" si="403"/>
        <v>33805.577000000005</v>
      </c>
      <c r="M1047" s="88">
        <f t="shared" si="403"/>
        <v>33805.577000000005</v>
      </c>
      <c r="N1047" s="671"/>
    </row>
    <row r="1048" spans="1:17" s="265" customFormat="1" ht="15.75" customHeight="1">
      <c r="A1048" s="256"/>
      <c r="B1048" s="671"/>
      <c r="C1048" s="687"/>
      <c r="D1048" s="687"/>
      <c r="E1048" s="258" t="s">
        <v>16</v>
      </c>
      <c r="F1048" s="88">
        <f>F1055+F1083</f>
        <v>0</v>
      </c>
      <c r="G1048" s="88">
        <f t="shared" ref="G1048:M1048" si="404">G1055+G1083</f>
        <v>0</v>
      </c>
      <c r="H1048" s="88">
        <f t="shared" si="404"/>
        <v>0</v>
      </c>
      <c r="I1048" s="88">
        <f t="shared" si="404"/>
        <v>0</v>
      </c>
      <c r="J1048" s="88">
        <f t="shared" si="404"/>
        <v>0</v>
      </c>
      <c r="K1048" s="88">
        <f t="shared" si="404"/>
        <v>0</v>
      </c>
      <c r="L1048" s="88">
        <f t="shared" si="404"/>
        <v>0</v>
      </c>
      <c r="M1048" s="88">
        <f t="shared" si="404"/>
        <v>0</v>
      </c>
      <c r="N1048" s="671"/>
    </row>
    <row r="1049" spans="1:17" s="265" customFormat="1" ht="15.75" customHeight="1">
      <c r="A1049" s="256"/>
      <c r="B1049" s="672" t="s">
        <v>132</v>
      </c>
      <c r="C1049" s="688" t="s">
        <v>92</v>
      </c>
      <c r="D1049" s="688" t="s">
        <v>165</v>
      </c>
      <c r="E1049" s="257" t="s">
        <v>13</v>
      </c>
      <c r="F1049" s="89">
        <f t="shared" ref="F1049:G1049" si="405">F1051+F1052+F1053+F1054</f>
        <v>33086.049650000001</v>
      </c>
      <c r="G1049" s="89">
        <f t="shared" si="405"/>
        <v>33086.049650000001</v>
      </c>
      <c r="H1049" s="89">
        <f t="shared" ref="H1049:M1049" si="406">H1051+H1052+H1053+H1054</f>
        <v>35847.599999999999</v>
      </c>
      <c r="I1049" s="89">
        <f t="shared" si="406"/>
        <v>21343.453999999998</v>
      </c>
      <c r="J1049" s="89">
        <f t="shared" si="406"/>
        <v>35847.599999999999</v>
      </c>
      <c r="K1049" s="89">
        <f t="shared" si="406"/>
        <v>35847.599999999999</v>
      </c>
      <c r="L1049" s="89">
        <f t="shared" si="406"/>
        <v>33253.599999999999</v>
      </c>
      <c r="M1049" s="89">
        <f t="shared" si="406"/>
        <v>33253.599999999999</v>
      </c>
      <c r="N1049" s="672"/>
    </row>
    <row r="1050" spans="1:17" s="265" customFormat="1" ht="15.75" customHeight="1">
      <c r="A1050" s="256"/>
      <c r="B1050" s="672"/>
      <c r="C1050" s="688"/>
      <c r="D1050" s="688"/>
      <c r="E1050" s="257" t="s">
        <v>14</v>
      </c>
      <c r="F1050" s="89"/>
      <c r="G1050" s="89"/>
      <c r="H1050" s="89"/>
      <c r="I1050" s="89"/>
      <c r="J1050" s="89"/>
      <c r="K1050" s="89"/>
      <c r="L1050" s="89"/>
      <c r="M1050" s="89"/>
      <c r="N1050" s="686"/>
    </row>
    <row r="1051" spans="1:17" s="265" customFormat="1" ht="15.75" customHeight="1">
      <c r="A1051" s="256"/>
      <c r="B1051" s="672"/>
      <c r="C1051" s="688"/>
      <c r="D1051" s="688"/>
      <c r="E1051" s="257" t="s">
        <v>24</v>
      </c>
      <c r="F1051" s="89">
        <v>0</v>
      </c>
      <c r="G1051" s="89">
        <v>0</v>
      </c>
      <c r="H1051" s="89">
        <v>0</v>
      </c>
      <c r="I1051" s="89">
        <v>0</v>
      </c>
      <c r="J1051" s="89">
        <v>0</v>
      </c>
      <c r="K1051" s="89">
        <v>0</v>
      </c>
      <c r="L1051" s="89">
        <v>0</v>
      </c>
      <c r="M1051" s="89">
        <v>0</v>
      </c>
      <c r="N1051" s="686"/>
    </row>
    <row r="1052" spans="1:17" s="265" customFormat="1" ht="15.75" customHeight="1">
      <c r="A1052" s="256"/>
      <c r="B1052" s="672"/>
      <c r="C1052" s="688"/>
      <c r="D1052" s="688"/>
      <c r="E1052" s="257" t="s">
        <v>15</v>
      </c>
      <c r="F1052" s="89">
        <f t="shared" ref="F1052:G1052" si="407">F1059+F1066+F1073</f>
        <v>8899.1</v>
      </c>
      <c r="G1052" s="89">
        <f t="shared" si="407"/>
        <v>8899.1</v>
      </c>
      <c r="H1052" s="89">
        <f t="shared" ref="H1052:M1052" si="408">H1059+H1066+H1073</f>
        <v>11474.5</v>
      </c>
      <c r="I1052" s="89">
        <f t="shared" si="408"/>
        <v>6693.4</v>
      </c>
      <c r="J1052" s="89">
        <f t="shared" si="408"/>
        <v>11474.5</v>
      </c>
      <c r="K1052" s="89">
        <f t="shared" si="408"/>
        <v>11474.5</v>
      </c>
      <c r="L1052" s="89">
        <f t="shared" si="408"/>
        <v>9179.6</v>
      </c>
      <c r="M1052" s="89">
        <f t="shared" si="408"/>
        <v>9179.6</v>
      </c>
      <c r="N1052" s="686"/>
    </row>
    <row r="1053" spans="1:17" s="265" customFormat="1" ht="15.75" customHeight="1">
      <c r="A1053" s="256"/>
      <c r="B1053" s="672"/>
      <c r="C1053" s="688"/>
      <c r="D1053" s="688"/>
      <c r="E1053" s="257" t="s">
        <v>29</v>
      </c>
      <c r="F1053" s="89"/>
      <c r="G1053" s="89"/>
      <c r="H1053" s="89"/>
      <c r="I1053" s="89"/>
      <c r="J1053" s="89"/>
      <c r="K1053" s="89"/>
      <c r="L1053" s="89"/>
      <c r="M1053" s="89"/>
      <c r="N1053" s="686"/>
    </row>
    <row r="1054" spans="1:17" s="265" customFormat="1" ht="15.75" customHeight="1">
      <c r="A1054" s="256"/>
      <c r="B1054" s="672"/>
      <c r="C1054" s="688"/>
      <c r="D1054" s="688"/>
      <c r="E1054" s="257" t="s">
        <v>64</v>
      </c>
      <c r="F1054" s="89">
        <f t="shared" ref="F1054:G1054" si="409">F1061+F1068+F1075</f>
        <v>24186.949650000002</v>
      </c>
      <c r="G1054" s="89">
        <f t="shared" si="409"/>
        <v>24186.949650000002</v>
      </c>
      <c r="H1054" s="89">
        <f t="shared" ref="H1054:M1054" si="410">H1061+H1068+H1075</f>
        <v>24373.1</v>
      </c>
      <c r="I1054" s="89">
        <f t="shared" si="410"/>
        <v>14650.054</v>
      </c>
      <c r="J1054" s="89">
        <f t="shared" si="410"/>
        <v>24373.1</v>
      </c>
      <c r="K1054" s="89">
        <f t="shared" si="410"/>
        <v>24373.1</v>
      </c>
      <c r="L1054" s="89">
        <f t="shared" si="410"/>
        <v>24074</v>
      </c>
      <c r="M1054" s="89">
        <f t="shared" si="410"/>
        <v>24074</v>
      </c>
      <c r="N1054" s="686"/>
    </row>
    <row r="1055" spans="1:17" s="265" customFormat="1" ht="15.75" customHeight="1">
      <c r="A1055" s="256"/>
      <c r="B1055" s="672"/>
      <c r="C1055" s="688"/>
      <c r="D1055" s="688"/>
      <c r="E1055" s="257" t="s">
        <v>16</v>
      </c>
      <c r="F1055" s="89"/>
      <c r="G1055" s="89"/>
      <c r="H1055" s="89"/>
      <c r="I1055" s="89"/>
      <c r="J1055" s="89"/>
      <c r="K1055" s="89"/>
      <c r="L1055" s="89"/>
      <c r="M1055" s="89"/>
      <c r="N1055" s="686"/>
    </row>
    <row r="1056" spans="1:17" s="265" customFormat="1" ht="15.75" customHeight="1">
      <c r="A1056" s="256"/>
      <c r="B1056" s="673"/>
      <c r="C1056" s="689" t="s">
        <v>123</v>
      </c>
      <c r="D1056" s="670" t="s">
        <v>505</v>
      </c>
      <c r="E1056" s="254" t="s">
        <v>13</v>
      </c>
      <c r="F1056" s="93">
        <f t="shared" ref="F1056" si="411">F1058+F1059+F1061</f>
        <v>8899.1</v>
      </c>
      <c r="G1056" s="93">
        <f>G1058+G1059+G1061</f>
        <v>8899.1</v>
      </c>
      <c r="H1056" s="93">
        <f t="shared" ref="H1056:L1056" si="412">H1058+H1059+H1061</f>
        <v>11474.5</v>
      </c>
      <c r="I1056" s="93">
        <f t="shared" si="412"/>
        <v>6693.4</v>
      </c>
      <c r="J1056" s="91">
        <f t="shared" si="412"/>
        <v>11474.5</v>
      </c>
      <c r="K1056" s="91">
        <f>K1058+K1059+K1061</f>
        <v>11474.5</v>
      </c>
      <c r="L1056" s="90">
        <f t="shared" si="412"/>
        <v>9179.6</v>
      </c>
      <c r="M1056" s="90">
        <f>M1058+M1059+M1061</f>
        <v>9179.6</v>
      </c>
      <c r="N1056" s="259"/>
    </row>
    <row r="1057" spans="1:14" s="265" customFormat="1" ht="15.75" customHeight="1">
      <c r="A1057" s="256"/>
      <c r="B1057" s="673"/>
      <c r="C1057" s="689"/>
      <c r="D1057" s="670"/>
      <c r="E1057" s="254" t="s">
        <v>14</v>
      </c>
      <c r="F1057" s="93"/>
      <c r="G1057" s="93"/>
      <c r="H1057" s="93"/>
      <c r="I1057" s="93"/>
      <c r="J1057" s="91"/>
      <c r="K1057" s="91"/>
      <c r="L1057" s="94"/>
      <c r="M1057" s="94"/>
      <c r="N1057" s="259"/>
    </row>
    <row r="1058" spans="1:14" s="265" customFormat="1" ht="15.75" customHeight="1">
      <c r="A1058" s="256"/>
      <c r="B1058" s="673"/>
      <c r="C1058" s="689"/>
      <c r="D1058" s="670"/>
      <c r="E1058" s="254" t="s">
        <v>24</v>
      </c>
      <c r="F1058" s="93">
        <v>0</v>
      </c>
      <c r="G1058" s="93">
        <v>0</v>
      </c>
      <c r="H1058" s="93">
        <v>0</v>
      </c>
      <c r="I1058" s="93">
        <v>0</v>
      </c>
      <c r="J1058" s="91">
        <v>0</v>
      </c>
      <c r="K1058" s="91">
        <v>0</v>
      </c>
      <c r="L1058" s="94">
        <v>0</v>
      </c>
      <c r="M1058" s="94">
        <v>0</v>
      </c>
      <c r="N1058" s="259"/>
    </row>
    <row r="1059" spans="1:14" s="265" customFormat="1" ht="15.75" customHeight="1">
      <c r="A1059" s="256"/>
      <c r="B1059" s="673"/>
      <c r="C1059" s="689"/>
      <c r="D1059" s="670"/>
      <c r="E1059" s="254" t="s">
        <v>15</v>
      </c>
      <c r="F1059" s="142">
        <v>8899.1</v>
      </c>
      <c r="G1059" s="142">
        <v>8899.1</v>
      </c>
      <c r="H1059" s="142">
        <v>11474.5</v>
      </c>
      <c r="I1059" s="142">
        <v>6693.4</v>
      </c>
      <c r="J1059" s="143">
        <v>11474.5</v>
      </c>
      <c r="K1059" s="143">
        <v>11474.5</v>
      </c>
      <c r="L1059" s="146">
        <v>9179.6</v>
      </c>
      <c r="M1059" s="146">
        <v>9179.6</v>
      </c>
      <c r="N1059" s="259"/>
    </row>
    <row r="1060" spans="1:14" s="265" customFormat="1" ht="15.75" customHeight="1">
      <c r="A1060" s="256"/>
      <c r="B1060" s="673"/>
      <c r="C1060" s="689"/>
      <c r="D1060" s="670"/>
      <c r="E1060" s="254" t="s">
        <v>29</v>
      </c>
      <c r="F1060" s="93"/>
      <c r="G1060" s="93"/>
      <c r="H1060" s="460"/>
      <c r="I1060" s="93"/>
      <c r="J1060" s="91"/>
      <c r="K1060" s="143"/>
      <c r="L1060" s="94"/>
      <c r="M1060" s="94"/>
      <c r="N1060" s="259"/>
    </row>
    <row r="1061" spans="1:14" s="265" customFormat="1" ht="15.75" customHeight="1">
      <c r="A1061" s="256"/>
      <c r="B1061" s="673"/>
      <c r="C1061" s="689"/>
      <c r="D1061" s="670"/>
      <c r="E1061" s="254" t="s">
        <v>64</v>
      </c>
      <c r="F1061" s="93">
        <v>0</v>
      </c>
      <c r="G1061" s="93">
        <v>0</v>
      </c>
      <c r="H1061" s="93">
        <v>0</v>
      </c>
      <c r="I1061" s="93">
        <v>0</v>
      </c>
      <c r="J1061" s="91">
        <v>0</v>
      </c>
      <c r="K1061" s="91">
        <v>0</v>
      </c>
      <c r="L1061" s="94">
        <v>0</v>
      </c>
      <c r="M1061" s="94">
        <v>0</v>
      </c>
      <c r="N1061" s="259"/>
    </row>
    <row r="1062" spans="1:14" s="265" customFormat="1" ht="15.75" customHeight="1">
      <c r="A1062" s="256"/>
      <c r="B1062" s="673"/>
      <c r="C1062" s="689"/>
      <c r="D1062" s="670"/>
      <c r="E1062" s="254" t="s">
        <v>16</v>
      </c>
      <c r="F1062" s="93"/>
      <c r="G1062" s="93"/>
      <c r="H1062" s="93"/>
      <c r="I1062" s="93"/>
      <c r="J1062" s="91"/>
      <c r="K1062" s="91"/>
      <c r="L1062" s="94"/>
      <c r="M1062" s="94"/>
      <c r="N1062" s="259"/>
    </row>
    <row r="1063" spans="1:14" s="265" customFormat="1" ht="15.75" customHeight="1">
      <c r="A1063" s="256"/>
      <c r="B1063" s="673"/>
      <c r="C1063" s="689" t="s">
        <v>119</v>
      </c>
      <c r="D1063" s="670" t="s">
        <v>506</v>
      </c>
      <c r="E1063" s="254" t="s">
        <v>13</v>
      </c>
      <c r="F1063" s="93">
        <f t="shared" ref="F1063:G1063" si="413">F1065+F1066+F1068</f>
        <v>11550</v>
      </c>
      <c r="G1063" s="93">
        <f t="shared" si="413"/>
        <v>11550</v>
      </c>
      <c r="H1063" s="93">
        <f t="shared" ref="H1063:M1063" si="414">H1065+H1066+H1068</f>
        <v>12174</v>
      </c>
      <c r="I1063" s="93">
        <f t="shared" si="414"/>
        <v>7708.3739999999998</v>
      </c>
      <c r="J1063" s="91">
        <f t="shared" si="414"/>
        <v>12174</v>
      </c>
      <c r="K1063" s="91">
        <f t="shared" si="414"/>
        <v>12174</v>
      </c>
      <c r="L1063" s="90">
        <f t="shared" si="414"/>
        <v>12174</v>
      </c>
      <c r="M1063" s="90">
        <f t="shared" si="414"/>
        <v>12174</v>
      </c>
      <c r="N1063" s="259"/>
    </row>
    <row r="1064" spans="1:14" s="265" customFormat="1" ht="15.75" customHeight="1">
      <c r="A1064" s="256"/>
      <c r="B1064" s="673"/>
      <c r="C1064" s="689"/>
      <c r="D1064" s="670"/>
      <c r="E1064" s="254" t="s">
        <v>14</v>
      </c>
      <c r="F1064" s="93"/>
      <c r="G1064" s="93"/>
      <c r="H1064" s="93"/>
      <c r="I1064" s="93"/>
      <c r="J1064" s="91"/>
      <c r="K1064" s="91"/>
      <c r="L1064" s="94"/>
      <c r="M1064" s="94"/>
      <c r="N1064" s="259"/>
    </row>
    <row r="1065" spans="1:14" s="265" customFormat="1" ht="15.75" customHeight="1">
      <c r="A1065" s="256"/>
      <c r="B1065" s="673"/>
      <c r="C1065" s="689"/>
      <c r="D1065" s="670"/>
      <c r="E1065" s="254" t="s">
        <v>24</v>
      </c>
      <c r="F1065" s="93">
        <v>0</v>
      </c>
      <c r="G1065" s="93">
        <v>0</v>
      </c>
      <c r="H1065" s="93">
        <v>0</v>
      </c>
      <c r="I1065" s="93">
        <v>0</v>
      </c>
      <c r="J1065" s="91">
        <v>0</v>
      </c>
      <c r="K1065" s="91">
        <v>0</v>
      </c>
      <c r="L1065" s="94">
        <v>0</v>
      </c>
      <c r="M1065" s="94">
        <v>0</v>
      </c>
      <c r="N1065" s="259"/>
    </row>
    <row r="1066" spans="1:14" s="265" customFormat="1" ht="15.75" customHeight="1">
      <c r="A1066" s="256"/>
      <c r="B1066" s="673"/>
      <c r="C1066" s="689"/>
      <c r="D1066" s="670"/>
      <c r="E1066" s="254" t="s">
        <v>15</v>
      </c>
      <c r="F1066" s="93">
        <v>0</v>
      </c>
      <c r="G1066" s="93">
        <v>0</v>
      </c>
      <c r="H1066" s="93">
        <v>0</v>
      </c>
      <c r="I1066" s="93">
        <v>0</v>
      </c>
      <c r="J1066" s="91">
        <v>0</v>
      </c>
      <c r="K1066" s="91">
        <v>0</v>
      </c>
      <c r="L1066" s="94">
        <v>0</v>
      </c>
      <c r="M1066" s="94">
        <v>0</v>
      </c>
      <c r="N1066" s="259"/>
    </row>
    <row r="1067" spans="1:14" s="265" customFormat="1" ht="15.75" customHeight="1">
      <c r="A1067" s="256"/>
      <c r="B1067" s="673"/>
      <c r="C1067" s="689"/>
      <c r="D1067" s="670"/>
      <c r="E1067" s="254" t="s">
        <v>29</v>
      </c>
      <c r="F1067" s="93"/>
      <c r="G1067" s="93"/>
      <c r="H1067" s="93"/>
      <c r="I1067" s="93"/>
      <c r="J1067" s="91"/>
      <c r="K1067" s="91"/>
      <c r="L1067" s="94"/>
      <c r="M1067" s="94"/>
      <c r="N1067" s="259"/>
    </row>
    <row r="1068" spans="1:14" s="265" customFormat="1" ht="15.75" customHeight="1">
      <c r="A1068" s="256"/>
      <c r="B1068" s="673"/>
      <c r="C1068" s="689"/>
      <c r="D1068" s="670"/>
      <c r="E1068" s="254" t="s">
        <v>64</v>
      </c>
      <c r="F1068" s="142">
        <v>11550</v>
      </c>
      <c r="G1068" s="142">
        <v>11550</v>
      </c>
      <c r="H1068" s="142">
        <v>12174</v>
      </c>
      <c r="I1068" s="142">
        <v>7708.3739999999998</v>
      </c>
      <c r="J1068" s="143">
        <v>12174</v>
      </c>
      <c r="K1068" s="143">
        <v>12174</v>
      </c>
      <c r="L1068" s="146">
        <v>12174</v>
      </c>
      <c r="M1068" s="146">
        <v>12174</v>
      </c>
      <c r="N1068" s="259"/>
    </row>
    <row r="1069" spans="1:14" s="265" customFormat="1" ht="15.75" customHeight="1">
      <c r="A1069" s="256"/>
      <c r="B1069" s="673"/>
      <c r="C1069" s="689"/>
      <c r="D1069" s="670"/>
      <c r="E1069" s="254" t="s">
        <v>16</v>
      </c>
      <c r="F1069" s="93"/>
      <c r="G1069" s="93"/>
      <c r="H1069" s="93"/>
      <c r="I1069" s="93"/>
      <c r="J1069" s="91"/>
      <c r="K1069" s="91"/>
      <c r="L1069" s="94"/>
      <c r="M1069" s="94"/>
      <c r="N1069" s="259"/>
    </row>
    <row r="1070" spans="1:14" s="265" customFormat="1" ht="15.75" customHeight="1">
      <c r="A1070" s="256"/>
      <c r="B1070" s="673"/>
      <c r="C1070" s="689" t="s">
        <v>120</v>
      </c>
      <c r="D1070" s="670" t="s">
        <v>507</v>
      </c>
      <c r="E1070" s="254" t="s">
        <v>13</v>
      </c>
      <c r="F1070" s="93">
        <f t="shared" ref="F1070:G1070" si="415">F1072++F1074+F1073+F1075</f>
        <v>12636.94965</v>
      </c>
      <c r="G1070" s="93">
        <f t="shared" si="415"/>
        <v>12636.94965</v>
      </c>
      <c r="H1070" s="93">
        <f t="shared" ref="H1070:M1070" si="416">H1072++H1074+H1073+H1075</f>
        <v>12199.1</v>
      </c>
      <c r="I1070" s="93">
        <f t="shared" si="416"/>
        <v>6941.68</v>
      </c>
      <c r="J1070" s="91">
        <f t="shared" si="416"/>
        <v>12199.1</v>
      </c>
      <c r="K1070" s="91">
        <f t="shared" si="416"/>
        <v>12199.1</v>
      </c>
      <c r="L1070" s="90">
        <f t="shared" si="416"/>
        <v>11900</v>
      </c>
      <c r="M1070" s="90">
        <f t="shared" si="416"/>
        <v>11900</v>
      </c>
      <c r="N1070" s="259"/>
    </row>
    <row r="1071" spans="1:14" s="265" customFormat="1" ht="15.75" customHeight="1">
      <c r="A1071" s="256"/>
      <c r="B1071" s="673"/>
      <c r="C1071" s="689"/>
      <c r="D1071" s="670"/>
      <c r="E1071" s="254" t="s">
        <v>14</v>
      </c>
      <c r="F1071" s="93"/>
      <c r="G1071" s="93"/>
      <c r="H1071" s="93"/>
      <c r="I1071" s="93"/>
      <c r="J1071" s="91"/>
      <c r="K1071" s="91"/>
      <c r="L1071" s="94"/>
      <c r="M1071" s="94"/>
      <c r="N1071" s="259"/>
    </row>
    <row r="1072" spans="1:14" s="265" customFormat="1" ht="15.75" customHeight="1">
      <c r="A1072" s="256"/>
      <c r="B1072" s="673"/>
      <c r="C1072" s="689"/>
      <c r="D1072" s="670"/>
      <c r="E1072" s="254" t="s">
        <v>24</v>
      </c>
      <c r="F1072" s="93">
        <v>0</v>
      </c>
      <c r="G1072" s="93">
        <v>0</v>
      </c>
      <c r="H1072" s="93">
        <v>0</v>
      </c>
      <c r="I1072" s="93">
        <v>0</v>
      </c>
      <c r="J1072" s="91">
        <v>0</v>
      </c>
      <c r="K1072" s="91">
        <v>0</v>
      </c>
      <c r="L1072" s="94">
        <v>0</v>
      </c>
      <c r="M1072" s="94">
        <v>0</v>
      </c>
      <c r="N1072" s="259"/>
    </row>
    <row r="1073" spans="1:14" s="265" customFormat="1" ht="15.75" customHeight="1">
      <c r="A1073" s="256"/>
      <c r="B1073" s="673"/>
      <c r="C1073" s="689"/>
      <c r="D1073" s="670"/>
      <c r="E1073" s="254" t="s">
        <v>15</v>
      </c>
      <c r="F1073" s="93">
        <v>0</v>
      </c>
      <c r="G1073" s="93">
        <v>0</v>
      </c>
      <c r="H1073" s="93">
        <v>0</v>
      </c>
      <c r="I1073" s="93">
        <v>0</v>
      </c>
      <c r="J1073" s="91">
        <v>0</v>
      </c>
      <c r="K1073" s="91">
        <v>0</v>
      </c>
      <c r="L1073" s="94">
        <v>0</v>
      </c>
      <c r="M1073" s="94">
        <v>0</v>
      </c>
      <c r="N1073" s="259"/>
    </row>
    <row r="1074" spans="1:14" s="265" customFormat="1" ht="15.75" customHeight="1">
      <c r="A1074" s="256"/>
      <c r="B1074" s="673"/>
      <c r="C1074" s="689"/>
      <c r="D1074" s="670"/>
      <c r="E1074" s="254" t="s">
        <v>29</v>
      </c>
      <c r="F1074" s="93"/>
      <c r="G1074" s="93"/>
      <c r="H1074" s="93"/>
      <c r="I1074" s="93"/>
      <c r="J1074" s="91"/>
      <c r="K1074" s="91"/>
      <c r="L1074" s="94"/>
      <c r="M1074" s="94"/>
      <c r="N1074" s="259"/>
    </row>
    <row r="1075" spans="1:14" s="265" customFormat="1" ht="21.75" customHeight="1">
      <c r="A1075" s="256"/>
      <c r="B1075" s="673"/>
      <c r="C1075" s="689"/>
      <c r="D1075" s="670"/>
      <c r="E1075" s="254" t="s">
        <v>64</v>
      </c>
      <c r="F1075" s="142">
        <v>12636.94965</v>
      </c>
      <c r="G1075" s="142">
        <v>12636.94965</v>
      </c>
      <c r="H1075" s="142">
        <v>12199.1</v>
      </c>
      <c r="I1075" s="142">
        <v>6941.68</v>
      </c>
      <c r="J1075" s="143">
        <v>12199.1</v>
      </c>
      <c r="K1075" s="143">
        <v>12199.1</v>
      </c>
      <c r="L1075" s="146">
        <v>11900</v>
      </c>
      <c r="M1075" s="146">
        <v>11900</v>
      </c>
      <c r="N1075" s="259"/>
    </row>
    <row r="1076" spans="1:14" s="265" customFormat="1" ht="15.75" customHeight="1">
      <c r="A1076" s="256"/>
      <c r="B1076" s="673"/>
      <c r="C1076" s="689"/>
      <c r="D1076" s="670"/>
      <c r="E1076" s="254" t="s">
        <v>16</v>
      </c>
      <c r="F1076" s="93"/>
      <c r="G1076" s="93"/>
      <c r="H1076" s="93"/>
      <c r="I1076" s="93"/>
      <c r="J1076" s="91"/>
      <c r="K1076" s="91"/>
      <c r="L1076" s="94"/>
      <c r="M1076" s="94"/>
      <c r="N1076" s="259"/>
    </row>
    <row r="1077" spans="1:14" s="265" customFormat="1" ht="15.75" customHeight="1">
      <c r="A1077" s="256"/>
      <c r="B1077" s="672" t="s">
        <v>419</v>
      </c>
      <c r="C1077" s="688" t="s">
        <v>103</v>
      </c>
      <c r="D1077" s="688" t="s">
        <v>106</v>
      </c>
      <c r="E1077" s="257" t="s">
        <v>13</v>
      </c>
      <c r="F1077" s="89">
        <f t="shared" ref="F1077:G1077" si="417">F1079+F1080+F1081+F1082</f>
        <v>8718.3311300000005</v>
      </c>
      <c r="G1077" s="89">
        <f t="shared" si="417"/>
        <v>8712.56718</v>
      </c>
      <c r="H1077" s="89">
        <f t="shared" ref="H1077:M1077" si="418">H1079+H1080+H1081+H1082</f>
        <v>9731.5770000000011</v>
      </c>
      <c r="I1077" s="89">
        <f t="shared" si="418"/>
        <v>4792.1309200000005</v>
      </c>
      <c r="J1077" s="89">
        <f t="shared" si="418"/>
        <v>9667.3817799999997</v>
      </c>
      <c r="K1077" s="89">
        <f t="shared" si="418"/>
        <v>9661.7261400000007</v>
      </c>
      <c r="L1077" s="89">
        <f t="shared" si="418"/>
        <v>9731.5770000000011</v>
      </c>
      <c r="M1077" s="89">
        <f t="shared" si="418"/>
        <v>9731.5770000000011</v>
      </c>
      <c r="N1077" s="672"/>
    </row>
    <row r="1078" spans="1:14" s="265" customFormat="1" ht="15.75" customHeight="1">
      <c r="A1078" s="256"/>
      <c r="B1078" s="672"/>
      <c r="C1078" s="688"/>
      <c r="D1078" s="688"/>
      <c r="E1078" s="257" t="s">
        <v>14</v>
      </c>
      <c r="F1078" s="89"/>
      <c r="G1078" s="89"/>
      <c r="H1078" s="89"/>
      <c r="I1078" s="89"/>
      <c r="J1078" s="89"/>
      <c r="K1078" s="89"/>
      <c r="L1078" s="89"/>
      <c r="M1078" s="89"/>
      <c r="N1078" s="686"/>
    </row>
    <row r="1079" spans="1:14" s="265" customFormat="1" ht="15.75" customHeight="1">
      <c r="A1079" s="256"/>
      <c r="B1079" s="672"/>
      <c r="C1079" s="688"/>
      <c r="D1079" s="688"/>
      <c r="E1079" s="257" t="s">
        <v>24</v>
      </c>
      <c r="F1079" s="89">
        <f t="shared" ref="F1079:G1079" si="419">F1086+F1093+F1100</f>
        <v>0</v>
      </c>
      <c r="G1079" s="89">
        <f t="shared" si="419"/>
        <v>0</v>
      </c>
      <c r="H1079" s="89">
        <f t="shared" ref="H1079:M1079" si="420">H1086+H1093+H1100</f>
        <v>0</v>
      </c>
      <c r="I1079" s="89">
        <f t="shared" si="420"/>
        <v>0</v>
      </c>
      <c r="J1079" s="89">
        <f t="shared" si="420"/>
        <v>0</v>
      </c>
      <c r="K1079" s="89">
        <f t="shared" si="420"/>
        <v>0</v>
      </c>
      <c r="L1079" s="89">
        <f t="shared" si="420"/>
        <v>0</v>
      </c>
      <c r="M1079" s="89">
        <f t="shared" si="420"/>
        <v>0</v>
      </c>
      <c r="N1079" s="686"/>
    </row>
    <row r="1080" spans="1:14" s="265" customFormat="1" ht="15.75" customHeight="1">
      <c r="A1080" s="256"/>
      <c r="B1080" s="672"/>
      <c r="C1080" s="688"/>
      <c r="D1080" s="688"/>
      <c r="E1080" s="257" t="s">
        <v>15</v>
      </c>
      <c r="F1080" s="89">
        <f t="shared" ref="F1080:G1080" si="421">F1087+F1094+F1101</f>
        <v>0</v>
      </c>
      <c r="G1080" s="89">
        <f t="shared" si="421"/>
        <v>0</v>
      </c>
      <c r="H1080" s="89">
        <f t="shared" ref="H1080:M1083" si="422">H1087+H1094+H1101</f>
        <v>0</v>
      </c>
      <c r="I1080" s="89">
        <f t="shared" si="422"/>
        <v>0</v>
      </c>
      <c r="J1080" s="89">
        <f t="shared" si="422"/>
        <v>0</v>
      </c>
      <c r="K1080" s="89">
        <f t="shared" si="422"/>
        <v>0</v>
      </c>
      <c r="L1080" s="89">
        <f t="shared" si="422"/>
        <v>0</v>
      </c>
      <c r="M1080" s="89">
        <f t="shared" si="422"/>
        <v>0</v>
      </c>
      <c r="N1080" s="686"/>
    </row>
    <row r="1081" spans="1:14" s="265" customFormat="1" ht="15.75" customHeight="1">
      <c r="A1081" s="256"/>
      <c r="B1081" s="672"/>
      <c r="C1081" s="688"/>
      <c r="D1081" s="688"/>
      <c r="E1081" s="257" t="s">
        <v>29</v>
      </c>
      <c r="F1081" s="89">
        <f t="shared" ref="F1081:G1081" si="423">F1088+F1095+F1102</f>
        <v>0</v>
      </c>
      <c r="G1081" s="89">
        <f t="shared" si="423"/>
        <v>0</v>
      </c>
      <c r="H1081" s="89">
        <f t="shared" si="422"/>
        <v>0</v>
      </c>
      <c r="I1081" s="89">
        <f t="shared" si="422"/>
        <v>0</v>
      </c>
      <c r="J1081" s="89">
        <f t="shared" si="422"/>
        <v>0</v>
      </c>
      <c r="K1081" s="89">
        <f t="shared" si="422"/>
        <v>0</v>
      </c>
      <c r="L1081" s="89">
        <f t="shared" si="422"/>
        <v>0</v>
      </c>
      <c r="M1081" s="89">
        <f t="shared" si="422"/>
        <v>0</v>
      </c>
      <c r="N1081" s="686"/>
    </row>
    <row r="1082" spans="1:14" s="265" customFormat="1" ht="15.75" customHeight="1">
      <c r="A1082" s="256"/>
      <c r="B1082" s="672"/>
      <c r="C1082" s="688"/>
      <c r="D1082" s="688"/>
      <c r="E1082" s="257" t="s">
        <v>64</v>
      </c>
      <c r="F1082" s="89">
        <f t="shared" ref="F1082:G1082" si="424">F1089+F1096+F1103</f>
        <v>8718.3311300000005</v>
      </c>
      <c r="G1082" s="89">
        <f t="shared" si="424"/>
        <v>8712.56718</v>
      </c>
      <c r="H1082" s="89">
        <f t="shared" si="422"/>
        <v>9731.5770000000011</v>
      </c>
      <c r="I1082" s="89">
        <f t="shared" si="422"/>
        <v>4792.1309200000005</v>
      </c>
      <c r="J1082" s="89">
        <f t="shared" si="422"/>
        <v>9667.3817799999997</v>
      </c>
      <c r="K1082" s="89">
        <f t="shared" si="422"/>
        <v>9661.7261400000007</v>
      </c>
      <c r="L1082" s="89">
        <f t="shared" si="422"/>
        <v>9731.5770000000011</v>
      </c>
      <c r="M1082" s="89">
        <f t="shared" si="422"/>
        <v>9731.5770000000011</v>
      </c>
      <c r="N1082" s="686"/>
    </row>
    <row r="1083" spans="1:14" s="265" customFormat="1" ht="15.75" customHeight="1">
      <c r="A1083" s="256"/>
      <c r="B1083" s="672"/>
      <c r="C1083" s="688"/>
      <c r="D1083" s="688"/>
      <c r="E1083" s="257" t="s">
        <v>16</v>
      </c>
      <c r="F1083" s="89">
        <f t="shared" ref="F1083:G1083" si="425">F1090+F1097+F1104</f>
        <v>0</v>
      </c>
      <c r="G1083" s="89">
        <f t="shared" si="425"/>
        <v>0</v>
      </c>
      <c r="H1083" s="89">
        <f t="shared" si="422"/>
        <v>0</v>
      </c>
      <c r="I1083" s="89">
        <f t="shared" si="422"/>
        <v>0</v>
      </c>
      <c r="J1083" s="89">
        <f t="shared" si="422"/>
        <v>0</v>
      </c>
      <c r="K1083" s="89">
        <f t="shared" si="422"/>
        <v>0</v>
      </c>
      <c r="L1083" s="89">
        <f t="shared" si="422"/>
        <v>0</v>
      </c>
      <c r="M1083" s="89">
        <f t="shared" si="422"/>
        <v>0</v>
      </c>
      <c r="N1083" s="686"/>
    </row>
    <row r="1084" spans="1:14" s="265" customFormat="1" ht="15.75" customHeight="1">
      <c r="A1084" s="256"/>
      <c r="B1084" s="673"/>
      <c r="C1084" s="689" t="s">
        <v>123</v>
      </c>
      <c r="D1084" s="670" t="s">
        <v>330</v>
      </c>
      <c r="E1084" s="254" t="s">
        <v>13</v>
      </c>
      <c r="F1084" s="93">
        <f t="shared" ref="F1084:G1084" si="426">F1086+F1087+F1088+F1089+F1090</f>
        <v>6128.1593499999999</v>
      </c>
      <c r="G1084" s="93">
        <f t="shared" si="426"/>
        <v>6128.1593499999999</v>
      </c>
      <c r="H1084" s="93">
        <f t="shared" ref="H1084:M1084" si="427">H1086+H1087+H1088+H1089+H1090</f>
        <v>6830.4210000000003</v>
      </c>
      <c r="I1084" s="93">
        <f t="shared" si="427"/>
        <v>3515.55411</v>
      </c>
      <c r="J1084" s="91">
        <f t="shared" si="427"/>
        <v>6827.7429599999996</v>
      </c>
      <c r="K1084" s="91">
        <f t="shared" si="427"/>
        <v>6827.7429599999996</v>
      </c>
      <c r="L1084" s="90">
        <f t="shared" si="427"/>
        <v>6830.4210000000003</v>
      </c>
      <c r="M1084" s="90">
        <f t="shared" si="427"/>
        <v>6830.4210000000003</v>
      </c>
      <c r="N1084" s="259"/>
    </row>
    <row r="1085" spans="1:14" s="265" customFormat="1" ht="15.75" customHeight="1">
      <c r="A1085" s="256"/>
      <c r="B1085" s="673"/>
      <c r="C1085" s="689"/>
      <c r="D1085" s="670"/>
      <c r="E1085" s="254" t="s">
        <v>14</v>
      </c>
      <c r="F1085" s="93"/>
      <c r="G1085" s="93"/>
      <c r="H1085" s="93"/>
      <c r="I1085" s="93"/>
      <c r="J1085" s="91"/>
      <c r="K1085" s="91"/>
      <c r="L1085" s="94"/>
      <c r="M1085" s="94"/>
      <c r="N1085" s="259"/>
    </row>
    <row r="1086" spans="1:14" s="265" customFormat="1" ht="15.75" customHeight="1">
      <c r="A1086" s="256"/>
      <c r="B1086" s="673"/>
      <c r="C1086" s="689"/>
      <c r="D1086" s="670"/>
      <c r="E1086" s="254" t="s">
        <v>24</v>
      </c>
      <c r="F1086" s="93">
        <v>0</v>
      </c>
      <c r="G1086" s="93">
        <v>0</v>
      </c>
      <c r="H1086" s="93">
        <v>0</v>
      </c>
      <c r="I1086" s="93">
        <v>0</v>
      </c>
      <c r="J1086" s="91">
        <v>0</v>
      </c>
      <c r="K1086" s="91">
        <v>0</v>
      </c>
      <c r="L1086" s="94">
        <v>0</v>
      </c>
      <c r="M1086" s="94">
        <v>0</v>
      </c>
      <c r="N1086" s="259"/>
    </row>
    <row r="1087" spans="1:14" s="265" customFormat="1" ht="15.75" customHeight="1">
      <c r="A1087" s="256"/>
      <c r="B1087" s="673"/>
      <c r="C1087" s="689"/>
      <c r="D1087" s="670"/>
      <c r="E1087" s="254" t="s">
        <v>15</v>
      </c>
      <c r="F1087" s="93">
        <v>0</v>
      </c>
      <c r="G1087" s="93">
        <v>0</v>
      </c>
      <c r="H1087" s="93">
        <v>0</v>
      </c>
      <c r="I1087" s="93">
        <v>0</v>
      </c>
      <c r="J1087" s="91">
        <v>0</v>
      </c>
      <c r="K1087" s="91">
        <v>0</v>
      </c>
      <c r="L1087" s="94">
        <v>0</v>
      </c>
      <c r="M1087" s="94">
        <v>0</v>
      </c>
      <c r="N1087" s="259"/>
    </row>
    <row r="1088" spans="1:14" s="265" customFormat="1" ht="15.75" customHeight="1">
      <c r="A1088" s="256"/>
      <c r="B1088" s="673"/>
      <c r="C1088" s="689"/>
      <c r="D1088" s="670"/>
      <c r="E1088" s="254" t="s">
        <v>29</v>
      </c>
      <c r="F1088" s="93"/>
      <c r="G1088" s="93"/>
      <c r="H1088" s="93"/>
      <c r="I1088" s="93"/>
      <c r="J1088" s="91"/>
      <c r="K1088" s="91"/>
      <c r="L1088" s="94"/>
      <c r="M1088" s="94"/>
      <c r="N1088" s="259"/>
    </row>
    <row r="1089" spans="1:14" s="265" customFormat="1" ht="15.75" customHeight="1">
      <c r="A1089" s="256"/>
      <c r="B1089" s="673"/>
      <c r="C1089" s="689"/>
      <c r="D1089" s="670"/>
      <c r="E1089" s="254" t="s">
        <v>64</v>
      </c>
      <c r="F1089" s="142">
        <v>6128.1593499999999</v>
      </c>
      <c r="G1089" s="142">
        <v>6128.1593499999999</v>
      </c>
      <c r="H1089" s="142">
        <v>6830.4210000000003</v>
      </c>
      <c r="I1089" s="142">
        <v>3515.55411</v>
      </c>
      <c r="J1089" s="143">
        <v>6827.7429599999996</v>
      </c>
      <c r="K1089" s="143">
        <v>6827.7429599999996</v>
      </c>
      <c r="L1089" s="144">
        <v>6830.4210000000003</v>
      </c>
      <c r="M1089" s="146">
        <v>6830.4210000000003</v>
      </c>
      <c r="N1089" s="259"/>
    </row>
    <row r="1090" spans="1:14" s="265" customFormat="1" ht="15.75" customHeight="1">
      <c r="A1090" s="256"/>
      <c r="B1090" s="673"/>
      <c r="C1090" s="689"/>
      <c r="D1090" s="670"/>
      <c r="E1090" s="254" t="s">
        <v>16</v>
      </c>
      <c r="F1090" s="93"/>
      <c r="G1090" s="93"/>
      <c r="H1090" s="93"/>
      <c r="I1090" s="93"/>
      <c r="J1090" s="91"/>
      <c r="K1090" s="91"/>
      <c r="L1090" s="94"/>
      <c r="M1090" s="94"/>
      <c r="N1090" s="259"/>
    </row>
    <row r="1091" spans="1:14" s="265" customFormat="1" ht="15.75" customHeight="1">
      <c r="A1091" s="256"/>
      <c r="B1091" s="668"/>
      <c r="C1091" s="701"/>
      <c r="D1091" s="670"/>
      <c r="E1091" s="254" t="s">
        <v>13</v>
      </c>
      <c r="F1091" s="93">
        <f t="shared" ref="F1091:G1091" si="428">F1093+F1094+F1095+F1096+F1097</f>
        <v>1842.04601</v>
      </c>
      <c r="G1091" s="93">
        <f t="shared" si="428"/>
        <v>1842.04601</v>
      </c>
      <c r="H1091" s="93">
        <f t="shared" ref="H1091:M1091" si="429">H1093+H1094+H1095+H1096+H1097</f>
        <v>2062.7869999999998</v>
      </c>
      <c r="I1091" s="93">
        <f t="shared" si="429"/>
        <v>926.94865000000004</v>
      </c>
      <c r="J1091" s="91">
        <f t="shared" si="429"/>
        <v>2058.71614</v>
      </c>
      <c r="K1091" s="91">
        <f t="shared" si="429"/>
        <v>2058.71614</v>
      </c>
      <c r="L1091" s="90">
        <f t="shared" si="429"/>
        <v>2062.7869999999998</v>
      </c>
      <c r="M1091" s="90">
        <f t="shared" si="429"/>
        <v>2062.7869999999998</v>
      </c>
      <c r="N1091" s="259"/>
    </row>
    <row r="1092" spans="1:14" s="265" customFormat="1" ht="15.75" customHeight="1">
      <c r="A1092" s="256"/>
      <c r="B1092" s="668"/>
      <c r="C1092" s="701"/>
      <c r="D1092" s="670"/>
      <c r="E1092" s="254" t="s">
        <v>14</v>
      </c>
      <c r="F1092" s="93"/>
      <c r="G1092" s="93"/>
      <c r="H1092" s="93"/>
      <c r="I1092" s="93"/>
      <c r="J1092" s="91"/>
      <c r="K1092" s="91"/>
      <c r="L1092" s="94"/>
      <c r="M1092" s="94"/>
      <c r="N1092" s="259"/>
    </row>
    <row r="1093" spans="1:14" s="265" customFormat="1" ht="15.75" customHeight="1">
      <c r="A1093" s="256"/>
      <c r="B1093" s="668"/>
      <c r="C1093" s="701"/>
      <c r="D1093" s="670"/>
      <c r="E1093" s="254" t="s">
        <v>24</v>
      </c>
      <c r="F1093" s="93">
        <v>0</v>
      </c>
      <c r="G1093" s="93">
        <v>0</v>
      </c>
      <c r="H1093" s="93">
        <v>0</v>
      </c>
      <c r="I1093" s="93">
        <v>0</v>
      </c>
      <c r="J1093" s="91">
        <v>0</v>
      </c>
      <c r="K1093" s="91">
        <v>0</v>
      </c>
      <c r="L1093" s="94">
        <v>0</v>
      </c>
      <c r="M1093" s="94">
        <v>0</v>
      </c>
      <c r="N1093" s="259"/>
    </row>
    <row r="1094" spans="1:14" s="265" customFormat="1" ht="15.75" customHeight="1">
      <c r="A1094" s="256"/>
      <c r="B1094" s="668"/>
      <c r="C1094" s="701"/>
      <c r="D1094" s="670"/>
      <c r="E1094" s="254" t="s">
        <v>15</v>
      </c>
      <c r="F1094" s="93">
        <v>0</v>
      </c>
      <c r="G1094" s="93">
        <v>0</v>
      </c>
      <c r="H1094" s="93">
        <v>0</v>
      </c>
      <c r="I1094" s="93">
        <v>0</v>
      </c>
      <c r="J1094" s="91">
        <v>0</v>
      </c>
      <c r="K1094" s="91">
        <v>0</v>
      </c>
      <c r="L1094" s="94">
        <v>0</v>
      </c>
      <c r="M1094" s="94">
        <v>0</v>
      </c>
      <c r="N1094" s="259"/>
    </row>
    <row r="1095" spans="1:14" s="265" customFormat="1" ht="15.75" customHeight="1">
      <c r="A1095" s="256"/>
      <c r="B1095" s="668"/>
      <c r="C1095" s="701"/>
      <c r="D1095" s="670"/>
      <c r="E1095" s="254" t="s">
        <v>29</v>
      </c>
      <c r="F1095" s="93"/>
      <c r="G1095" s="93"/>
      <c r="H1095" s="93"/>
      <c r="I1095" s="93"/>
      <c r="J1095" s="91"/>
      <c r="K1095" s="91"/>
      <c r="L1095" s="94"/>
      <c r="M1095" s="94"/>
      <c r="N1095" s="259"/>
    </row>
    <row r="1096" spans="1:14" s="265" customFormat="1" ht="15.75" customHeight="1">
      <c r="A1096" s="256"/>
      <c r="B1096" s="668"/>
      <c r="C1096" s="701"/>
      <c r="D1096" s="670"/>
      <c r="E1096" s="254" t="s">
        <v>64</v>
      </c>
      <c r="F1096" s="142">
        <v>1842.04601</v>
      </c>
      <c r="G1096" s="142">
        <v>1842.04601</v>
      </c>
      <c r="H1096" s="142">
        <v>2062.7869999999998</v>
      </c>
      <c r="I1096" s="142">
        <v>926.94865000000004</v>
      </c>
      <c r="J1096" s="143">
        <v>2058.71614</v>
      </c>
      <c r="K1096" s="143">
        <v>2058.71614</v>
      </c>
      <c r="L1096" s="146">
        <v>2062.7869999999998</v>
      </c>
      <c r="M1096" s="146">
        <v>2062.7869999999998</v>
      </c>
      <c r="N1096" s="259"/>
    </row>
    <row r="1097" spans="1:14" s="265" customFormat="1" ht="15.75" customHeight="1">
      <c r="A1097" s="256"/>
      <c r="B1097" s="668"/>
      <c r="C1097" s="701"/>
      <c r="D1097" s="670"/>
      <c r="E1097" s="254" t="s">
        <v>16</v>
      </c>
      <c r="F1097" s="93"/>
      <c r="G1097" s="93"/>
      <c r="H1097" s="93"/>
      <c r="I1097" s="93"/>
      <c r="J1097" s="91"/>
      <c r="K1097" s="91"/>
      <c r="L1097" s="94"/>
      <c r="M1097" s="94"/>
      <c r="N1097" s="259"/>
    </row>
    <row r="1098" spans="1:14" s="265" customFormat="1" ht="15.75" customHeight="1">
      <c r="A1098" s="256"/>
      <c r="B1098" s="668"/>
      <c r="C1098" s="701"/>
      <c r="D1098" s="670"/>
      <c r="E1098" s="254" t="s">
        <v>13</v>
      </c>
      <c r="F1098" s="93">
        <f t="shared" ref="F1098:G1098" si="430">F1100+F1101+F1102+F1103+F1104</f>
        <v>748.12576999999999</v>
      </c>
      <c r="G1098" s="93">
        <f t="shared" si="430"/>
        <v>742.36181999999997</v>
      </c>
      <c r="H1098" s="93">
        <f t="shared" ref="H1098:M1098" si="431">H1100+H1101+H1102+H1103+H1104</f>
        <v>838.36900000000003</v>
      </c>
      <c r="I1098" s="93">
        <f t="shared" si="431"/>
        <v>349.62815999999998</v>
      </c>
      <c r="J1098" s="91">
        <f t="shared" si="431"/>
        <v>780.92268000000001</v>
      </c>
      <c r="K1098" s="91">
        <f t="shared" si="431"/>
        <v>775.26703999999995</v>
      </c>
      <c r="L1098" s="90">
        <f t="shared" si="431"/>
        <v>838.36900000000003</v>
      </c>
      <c r="M1098" s="90">
        <f t="shared" si="431"/>
        <v>838.36900000000003</v>
      </c>
      <c r="N1098" s="259"/>
    </row>
    <row r="1099" spans="1:14" s="265" customFormat="1" ht="15.75" customHeight="1">
      <c r="A1099" s="256"/>
      <c r="B1099" s="668"/>
      <c r="C1099" s="701"/>
      <c r="D1099" s="670"/>
      <c r="E1099" s="254" t="s">
        <v>14</v>
      </c>
      <c r="F1099" s="93"/>
      <c r="G1099" s="93"/>
      <c r="H1099" s="93"/>
      <c r="I1099" s="93"/>
      <c r="J1099" s="91"/>
      <c r="K1099" s="91"/>
      <c r="L1099" s="94"/>
      <c r="M1099" s="94"/>
      <c r="N1099" s="259"/>
    </row>
    <row r="1100" spans="1:14" s="265" customFormat="1" ht="15.75" customHeight="1">
      <c r="A1100" s="256"/>
      <c r="B1100" s="668"/>
      <c r="C1100" s="701"/>
      <c r="D1100" s="670"/>
      <c r="E1100" s="254" t="s">
        <v>24</v>
      </c>
      <c r="F1100" s="93">
        <v>0</v>
      </c>
      <c r="G1100" s="93">
        <v>0</v>
      </c>
      <c r="H1100" s="93">
        <v>0</v>
      </c>
      <c r="I1100" s="93">
        <v>0</v>
      </c>
      <c r="J1100" s="91">
        <v>0</v>
      </c>
      <c r="K1100" s="91">
        <v>0</v>
      </c>
      <c r="L1100" s="94">
        <v>0</v>
      </c>
      <c r="M1100" s="94">
        <v>0</v>
      </c>
      <c r="N1100" s="259"/>
    </row>
    <row r="1101" spans="1:14" s="265" customFormat="1" ht="15.75" customHeight="1">
      <c r="A1101" s="256"/>
      <c r="B1101" s="668"/>
      <c r="C1101" s="701"/>
      <c r="D1101" s="670"/>
      <c r="E1101" s="254" t="s">
        <v>15</v>
      </c>
      <c r="F1101" s="93">
        <v>0</v>
      </c>
      <c r="G1101" s="93">
        <v>0</v>
      </c>
      <c r="H1101" s="93">
        <v>0</v>
      </c>
      <c r="I1101" s="93">
        <v>0</v>
      </c>
      <c r="J1101" s="91">
        <v>0</v>
      </c>
      <c r="K1101" s="91">
        <v>0</v>
      </c>
      <c r="L1101" s="94">
        <v>0</v>
      </c>
      <c r="M1101" s="94">
        <v>0</v>
      </c>
      <c r="N1101" s="259"/>
    </row>
    <row r="1102" spans="1:14" s="265" customFormat="1" ht="15.75" customHeight="1">
      <c r="A1102" s="256"/>
      <c r="B1102" s="668"/>
      <c r="C1102" s="701"/>
      <c r="D1102" s="670"/>
      <c r="E1102" s="254" t="s">
        <v>29</v>
      </c>
      <c r="F1102" s="93"/>
      <c r="G1102" s="93"/>
      <c r="H1102" s="93"/>
      <c r="I1102" s="93"/>
      <c r="J1102" s="91"/>
      <c r="K1102" s="91"/>
      <c r="L1102" s="94"/>
      <c r="M1102" s="94"/>
      <c r="N1102" s="259"/>
    </row>
    <row r="1103" spans="1:14" s="265" customFormat="1" ht="15.75" customHeight="1">
      <c r="A1103" s="256"/>
      <c r="B1103" s="668"/>
      <c r="C1103" s="701"/>
      <c r="D1103" s="670"/>
      <c r="E1103" s="254" t="s">
        <v>64</v>
      </c>
      <c r="F1103" s="142">
        <v>748.12576999999999</v>
      </c>
      <c r="G1103" s="142">
        <v>742.36181999999997</v>
      </c>
      <c r="H1103" s="142">
        <v>838.36900000000003</v>
      </c>
      <c r="I1103" s="142">
        <v>349.62815999999998</v>
      </c>
      <c r="J1103" s="143">
        <v>780.92268000000001</v>
      </c>
      <c r="K1103" s="143">
        <v>775.26703999999995</v>
      </c>
      <c r="L1103" s="146">
        <v>838.36900000000003</v>
      </c>
      <c r="M1103" s="146">
        <v>838.36900000000003</v>
      </c>
      <c r="N1103" s="259"/>
    </row>
    <row r="1104" spans="1:14" s="265" customFormat="1" ht="15.75" customHeight="1">
      <c r="A1104" s="256"/>
      <c r="B1104" s="668"/>
      <c r="C1104" s="701"/>
      <c r="D1104" s="670"/>
      <c r="E1104" s="254" t="s">
        <v>16</v>
      </c>
      <c r="F1104" s="93"/>
      <c r="G1104" s="93"/>
      <c r="H1104" s="93"/>
      <c r="I1104" s="93"/>
      <c r="J1104" s="91"/>
      <c r="K1104" s="91"/>
      <c r="L1104" s="94"/>
      <c r="M1104" s="94"/>
      <c r="N1104" s="259"/>
    </row>
    <row r="1105" spans="1:14" s="265" customFormat="1" ht="15.75" customHeight="1">
      <c r="A1105" s="256"/>
      <c r="B1105" s="671">
        <v>9</v>
      </c>
      <c r="C1105" s="687" t="s">
        <v>175</v>
      </c>
      <c r="D1105" s="687" t="s">
        <v>242</v>
      </c>
      <c r="E1105" s="258" t="s">
        <v>13</v>
      </c>
      <c r="F1105" s="88">
        <f t="shared" ref="F1105:G1105" si="432">F1107+F1108+F1110</f>
        <v>94127.446000000011</v>
      </c>
      <c r="G1105" s="88">
        <f t="shared" si="432"/>
        <v>94127.446000000011</v>
      </c>
      <c r="H1105" s="88">
        <f t="shared" ref="H1105:M1105" si="433">H1107+H1108+H1110</f>
        <v>98585.074000000008</v>
      </c>
      <c r="I1105" s="88">
        <f t="shared" si="433"/>
        <v>51795.736294000002</v>
      </c>
      <c r="J1105" s="88">
        <f t="shared" si="433"/>
        <v>104696.43790999999</v>
      </c>
      <c r="K1105" s="88">
        <f t="shared" si="433"/>
        <v>104696.29091</v>
      </c>
      <c r="L1105" s="88">
        <f t="shared" si="433"/>
        <v>98497.923999999999</v>
      </c>
      <c r="M1105" s="88">
        <f t="shared" si="433"/>
        <v>98497.923999999999</v>
      </c>
      <c r="N1105" s="671"/>
    </row>
    <row r="1106" spans="1:14" s="265" customFormat="1" ht="15.75" customHeight="1">
      <c r="A1106" s="256"/>
      <c r="B1106" s="671"/>
      <c r="C1106" s="687"/>
      <c r="D1106" s="687"/>
      <c r="E1106" s="258" t="s">
        <v>14</v>
      </c>
      <c r="F1106" s="88"/>
      <c r="G1106" s="88"/>
      <c r="H1106" s="88"/>
      <c r="I1106" s="88"/>
      <c r="J1106" s="88"/>
      <c r="K1106" s="88"/>
      <c r="L1106" s="88"/>
      <c r="M1106" s="88"/>
      <c r="N1106" s="671"/>
    </row>
    <row r="1107" spans="1:14" s="265" customFormat="1" ht="15.75" customHeight="1">
      <c r="A1107" s="256"/>
      <c r="B1107" s="671"/>
      <c r="C1107" s="687"/>
      <c r="D1107" s="687"/>
      <c r="E1107" s="258" t="s">
        <v>24</v>
      </c>
      <c r="F1107" s="88">
        <f t="shared" ref="F1107:M1111" si="434">F1114+F1128+F1142</f>
        <v>0</v>
      </c>
      <c r="G1107" s="88">
        <f t="shared" si="434"/>
        <v>0</v>
      </c>
      <c r="H1107" s="88">
        <f t="shared" si="434"/>
        <v>0</v>
      </c>
      <c r="I1107" s="88">
        <f t="shared" si="434"/>
        <v>0</v>
      </c>
      <c r="J1107" s="88">
        <f t="shared" si="434"/>
        <v>0</v>
      </c>
      <c r="K1107" s="88">
        <f t="shared" si="434"/>
        <v>0</v>
      </c>
      <c r="L1107" s="88">
        <f t="shared" si="434"/>
        <v>0</v>
      </c>
      <c r="M1107" s="88">
        <f t="shared" si="434"/>
        <v>0</v>
      </c>
      <c r="N1107" s="671"/>
    </row>
    <row r="1108" spans="1:14" s="265" customFormat="1" ht="15.75" customHeight="1">
      <c r="A1108" s="256"/>
      <c r="B1108" s="671"/>
      <c r="C1108" s="687"/>
      <c r="D1108" s="687"/>
      <c r="E1108" s="258" t="s">
        <v>15</v>
      </c>
      <c r="F1108" s="88">
        <f t="shared" si="434"/>
        <v>86663.1</v>
      </c>
      <c r="G1108" s="88">
        <f t="shared" si="434"/>
        <v>86663.1</v>
      </c>
      <c r="H1108" s="88">
        <f t="shared" si="434"/>
        <v>89525.8</v>
      </c>
      <c r="I1108" s="88">
        <f t="shared" si="434"/>
        <v>47017.836750000002</v>
      </c>
      <c r="J1108" s="88">
        <f t="shared" si="434"/>
        <v>95764.4</v>
      </c>
      <c r="K1108" s="88">
        <f t="shared" si="434"/>
        <v>95764.342999999993</v>
      </c>
      <c r="L1108" s="88">
        <f t="shared" si="434"/>
        <v>89525.8</v>
      </c>
      <c r="M1108" s="88">
        <f t="shared" si="434"/>
        <v>89525.8</v>
      </c>
      <c r="N1108" s="671"/>
    </row>
    <row r="1109" spans="1:14" s="265" customFormat="1" ht="15.75" customHeight="1">
      <c r="A1109" s="256"/>
      <c r="B1109" s="671"/>
      <c r="C1109" s="687"/>
      <c r="D1109" s="687"/>
      <c r="E1109" s="258" t="s">
        <v>29</v>
      </c>
      <c r="F1109" s="88">
        <f t="shared" si="434"/>
        <v>0</v>
      </c>
      <c r="G1109" s="88">
        <f t="shared" si="434"/>
        <v>0</v>
      </c>
      <c r="H1109" s="88">
        <f t="shared" si="434"/>
        <v>0</v>
      </c>
      <c r="I1109" s="88">
        <f t="shared" si="434"/>
        <v>0</v>
      </c>
      <c r="J1109" s="88">
        <f t="shared" si="434"/>
        <v>0</v>
      </c>
      <c r="K1109" s="88">
        <f t="shared" si="434"/>
        <v>0</v>
      </c>
      <c r="L1109" s="88">
        <f t="shared" si="434"/>
        <v>0</v>
      </c>
      <c r="M1109" s="88">
        <f t="shared" si="434"/>
        <v>0</v>
      </c>
      <c r="N1109" s="671"/>
    </row>
    <row r="1110" spans="1:14" s="265" customFormat="1" ht="15.75" customHeight="1">
      <c r="A1110" s="256"/>
      <c r="B1110" s="671"/>
      <c r="C1110" s="687"/>
      <c r="D1110" s="687"/>
      <c r="E1110" s="258" t="s">
        <v>64</v>
      </c>
      <c r="F1110" s="88">
        <f t="shared" si="434"/>
        <v>7464.3459999999995</v>
      </c>
      <c r="G1110" s="88">
        <f t="shared" si="434"/>
        <v>7464.3459999999995</v>
      </c>
      <c r="H1110" s="88">
        <f t="shared" si="434"/>
        <v>9059.2740000000013</v>
      </c>
      <c r="I1110" s="88">
        <f t="shared" si="434"/>
        <v>4777.8995439999999</v>
      </c>
      <c r="J1110" s="88">
        <f t="shared" si="434"/>
        <v>8932.0379100000009</v>
      </c>
      <c r="K1110" s="88">
        <f t="shared" si="434"/>
        <v>8931.9479100000008</v>
      </c>
      <c r="L1110" s="88">
        <f t="shared" si="434"/>
        <v>8972.1239999999998</v>
      </c>
      <c r="M1110" s="88">
        <f t="shared" si="434"/>
        <v>8972.1239999999998</v>
      </c>
      <c r="N1110" s="671"/>
    </row>
    <row r="1111" spans="1:14" s="265" customFormat="1" ht="15.75" customHeight="1">
      <c r="A1111" s="256"/>
      <c r="B1111" s="671"/>
      <c r="C1111" s="687"/>
      <c r="D1111" s="687"/>
      <c r="E1111" s="258" t="s">
        <v>16</v>
      </c>
      <c r="F1111" s="88">
        <f t="shared" si="434"/>
        <v>0</v>
      </c>
      <c r="G1111" s="88">
        <f t="shared" si="434"/>
        <v>0</v>
      </c>
      <c r="H1111" s="88">
        <f t="shared" si="434"/>
        <v>0</v>
      </c>
      <c r="I1111" s="88">
        <f t="shared" si="434"/>
        <v>0</v>
      </c>
      <c r="J1111" s="88">
        <f t="shared" si="434"/>
        <v>0</v>
      </c>
      <c r="K1111" s="88">
        <f t="shared" si="434"/>
        <v>0</v>
      </c>
      <c r="L1111" s="88">
        <f t="shared" si="434"/>
        <v>0</v>
      </c>
      <c r="M1111" s="88">
        <f t="shared" si="434"/>
        <v>0</v>
      </c>
      <c r="N1111" s="671"/>
    </row>
    <row r="1112" spans="1:14" s="265" customFormat="1" ht="15.75" customHeight="1">
      <c r="A1112" s="256"/>
      <c r="B1112" s="672" t="s">
        <v>170</v>
      </c>
      <c r="C1112" s="688" t="s">
        <v>92</v>
      </c>
      <c r="D1112" s="688" t="s">
        <v>225</v>
      </c>
      <c r="E1112" s="257" t="s">
        <v>13</v>
      </c>
      <c r="F1112" s="89">
        <f t="shared" ref="F1112:G1112" si="435">F1114+F1115+F1117</f>
        <v>86663.1</v>
      </c>
      <c r="G1112" s="89">
        <f t="shared" si="435"/>
        <v>86663.1</v>
      </c>
      <c r="H1112" s="89">
        <f>H1114+H1115+H1117</f>
        <v>89525.8</v>
      </c>
      <c r="I1112" s="89">
        <f>I1114+I1115+I1117</f>
        <v>47017.836750000002</v>
      </c>
      <c r="J1112" s="89">
        <f t="shared" ref="J1112:M1112" si="436">J1114+J1115+J1117</f>
        <v>95764.4</v>
      </c>
      <c r="K1112" s="89">
        <f t="shared" ref="K1112" si="437">K1114+K1115+K1117</f>
        <v>95764.342999999993</v>
      </c>
      <c r="L1112" s="89">
        <f t="shared" si="436"/>
        <v>89525.8</v>
      </c>
      <c r="M1112" s="89">
        <f t="shared" si="436"/>
        <v>89525.8</v>
      </c>
      <c r="N1112" s="672"/>
    </row>
    <row r="1113" spans="1:14" s="265" customFormat="1" ht="15.75" customHeight="1">
      <c r="A1113" s="256"/>
      <c r="B1113" s="672"/>
      <c r="C1113" s="688"/>
      <c r="D1113" s="688"/>
      <c r="E1113" s="257" t="s">
        <v>14</v>
      </c>
      <c r="F1113" s="89"/>
      <c r="G1113" s="89"/>
      <c r="H1113" s="89"/>
      <c r="I1113" s="89"/>
      <c r="J1113" s="89"/>
      <c r="K1113" s="89"/>
      <c r="L1113" s="89"/>
      <c r="M1113" s="89"/>
      <c r="N1113" s="686"/>
    </row>
    <row r="1114" spans="1:14" s="265" customFormat="1" ht="15.75" customHeight="1">
      <c r="A1114" s="256"/>
      <c r="B1114" s="672"/>
      <c r="C1114" s="688"/>
      <c r="D1114" s="688"/>
      <c r="E1114" s="257" t="s">
        <v>24</v>
      </c>
      <c r="F1114" s="89">
        <f t="shared" ref="F1114:G1115" si="438">F1121</f>
        <v>0</v>
      </c>
      <c r="G1114" s="89">
        <f t="shared" si="438"/>
        <v>0</v>
      </c>
      <c r="H1114" s="89">
        <f t="shared" ref="H1114:H1115" si="439">H1121</f>
        <v>0</v>
      </c>
      <c r="I1114" s="89">
        <f t="shared" ref="I1114:M1114" si="440">I1121</f>
        <v>0</v>
      </c>
      <c r="J1114" s="89">
        <f t="shared" si="440"/>
        <v>0</v>
      </c>
      <c r="K1114" s="89">
        <f t="shared" si="440"/>
        <v>0</v>
      </c>
      <c r="L1114" s="89">
        <f t="shared" si="440"/>
        <v>0</v>
      </c>
      <c r="M1114" s="89">
        <f t="shared" si="440"/>
        <v>0</v>
      </c>
      <c r="N1114" s="686"/>
    </row>
    <row r="1115" spans="1:14" s="265" customFormat="1" ht="15.75" customHeight="1">
      <c r="A1115" s="256"/>
      <c r="B1115" s="672"/>
      <c r="C1115" s="688"/>
      <c r="D1115" s="688"/>
      <c r="E1115" s="257" t="s">
        <v>15</v>
      </c>
      <c r="F1115" s="89">
        <f t="shared" ref="F1115" si="441">F1122</f>
        <v>86663.1</v>
      </c>
      <c r="G1115" s="89">
        <f t="shared" si="438"/>
        <v>86663.1</v>
      </c>
      <c r="H1115" s="89">
        <f t="shared" si="439"/>
        <v>89525.8</v>
      </c>
      <c r="I1115" s="89">
        <f t="shared" ref="I1115:M1115" si="442">I1122</f>
        <v>47017.836750000002</v>
      </c>
      <c r="J1115" s="89">
        <f t="shared" si="442"/>
        <v>95764.4</v>
      </c>
      <c r="K1115" s="89">
        <f t="shared" si="442"/>
        <v>95764.342999999993</v>
      </c>
      <c r="L1115" s="89">
        <f t="shared" si="442"/>
        <v>89525.8</v>
      </c>
      <c r="M1115" s="89">
        <f t="shared" si="442"/>
        <v>89525.8</v>
      </c>
      <c r="N1115" s="686"/>
    </row>
    <row r="1116" spans="1:14" s="265" customFormat="1" ht="15.75" customHeight="1">
      <c r="A1116" s="256"/>
      <c r="B1116" s="672"/>
      <c r="C1116" s="688"/>
      <c r="D1116" s="688"/>
      <c r="E1116" s="257" t="s">
        <v>29</v>
      </c>
      <c r="F1116" s="89"/>
      <c r="G1116" s="89"/>
      <c r="H1116" s="89"/>
      <c r="I1116" s="89"/>
      <c r="J1116" s="89"/>
      <c r="K1116" s="89"/>
      <c r="L1116" s="89"/>
      <c r="M1116" s="89"/>
      <c r="N1116" s="686"/>
    </row>
    <row r="1117" spans="1:14" s="265" customFormat="1" ht="15.75" customHeight="1">
      <c r="A1117" s="256"/>
      <c r="B1117" s="672"/>
      <c r="C1117" s="688"/>
      <c r="D1117" s="688"/>
      <c r="E1117" s="257" t="s">
        <v>64</v>
      </c>
      <c r="F1117" s="89">
        <f t="shared" ref="F1117:G1117" si="443">F1124</f>
        <v>0</v>
      </c>
      <c r="G1117" s="89">
        <f t="shared" si="443"/>
        <v>0</v>
      </c>
      <c r="H1117" s="89">
        <f>H1124</f>
        <v>0</v>
      </c>
      <c r="I1117" s="89">
        <f t="shared" ref="I1117:M1117" si="444">I1124</f>
        <v>0</v>
      </c>
      <c r="J1117" s="89">
        <f t="shared" si="444"/>
        <v>0</v>
      </c>
      <c r="K1117" s="89">
        <f t="shared" si="444"/>
        <v>0</v>
      </c>
      <c r="L1117" s="89">
        <f t="shared" si="444"/>
        <v>0</v>
      </c>
      <c r="M1117" s="89">
        <f t="shared" si="444"/>
        <v>0</v>
      </c>
      <c r="N1117" s="686"/>
    </row>
    <row r="1118" spans="1:14" s="265" customFormat="1" ht="15.75" customHeight="1">
      <c r="A1118" s="256"/>
      <c r="B1118" s="672"/>
      <c r="C1118" s="688"/>
      <c r="D1118" s="688"/>
      <c r="E1118" s="257" t="s">
        <v>16</v>
      </c>
      <c r="F1118" s="89"/>
      <c r="G1118" s="89"/>
      <c r="H1118" s="89"/>
      <c r="I1118" s="89"/>
      <c r="J1118" s="89"/>
      <c r="K1118" s="89"/>
      <c r="L1118" s="89"/>
      <c r="M1118" s="89"/>
      <c r="N1118" s="686"/>
    </row>
    <row r="1119" spans="1:14" s="265" customFormat="1" ht="15.75" customHeight="1">
      <c r="A1119" s="256"/>
      <c r="B1119" s="673"/>
      <c r="C1119" s="689" t="s">
        <v>84</v>
      </c>
      <c r="D1119" s="670" t="s">
        <v>193</v>
      </c>
      <c r="E1119" s="254" t="s">
        <v>13</v>
      </c>
      <c r="F1119" s="93">
        <f t="shared" ref="F1119:G1119" si="445">F1121+F1122+F1123+F1124</f>
        <v>86663.1</v>
      </c>
      <c r="G1119" s="93">
        <f t="shared" si="445"/>
        <v>86663.1</v>
      </c>
      <c r="H1119" s="93">
        <f t="shared" ref="H1119:M1119" si="446">H1121+H1122+H1123+H1124</f>
        <v>89525.8</v>
      </c>
      <c r="I1119" s="93">
        <f t="shared" si="446"/>
        <v>47017.836750000002</v>
      </c>
      <c r="J1119" s="91">
        <f t="shared" si="446"/>
        <v>95764.4</v>
      </c>
      <c r="K1119" s="91">
        <f t="shared" si="446"/>
        <v>95764.342999999993</v>
      </c>
      <c r="L1119" s="93">
        <f t="shared" si="446"/>
        <v>89525.8</v>
      </c>
      <c r="M1119" s="93">
        <f t="shared" si="446"/>
        <v>89525.8</v>
      </c>
      <c r="N1119" s="259"/>
    </row>
    <row r="1120" spans="1:14" s="265" customFormat="1" ht="15.75" customHeight="1">
      <c r="A1120" s="256"/>
      <c r="B1120" s="673"/>
      <c r="C1120" s="689"/>
      <c r="D1120" s="670"/>
      <c r="E1120" s="254" t="s">
        <v>14</v>
      </c>
      <c r="F1120" s="93"/>
      <c r="G1120" s="93"/>
      <c r="H1120" s="93"/>
      <c r="I1120" s="93"/>
      <c r="J1120" s="91"/>
      <c r="K1120" s="91"/>
      <c r="L1120" s="94"/>
      <c r="M1120" s="94"/>
      <c r="N1120" s="259"/>
    </row>
    <row r="1121" spans="1:14" s="265" customFormat="1" ht="15.75" customHeight="1">
      <c r="A1121" s="256"/>
      <c r="B1121" s="673"/>
      <c r="C1121" s="689"/>
      <c r="D1121" s="670"/>
      <c r="E1121" s="254" t="s">
        <v>24</v>
      </c>
      <c r="F1121" s="93">
        <v>0</v>
      </c>
      <c r="G1121" s="93"/>
      <c r="H1121" s="93">
        <v>0</v>
      </c>
      <c r="I1121" s="93">
        <v>0</v>
      </c>
      <c r="J1121" s="91">
        <v>0</v>
      </c>
      <c r="K1121" s="91">
        <v>0</v>
      </c>
      <c r="L1121" s="94">
        <v>0</v>
      </c>
      <c r="M1121" s="94">
        <v>0</v>
      </c>
      <c r="N1121" s="259"/>
    </row>
    <row r="1122" spans="1:14" s="265" customFormat="1" ht="15.75" customHeight="1">
      <c r="A1122" s="256"/>
      <c r="B1122" s="673"/>
      <c r="C1122" s="689"/>
      <c r="D1122" s="670"/>
      <c r="E1122" s="254" t="s">
        <v>15</v>
      </c>
      <c r="F1122" s="142">
        <v>86663.1</v>
      </c>
      <c r="G1122" s="142">
        <v>86663.1</v>
      </c>
      <c r="H1122" s="142">
        <v>89525.8</v>
      </c>
      <c r="I1122" s="142">
        <v>47017.836750000002</v>
      </c>
      <c r="J1122" s="143">
        <v>95764.4</v>
      </c>
      <c r="K1122" s="143">
        <v>95764.342999999993</v>
      </c>
      <c r="L1122" s="142">
        <v>89525.8</v>
      </c>
      <c r="M1122" s="142">
        <v>89525.8</v>
      </c>
      <c r="N1122" s="259"/>
    </row>
    <row r="1123" spans="1:14" s="265" customFormat="1" ht="15.75" customHeight="1">
      <c r="A1123" s="256"/>
      <c r="B1123" s="673"/>
      <c r="C1123" s="689"/>
      <c r="D1123" s="670"/>
      <c r="E1123" s="254" t="s">
        <v>29</v>
      </c>
      <c r="F1123" s="93"/>
      <c r="G1123" s="93"/>
      <c r="H1123" s="93"/>
      <c r="I1123" s="93"/>
      <c r="J1123" s="91"/>
      <c r="K1123" s="91"/>
      <c r="L1123" s="94"/>
      <c r="M1123" s="94"/>
      <c r="N1123" s="259"/>
    </row>
    <row r="1124" spans="1:14" s="265" customFormat="1" ht="15.75" customHeight="1">
      <c r="A1124" s="256"/>
      <c r="B1124" s="673"/>
      <c r="C1124" s="689"/>
      <c r="D1124" s="670"/>
      <c r="E1124" s="254" t="s">
        <v>64</v>
      </c>
      <c r="F1124" s="93">
        <v>0</v>
      </c>
      <c r="G1124" s="93"/>
      <c r="H1124" s="93">
        <v>0</v>
      </c>
      <c r="I1124" s="93">
        <v>0</v>
      </c>
      <c r="J1124" s="91">
        <v>0</v>
      </c>
      <c r="K1124" s="91">
        <v>0</v>
      </c>
      <c r="L1124" s="94">
        <v>0</v>
      </c>
      <c r="M1124" s="94">
        <v>0</v>
      </c>
      <c r="N1124" s="259"/>
    </row>
    <row r="1125" spans="1:14" s="265" customFormat="1" ht="15.75" customHeight="1">
      <c r="A1125" s="256"/>
      <c r="B1125" s="673"/>
      <c r="C1125" s="689"/>
      <c r="D1125" s="670"/>
      <c r="E1125" s="254" t="s">
        <v>16</v>
      </c>
      <c r="F1125" s="93"/>
      <c r="G1125" s="93"/>
      <c r="H1125" s="93"/>
      <c r="I1125" s="93"/>
      <c r="J1125" s="91"/>
      <c r="K1125" s="91"/>
      <c r="L1125" s="94"/>
      <c r="M1125" s="94"/>
      <c r="N1125" s="259"/>
    </row>
    <row r="1126" spans="1:14" s="265" customFormat="1" ht="15.75" customHeight="1">
      <c r="A1126" s="256"/>
      <c r="B1126" s="672" t="s">
        <v>171</v>
      </c>
      <c r="C1126" s="688" t="s">
        <v>103</v>
      </c>
      <c r="D1126" s="688" t="s">
        <v>226</v>
      </c>
      <c r="E1126" s="257" t="s">
        <v>13</v>
      </c>
      <c r="F1126" s="89">
        <f t="shared" ref="F1126:G1126" si="447">F1128+F1129+F1131</f>
        <v>2054.73864</v>
      </c>
      <c r="G1126" s="89">
        <f t="shared" si="447"/>
        <v>2054.73864</v>
      </c>
      <c r="H1126" s="89">
        <f>H1128+H1129+H1131</f>
        <v>2475</v>
      </c>
      <c r="I1126" s="89">
        <f>I1128+I1129+I1131</f>
        <v>1239.8426999999999</v>
      </c>
      <c r="J1126" s="89">
        <f t="shared" ref="J1126:M1126" si="448">J1128+J1129+J1131</f>
        <v>2472.09546</v>
      </c>
      <c r="K1126" s="89">
        <f t="shared" ref="K1126" si="449">K1128+K1129+K1131</f>
        <v>2472.09546</v>
      </c>
      <c r="L1126" s="89">
        <f t="shared" si="448"/>
        <v>2475</v>
      </c>
      <c r="M1126" s="89">
        <f t="shared" si="448"/>
        <v>2475</v>
      </c>
      <c r="N1126" s="672"/>
    </row>
    <row r="1127" spans="1:14" s="265" customFormat="1" ht="15.75" customHeight="1">
      <c r="A1127" s="256"/>
      <c r="B1127" s="672"/>
      <c r="C1127" s="688"/>
      <c r="D1127" s="688"/>
      <c r="E1127" s="257" t="s">
        <v>14</v>
      </c>
      <c r="F1127" s="89"/>
      <c r="G1127" s="89"/>
      <c r="H1127" s="89"/>
      <c r="I1127" s="89"/>
      <c r="J1127" s="89"/>
      <c r="K1127" s="89"/>
      <c r="L1127" s="89"/>
      <c r="M1127" s="89"/>
      <c r="N1127" s="686"/>
    </row>
    <row r="1128" spans="1:14" s="265" customFormat="1" ht="15.75" customHeight="1">
      <c r="A1128" s="256"/>
      <c r="B1128" s="672"/>
      <c r="C1128" s="688"/>
      <c r="D1128" s="688"/>
      <c r="E1128" s="257" t="s">
        <v>24</v>
      </c>
      <c r="F1128" s="89">
        <f t="shared" ref="F1128:G1129" si="450">F1135</f>
        <v>0</v>
      </c>
      <c r="G1128" s="89">
        <f t="shared" si="450"/>
        <v>0</v>
      </c>
      <c r="H1128" s="89">
        <f t="shared" ref="H1128:I1129" si="451">H1135</f>
        <v>0</v>
      </c>
      <c r="I1128" s="89">
        <f t="shared" si="451"/>
        <v>0</v>
      </c>
      <c r="J1128" s="89">
        <f t="shared" ref="J1128:M1128" si="452">J1135</f>
        <v>0</v>
      </c>
      <c r="K1128" s="89">
        <f t="shared" ref="K1128" si="453">K1135</f>
        <v>0</v>
      </c>
      <c r="L1128" s="89">
        <f t="shared" si="452"/>
        <v>0</v>
      </c>
      <c r="M1128" s="89">
        <f t="shared" si="452"/>
        <v>0</v>
      </c>
      <c r="N1128" s="686"/>
    </row>
    <row r="1129" spans="1:14" s="265" customFormat="1" ht="15.75" customHeight="1">
      <c r="A1129" s="256"/>
      <c r="B1129" s="672"/>
      <c r="C1129" s="688"/>
      <c r="D1129" s="688"/>
      <c r="E1129" s="257" t="s">
        <v>15</v>
      </c>
      <c r="F1129" s="89">
        <f t="shared" ref="F1129" si="454">F1136</f>
        <v>0</v>
      </c>
      <c r="G1129" s="89">
        <f t="shared" si="450"/>
        <v>0</v>
      </c>
      <c r="H1129" s="89">
        <f t="shared" si="451"/>
        <v>0</v>
      </c>
      <c r="I1129" s="89">
        <f t="shared" si="451"/>
        <v>0</v>
      </c>
      <c r="J1129" s="89">
        <f t="shared" ref="J1129:M1129" si="455">J1136</f>
        <v>0</v>
      </c>
      <c r="K1129" s="89">
        <f t="shared" ref="K1129" si="456">K1136</f>
        <v>0</v>
      </c>
      <c r="L1129" s="89">
        <f t="shared" si="455"/>
        <v>0</v>
      </c>
      <c r="M1129" s="89">
        <f t="shared" si="455"/>
        <v>0</v>
      </c>
      <c r="N1129" s="686"/>
    </row>
    <row r="1130" spans="1:14" s="265" customFormat="1" ht="15.75" customHeight="1">
      <c r="A1130" s="256"/>
      <c r="B1130" s="672"/>
      <c r="C1130" s="688"/>
      <c r="D1130" s="688"/>
      <c r="E1130" s="257" t="s">
        <v>29</v>
      </c>
      <c r="F1130" s="89"/>
      <c r="G1130" s="89"/>
      <c r="H1130" s="89"/>
      <c r="I1130" s="89"/>
      <c r="J1130" s="89"/>
      <c r="K1130" s="89"/>
      <c r="L1130" s="89"/>
      <c r="M1130" s="89"/>
      <c r="N1130" s="686"/>
    </row>
    <row r="1131" spans="1:14" s="265" customFormat="1" ht="15.75" customHeight="1">
      <c r="A1131" s="256"/>
      <c r="B1131" s="672"/>
      <c r="C1131" s="688"/>
      <c r="D1131" s="688"/>
      <c r="E1131" s="257" t="s">
        <v>64</v>
      </c>
      <c r="F1131" s="89">
        <f t="shared" ref="F1131:G1131" si="457">F1138</f>
        <v>2054.73864</v>
      </c>
      <c r="G1131" s="89">
        <f t="shared" si="457"/>
        <v>2054.73864</v>
      </c>
      <c r="H1131" s="89">
        <f>H1138</f>
        <v>2475</v>
      </c>
      <c r="I1131" s="89">
        <f>I1138</f>
        <v>1239.8426999999999</v>
      </c>
      <c r="J1131" s="89">
        <f t="shared" ref="J1131:M1131" si="458">J1138</f>
        <v>2472.09546</v>
      </c>
      <c r="K1131" s="89">
        <f t="shared" ref="K1131" si="459">K1138</f>
        <v>2472.09546</v>
      </c>
      <c r="L1131" s="89">
        <f t="shared" si="458"/>
        <v>2475</v>
      </c>
      <c r="M1131" s="89">
        <f t="shared" si="458"/>
        <v>2475</v>
      </c>
      <c r="N1131" s="686"/>
    </row>
    <row r="1132" spans="1:14" s="265" customFormat="1" ht="15.75" customHeight="1">
      <c r="A1132" s="256"/>
      <c r="B1132" s="672"/>
      <c r="C1132" s="688"/>
      <c r="D1132" s="688"/>
      <c r="E1132" s="257" t="s">
        <v>16</v>
      </c>
      <c r="F1132" s="89"/>
      <c r="G1132" s="89"/>
      <c r="H1132" s="89"/>
      <c r="I1132" s="89"/>
      <c r="J1132" s="89"/>
      <c r="K1132" s="89"/>
      <c r="L1132" s="89"/>
      <c r="M1132" s="89"/>
      <c r="N1132" s="686"/>
    </row>
    <row r="1133" spans="1:14" s="265" customFormat="1" ht="15.75" customHeight="1">
      <c r="A1133" s="256"/>
      <c r="B1133" s="705"/>
      <c r="C1133" s="689" t="s">
        <v>84</v>
      </c>
      <c r="D1133" s="670" t="s">
        <v>200</v>
      </c>
      <c r="E1133" s="254" t="s">
        <v>13</v>
      </c>
      <c r="F1133" s="93">
        <f t="shared" ref="F1133:G1133" si="460">F1135+F1136+F1137+F1138</f>
        <v>2054.73864</v>
      </c>
      <c r="G1133" s="93">
        <f t="shared" si="460"/>
        <v>2054.73864</v>
      </c>
      <c r="H1133" s="93">
        <f t="shared" ref="H1133:M1133" si="461">H1135+H1136+H1137+H1138</f>
        <v>2475</v>
      </c>
      <c r="I1133" s="93">
        <f t="shared" si="461"/>
        <v>1239.8426999999999</v>
      </c>
      <c r="J1133" s="91">
        <f t="shared" si="461"/>
        <v>2472.09546</v>
      </c>
      <c r="K1133" s="91">
        <f t="shared" si="461"/>
        <v>2472.09546</v>
      </c>
      <c r="L1133" s="93">
        <f t="shared" si="461"/>
        <v>2475</v>
      </c>
      <c r="M1133" s="93">
        <f t="shared" si="461"/>
        <v>2475</v>
      </c>
      <c r="N1133" s="259"/>
    </row>
    <row r="1134" spans="1:14" s="265" customFormat="1" ht="15.75" customHeight="1">
      <c r="A1134" s="256"/>
      <c r="B1134" s="705"/>
      <c r="C1134" s="689"/>
      <c r="D1134" s="670"/>
      <c r="E1134" s="254" t="s">
        <v>14</v>
      </c>
      <c r="F1134" s="93"/>
      <c r="G1134" s="93"/>
      <c r="H1134" s="93"/>
      <c r="I1134" s="93"/>
      <c r="J1134" s="91"/>
      <c r="K1134" s="91"/>
      <c r="L1134" s="93"/>
      <c r="M1134" s="94"/>
      <c r="N1134" s="259"/>
    </row>
    <row r="1135" spans="1:14" s="265" customFormat="1" ht="15.75" customHeight="1">
      <c r="A1135" s="256"/>
      <c r="B1135" s="705"/>
      <c r="C1135" s="689"/>
      <c r="D1135" s="670"/>
      <c r="E1135" s="254" t="s">
        <v>24</v>
      </c>
      <c r="F1135" s="93">
        <v>0</v>
      </c>
      <c r="G1135" s="93">
        <v>0</v>
      </c>
      <c r="H1135" s="93">
        <v>0</v>
      </c>
      <c r="I1135" s="93">
        <v>0</v>
      </c>
      <c r="J1135" s="91">
        <v>0</v>
      </c>
      <c r="K1135" s="91">
        <v>0</v>
      </c>
      <c r="L1135" s="93">
        <v>0</v>
      </c>
      <c r="M1135" s="94">
        <v>0</v>
      </c>
      <c r="N1135" s="259"/>
    </row>
    <row r="1136" spans="1:14" s="265" customFormat="1" ht="15.75" customHeight="1">
      <c r="A1136" s="256"/>
      <c r="B1136" s="705"/>
      <c r="C1136" s="689"/>
      <c r="D1136" s="670"/>
      <c r="E1136" s="254" t="s">
        <v>15</v>
      </c>
      <c r="F1136" s="93">
        <v>0</v>
      </c>
      <c r="G1136" s="93">
        <v>0</v>
      </c>
      <c r="H1136" s="93">
        <v>0</v>
      </c>
      <c r="I1136" s="93">
        <v>0</v>
      </c>
      <c r="J1136" s="91">
        <v>0</v>
      </c>
      <c r="K1136" s="91">
        <v>0</v>
      </c>
      <c r="L1136" s="93">
        <v>0</v>
      </c>
      <c r="M1136" s="94">
        <v>0</v>
      </c>
      <c r="N1136" s="259"/>
    </row>
    <row r="1137" spans="1:14" s="265" customFormat="1" ht="15.75" customHeight="1">
      <c r="A1137" s="256"/>
      <c r="B1137" s="705"/>
      <c r="C1137" s="689"/>
      <c r="D1137" s="670"/>
      <c r="E1137" s="254" t="s">
        <v>29</v>
      </c>
      <c r="F1137" s="93"/>
      <c r="G1137" s="93"/>
      <c r="H1137" s="93"/>
      <c r="I1137" s="93"/>
      <c r="J1137" s="91"/>
      <c r="K1137" s="91"/>
      <c r="L1137" s="93"/>
      <c r="M1137" s="94"/>
      <c r="N1137" s="259"/>
    </row>
    <row r="1138" spans="1:14" s="265" customFormat="1" ht="15.75" customHeight="1">
      <c r="A1138" s="256"/>
      <c r="B1138" s="705"/>
      <c r="C1138" s="689"/>
      <c r="D1138" s="670"/>
      <c r="E1138" s="254" t="s">
        <v>64</v>
      </c>
      <c r="F1138" s="142">
        <v>2054.73864</v>
      </c>
      <c r="G1138" s="142">
        <v>2054.73864</v>
      </c>
      <c r="H1138" s="142">
        <v>2475</v>
      </c>
      <c r="I1138" s="165">
        <v>1239.8426999999999</v>
      </c>
      <c r="J1138" s="148">
        <v>2472.09546</v>
      </c>
      <c r="K1138" s="148">
        <v>2472.09546</v>
      </c>
      <c r="L1138" s="142">
        <v>2475</v>
      </c>
      <c r="M1138" s="142">
        <v>2475</v>
      </c>
      <c r="N1138" s="259"/>
    </row>
    <row r="1139" spans="1:14" s="265" customFormat="1" ht="15.75" customHeight="1">
      <c r="A1139" s="256"/>
      <c r="B1139" s="705"/>
      <c r="C1139" s="689"/>
      <c r="D1139" s="670"/>
      <c r="E1139" s="254" t="s">
        <v>16</v>
      </c>
      <c r="F1139" s="93"/>
      <c r="G1139" s="93"/>
      <c r="H1139" s="93"/>
      <c r="I1139" s="93"/>
      <c r="J1139" s="91"/>
      <c r="K1139" s="91"/>
      <c r="L1139" s="93"/>
      <c r="M1139" s="94"/>
      <c r="N1139" s="259"/>
    </row>
    <row r="1140" spans="1:14" s="265" customFormat="1" ht="15.75" customHeight="1">
      <c r="A1140" s="256"/>
      <c r="B1140" s="672" t="s">
        <v>420</v>
      </c>
      <c r="C1140" s="688" t="s">
        <v>551</v>
      </c>
      <c r="D1140" s="688" t="s">
        <v>227</v>
      </c>
      <c r="E1140" s="257" t="s">
        <v>13</v>
      </c>
      <c r="F1140" s="89">
        <f t="shared" ref="F1140:G1140" si="462">F1142+F1143+F1144+F1145</f>
        <v>5409.60736</v>
      </c>
      <c r="G1140" s="89">
        <f t="shared" si="462"/>
        <v>5409.60736</v>
      </c>
      <c r="H1140" s="89">
        <f t="shared" ref="H1140:M1140" si="463">H1142+H1143+H1144+H1145</f>
        <v>6584.2740000000003</v>
      </c>
      <c r="I1140" s="89">
        <f t="shared" si="463"/>
        <v>3538.0568440000002</v>
      </c>
      <c r="J1140" s="89">
        <f t="shared" si="463"/>
        <v>6459.9424500000005</v>
      </c>
      <c r="K1140" s="89">
        <f t="shared" si="463"/>
        <v>6459.8524500000003</v>
      </c>
      <c r="L1140" s="89">
        <f t="shared" si="463"/>
        <v>6497.1240000000007</v>
      </c>
      <c r="M1140" s="89">
        <f t="shared" si="463"/>
        <v>6497.1240000000007</v>
      </c>
      <c r="N1140" s="672"/>
    </row>
    <row r="1141" spans="1:14" s="265" customFormat="1" ht="15.75" customHeight="1">
      <c r="A1141" s="256"/>
      <c r="B1141" s="672"/>
      <c r="C1141" s="688"/>
      <c r="D1141" s="688"/>
      <c r="E1141" s="257" t="s">
        <v>14</v>
      </c>
      <c r="F1141" s="89"/>
      <c r="G1141" s="89"/>
      <c r="H1141" s="89"/>
      <c r="I1141" s="89"/>
      <c r="J1141" s="89"/>
      <c r="K1141" s="89"/>
      <c r="L1141" s="89"/>
      <c r="M1141" s="89"/>
      <c r="N1141" s="686"/>
    </row>
    <row r="1142" spans="1:14" s="265" customFormat="1" ht="15.75" customHeight="1">
      <c r="A1142" s="256"/>
      <c r="B1142" s="672"/>
      <c r="C1142" s="688"/>
      <c r="D1142" s="688"/>
      <c r="E1142" s="257" t="s">
        <v>24</v>
      </c>
      <c r="F1142" s="89">
        <f>F1149+F1156+F1163</f>
        <v>0</v>
      </c>
      <c r="G1142" s="89">
        <f t="shared" ref="G1142:M1142" si="464">G1149+G1156+G1163</f>
        <v>0</v>
      </c>
      <c r="H1142" s="89">
        <f t="shared" si="464"/>
        <v>0</v>
      </c>
      <c r="I1142" s="89">
        <f t="shared" si="464"/>
        <v>0</v>
      </c>
      <c r="J1142" s="89">
        <f t="shared" si="464"/>
        <v>0</v>
      </c>
      <c r="K1142" s="89">
        <f t="shared" si="464"/>
        <v>0</v>
      </c>
      <c r="L1142" s="89">
        <f t="shared" si="464"/>
        <v>0</v>
      </c>
      <c r="M1142" s="89">
        <f t="shared" si="464"/>
        <v>0</v>
      </c>
      <c r="N1142" s="686"/>
    </row>
    <row r="1143" spans="1:14" s="265" customFormat="1" ht="15.75" customHeight="1">
      <c r="A1143" s="256"/>
      <c r="B1143" s="672"/>
      <c r="C1143" s="688"/>
      <c r="D1143" s="688"/>
      <c r="E1143" s="257" t="s">
        <v>15</v>
      </c>
      <c r="F1143" s="89">
        <f t="shared" ref="F1143:M1146" si="465">F1150+F1157+F1164</f>
        <v>0</v>
      </c>
      <c r="G1143" s="89">
        <f t="shared" si="465"/>
        <v>0</v>
      </c>
      <c r="H1143" s="89">
        <f t="shared" si="465"/>
        <v>0</v>
      </c>
      <c r="I1143" s="89">
        <f t="shared" si="465"/>
        <v>0</v>
      </c>
      <c r="J1143" s="89">
        <f t="shared" si="465"/>
        <v>0</v>
      </c>
      <c r="K1143" s="89">
        <f t="shared" si="465"/>
        <v>0</v>
      </c>
      <c r="L1143" s="89">
        <f t="shared" si="465"/>
        <v>0</v>
      </c>
      <c r="M1143" s="89">
        <f t="shared" si="465"/>
        <v>0</v>
      </c>
      <c r="N1143" s="686"/>
    </row>
    <row r="1144" spans="1:14" s="265" customFormat="1" ht="15.75" customHeight="1">
      <c r="A1144" s="256"/>
      <c r="B1144" s="672"/>
      <c r="C1144" s="688"/>
      <c r="D1144" s="688"/>
      <c r="E1144" s="257" t="s">
        <v>29</v>
      </c>
      <c r="F1144" s="89">
        <f t="shared" si="465"/>
        <v>0</v>
      </c>
      <c r="G1144" s="89">
        <f t="shared" si="465"/>
        <v>0</v>
      </c>
      <c r="H1144" s="89">
        <f t="shared" si="465"/>
        <v>0</v>
      </c>
      <c r="I1144" s="89">
        <f t="shared" si="465"/>
        <v>0</v>
      </c>
      <c r="J1144" s="89">
        <f t="shared" si="465"/>
        <v>0</v>
      </c>
      <c r="K1144" s="89">
        <f t="shared" si="465"/>
        <v>0</v>
      </c>
      <c r="L1144" s="89">
        <f t="shared" si="465"/>
        <v>0</v>
      </c>
      <c r="M1144" s="89">
        <f t="shared" si="465"/>
        <v>0</v>
      </c>
      <c r="N1144" s="686"/>
    </row>
    <row r="1145" spans="1:14" s="265" customFormat="1" ht="15.75" customHeight="1">
      <c r="A1145" s="256"/>
      <c r="B1145" s="672"/>
      <c r="C1145" s="688"/>
      <c r="D1145" s="688"/>
      <c r="E1145" s="257" t="s">
        <v>64</v>
      </c>
      <c r="F1145" s="89">
        <f t="shared" si="465"/>
        <v>5409.60736</v>
      </c>
      <c r="G1145" s="89">
        <f t="shared" si="465"/>
        <v>5409.60736</v>
      </c>
      <c r="H1145" s="89">
        <f t="shared" si="465"/>
        <v>6584.2740000000003</v>
      </c>
      <c r="I1145" s="89">
        <f t="shared" si="465"/>
        <v>3538.0568440000002</v>
      </c>
      <c r="J1145" s="89">
        <f t="shared" si="465"/>
        <v>6459.9424500000005</v>
      </c>
      <c r="K1145" s="89">
        <f t="shared" si="465"/>
        <v>6459.8524500000003</v>
      </c>
      <c r="L1145" s="89">
        <f t="shared" si="465"/>
        <v>6497.1240000000007</v>
      </c>
      <c r="M1145" s="89">
        <f t="shared" si="465"/>
        <v>6497.1240000000007</v>
      </c>
      <c r="N1145" s="686"/>
    </row>
    <row r="1146" spans="1:14" s="265" customFormat="1" ht="15.75" customHeight="1">
      <c r="A1146" s="256"/>
      <c r="B1146" s="672"/>
      <c r="C1146" s="688"/>
      <c r="D1146" s="688"/>
      <c r="E1146" s="257" t="s">
        <v>16</v>
      </c>
      <c r="F1146" s="89">
        <f t="shared" si="465"/>
        <v>0</v>
      </c>
      <c r="G1146" s="89">
        <f t="shared" si="465"/>
        <v>0</v>
      </c>
      <c r="H1146" s="89">
        <f t="shared" si="465"/>
        <v>0</v>
      </c>
      <c r="I1146" s="89">
        <f t="shared" si="465"/>
        <v>0</v>
      </c>
      <c r="J1146" s="89">
        <f t="shared" si="465"/>
        <v>0</v>
      </c>
      <c r="K1146" s="89">
        <f t="shared" si="465"/>
        <v>0</v>
      </c>
      <c r="L1146" s="89">
        <f t="shared" si="465"/>
        <v>0</v>
      </c>
      <c r="M1146" s="89">
        <f t="shared" si="465"/>
        <v>0</v>
      </c>
      <c r="N1146" s="686"/>
    </row>
    <row r="1147" spans="1:14" s="265" customFormat="1" ht="15.75" customHeight="1">
      <c r="A1147" s="256"/>
      <c r="B1147" s="706"/>
      <c r="C1147" s="689" t="s">
        <v>383</v>
      </c>
      <c r="D1147" s="689" t="s">
        <v>189</v>
      </c>
      <c r="E1147" s="254" t="s">
        <v>13</v>
      </c>
      <c r="F1147" s="93">
        <f t="shared" ref="F1147:G1147" si="466">F1149+F1150+F1152</f>
        <v>3823.3749400000002</v>
      </c>
      <c r="G1147" s="93">
        <f t="shared" si="466"/>
        <v>3823.3749400000002</v>
      </c>
      <c r="H1147" s="93">
        <f t="shared" ref="H1147:M1147" si="467">H1149+H1150+H1152</f>
        <v>4441.3490000000002</v>
      </c>
      <c r="I1147" s="93">
        <f t="shared" si="467"/>
        <v>2468.7050140000001</v>
      </c>
      <c r="J1147" s="91">
        <f t="shared" si="467"/>
        <v>4347.3429400000005</v>
      </c>
      <c r="K1147" s="91">
        <f t="shared" si="467"/>
        <v>4347.2529400000003</v>
      </c>
      <c r="L1147" s="93">
        <f t="shared" si="467"/>
        <v>4441.3490000000002</v>
      </c>
      <c r="M1147" s="93">
        <f t="shared" si="467"/>
        <v>4441.3490000000002</v>
      </c>
      <c r="N1147" s="92"/>
    </row>
    <row r="1148" spans="1:14" s="265" customFormat="1" ht="15.75" customHeight="1">
      <c r="A1148" s="256"/>
      <c r="B1148" s="706"/>
      <c r="C1148" s="689"/>
      <c r="D1148" s="689"/>
      <c r="E1148" s="254" t="s">
        <v>14</v>
      </c>
      <c r="F1148" s="93"/>
      <c r="G1148" s="93"/>
      <c r="H1148" s="93"/>
      <c r="I1148" s="93"/>
      <c r="J1148" s="91"/>
      <c r="K1148" s="91"/>
      <c r="L1148" s="90"/>
      <c r="M1148" s="90"/>
      <c r="N1148" s="92"/>
    </row>
    <row r="1149" spans="1:14" s="265" customFormat="1" ht="15.75" customHeight="1">
      <c r="A1149" s="256"/>
      <c r="B1149" s="706"/>
      <c r="C1149" s="689"/>
      <c r="D1149" s="689"/>
      <c r="E1149" s="254" t="s">
        <v>24</v>
      </c>
      <c r="F1149" s="93">
        <v>0</v>
      </c>
      <c r="G1149" s="93">
        <v>0</v>
      </c>
      <c r="H1149" s="93">
        <v>0</v>
      </c>
      <c r="I1149" s="93">
        <v>0</v>
      </c>
      <c r="J1149" s="91">
        <v>0</v>
      </c>
      <c r="K1149" s="91">
        <v>0</v>
      </c>
      <c r="L1149" s="90">
        <v>0</v>
      </c>
      <c r="M1149" s="90">
        <v>0</v>
      </c>
      <c r="N1149" s="92"/>
    </row>
    <row r="1150" spans="1:14" s="265" customFormat="1" ht="15.75" customHeight="1">
      <c r="A1150" s="256"/>
      <c r="B1150" s="706"/>
      <c r="C1150" s="689"/>
      <c r="D1150" s="689"/>
      <c r="E1150" s="254" t="s">
        <v>15</v>
      </c>
      <c r="F1150" s="93">
        <v>0</v>
      </c>
      <c r="G1150" s="93">
        <v>0</v>
      </c>
      <c r="H1150" s="93">
        <v>0</v>
      </c>
      <c r="I1150" s="93">
        <v>0</v>
      </c>
      <c r="J1150" s="91">
        <v>0</v>
      </c>
      <c r="K1150" s="91">
        <v>0</v>
      </c>
      <c r="L1150" s="90">
        <v>0</v>
      </c>
      <c r="M1150" s="90">
        <v>0</v>
      </c>
      <c r="N1150" s="92"/>
    </row>
    <row r="1151" spans="1:14" s="265" customFormat="1" ht="15.75" customHeight="1">
      <c r="A1151" s="256"/>
      <c r="B1151" s="706"/>
      <c r="C1151" s="689"/>
      <c r="D1151" s="689"/>
      <c r="E1151" s="254" t="s">
        <v>29</v>
      </c>
      <c r="F1151" s="93"/>
      <c r="G1151" s="93"/>
      <c r="H1151" s="93"/>
      <c r="I1151" s="93"/>
      <c r="J1151" s="91"/>
      <c r="K1151" s="91"/>
      <c r="L1151" s="90"/>
      <c r="M1151" s="90"/>
      <c r="N1151" s="92"/>
    </row>
    <row r="1152" spans="1:14" s="265" customFormat="1" ht="15.75" customHeight="1">
      <c r="A1152" s="256"/>
      <c r="B1152" s="706"/>
      <c r="C1152" s="689"/>
      <c r="D1152" s="689"/>
      <c r="E1152" s="254" t="s">
        <v>64</v>
      </c>
      <c r="F1152" s="142">
        <v>3823.3749400000002</v>
      </c>
      <c r="G1152" s="142">
        <v>3823.3749400000002</v>
      </c>
      <c r="H1152" s="142">
        <v>4441.3490000000002</v>
      </c>
      <c r="I1152" s="142">
        <v>2468.7050140000001</v>
      </c>
      <c r="J1152" s="143">
        <v>4347.3429400000005</v>
      </c>
      <c r="K1152" s="462">
        <v>4347.2529400000003</v>
      </c>
      <c r="L1152" s="142">
        <v>4441.3490000000002</v>
      </c>
      <c r="M1152" s="142">
        <v>4441.3490000000002</v>
      </c>
      <c r="N1152" s="92"/>
    </row>
    <row r="1153" spans="1:14" s="265" customFormat="1" ht="15.75" customHeight="1">
      <c r="A1153" s="256"/>
      <c r="B1153" s="706"/>
      <c r="C1153" s="689"/>
      <c r="D1153" s="689"/>
      <c r="E1153" s="254" t="s">
        <v>16</v>
      </c>
      <c r="F1153" s="93"/>
      <c r="G1153" s="93"/>
      <c r="H1153" s="93"/>
      <c r="I1153" s="93"/>
      <c r="J1153" s="91"/>
      <c r="K1153" s="91"/>
      <c r="L1153" s="90"/>
      <c r="M1153" s="90"/>
      <c r="N1153" s="92"/>
    </row>
    <row r="1154" spans="1:14" s="265" customFormat="1" ht="15.75" customHeight="1">
      <c r="A1154" s="256"/>
      <c r="B1154" s="706"/>
      <c r="C1154" s="689"/>
      <c r="D1154" s="689"/>
      <c r="E1154" s="254" t="s">
        <v>13</v>
      </c>
      <c r="F1154" s="93">
        <f t="shared" ref="F1154:G1154" si="468">F1156+F1157+F1159</f>
        <v>1149.0242000000001</v>
      </c>
      <c r="G1154" s="93">
        <f t="shared" si="468"/>
        <v>1149.0242000000001</v>
      </c>
      <c r="H1154" s="93">
        <f t="shared" ref="H1154:M1154" si="469">H1156+H1157+H1159</f>
        <v>1341.287</v>
      </c>
      <c r="I1154" s="93">
        <f t="shared" si="469"/>
        <v>664.65976999999998</v>
      </c>
      <c r="J1154" s="91">
        <f t="shared" si="469"/>
        <v>1310.9615100000001</v>
      </c>
      <c r="K1154" s="91">
        <f t="shared" si="469"/>
        <v>1310.9615100000001</v>
      </c>
      <c r="L1154" s="93">
        <f t="shared" si="469"/>
        <v>1341.287</v>
      </c>
      <c r="M1154" s="93">
        <f t="shared" si="469"/>
        <v>1341.287</v>
      </c>
      <c r="N1154" s="92"/>
    </row>
    <row r="1155" spans="1:14" s="265" customFormat="1" ht="15.75" customHeight="1">
      <c r="A1155" s="256"/>
      <c r="B1155" s="706"/>
      <c r="C1155" s="689"/>
      <c r="D1155" s="689"/>
      <c r="E1155" s="254" t="s">
        <v>14</v>
      </c>
      <c r="F1155" s="93"/>
      <c r="G1155" s="93"/>
      <c r="H1155" s="93"/>
      <c r="I1155" s="93"/>
      <c r="J1155" s="91"/>
      <c r="K1155" s="91"/>
      <c r="L1155" s="90"/>
      <c r="M1155" s="90"/>
      <c r="N1155" s="92"/>
    </row>
    <row r="1156" spans="1:14" s="265" customFormat="1" ht="15.75" customHeight="1">
      <c r="A1156" s="256"/>
      <c r="B1156" s="706"/>
      <c r="C1156" s="689"/>
      <c r="D1156" s="689"/>
      <c r="E1156" s="254" t="s">
        <v>24</v>
      </c>
      <c r="F1156" s="93">
        <v>0</v>
      </c>
      <c r="G1156" s="93">
        <v>0</v>
      </c>
      <c r="H1156" s="93">
        <v>0</v>
      </c>
      <c r="I1156" s="93">
        <v>0</v>
      </c>
      <c r="J1156" s="91">
        <v>0</v>
      </c>
      <c r="K1156" s="91">
        <v>0</v>
      </c>
      <c r="L1156" s="90">
        <v>0</v>
      </c>
      <c r="M1156" s="90">
        <v>0</v>
      </c>
      <c r="N1156" s="92"/>
    </row>
    <row r="1157" spans="1:14" s="265" customFormat="1" ht="15.75" customHeight="1">
      <c r="A1157" s="256"/>
      <c r="B1157" s="706"/>
      <c r="C1157" s="689"/>
      <c r="D1157" s="689"/>
      <c r="E1157" s="254" t="s">
        <v>15</v>
      </c>
      <c r="F1157" s="93">
        <v>0</v>
      </c>
      <c r="G1157" s="93">
        <v>0</v>
      </c>
      <c r="H1157" s="93">
        <v>0</v>
      </c>
      <c r="I1157" s="93">
        <v>0</v>
      </c>
      <c r="J1157" s="91">
        <v>0</v>
      </c>
      <c r="K1157" s="91">
        <v>0</v>
      </c>
      <c r="L1157" s="90">
        <v>0</v>
      </c>
      <c r="M1157" s="90">
        <v>0</v>
      </c>
      <c r="N1157" s="92"/>
    </row>
    <row r="1158" spans="1:14" s="265" customFormat="1" ht="15.75" customHeight="1">
      <c r="A1158" s="256"/>
      <c r="B1158" s="706"/>
      <c r="C1158" s="689"/>
      <c r="D1158" s="689"/>
      <c r="E1158" s="254" t="s">
        <v>29</v>
      </c>
      <c r="F1158" s="93"/>
      <c r="G1158" s="93"/>
      <c r="H1158" s="93"/>
      <c r="I1158" s="93"/>
      <c r="J1158" s="91"/>
      <c r="K1158" s="91"/>
      <c r="L1158" s="90"/>
      <c r="M1158" s="90"/>
      <c r="N1158" s="92"/>
    </row>
    <row r="1159" spans="1:14" s="265" customFormat="1" ht="15.75" customHeight="1">
      <c r="A1159" s="256"/>
      <c r="B1159" s="706"/>
      <c r="C1159" s="689"/>
      <c r="D1159" s="689"/>
      <c r="E1159" s="254" t="s">
        <v>64</v>
      </c>
      <c r="F1159" s="142">
        <v>1149.0242000000001</v>
      </c>
      <c r="G1159" s="142">
        <v>1149.0242000000001</v>
      </c>
      <c r="H1159" s="142">
        <v>1341.287</v>
      </c>
      <c r="I1159" s="142">
        <v>664.65976999999998</v>
      </c>
      <c r="J1159" s="143">
        <v>1310.9615100000001</v>
      </c>
      <c r="K1159" s="143">
        <v>1310.9615100000001</v>
      </c>
      <c r="L1159" s="146">
        <v>1341.287</v>
      </c>
      <c r="M1159" s="146">
        <v>1341.287</v>
      </c>
      <c r="N1159" s="92"/>
    </row>
    <row r="1160" spans="1:14" s="265" customFormat="1" ht="15.75" customHeight="1">
      <c r="A1160" s="256"/>
      <c r="B1160" s="706"/>
      <c r="C1160" s="689"/>
      <c r="D1160" s="689"/>
      <c r="E1160" s="254" t="s">
        <v>16</v>
      </c>
      <c r="F1160" s="93"/>
      <c r="G1160" s="93"/>
      <c r="H1160" s="93"/>
      <c r="I1160" s="93"/>
      <c r="J1160" s="91"/>
      <c r="K1160" s="91"/>
      <c r="L1160" s="90"/>
      <c r="M1160" s="90"/>
      <c r="N1160" s="92"/>
    </row>
    <row r="1161" spans="1:14" s="265" customFormat="1" ht="15.75" customHeight="1">
      <c r="A1161" s="256"/>
      <c r="B1161" s="706"/>
      <c r="C1161" s="689"/>
      <c r="D1161" s="689"/>
      <c r="E1161" s="254" t="s">
        <v>13</v>
      </c>
      <c r="F1161" s="93">
        <f t="shared" ref="F1161:G1161" si="470">F1163+F1164+F1165+F1166</f>
        <v>437.20821999999998</v>
      </c>
      <c r="G1161" s="93">
        <f t="shared" si="470"/>
        <v>437.20821999999998</v>
      </c>
      <c r="H1161" s="93">
        <f t="shared" ref="H1161:M1161" si="471">H1163+H1164+H1165+H1166</f>
        <v>801.63800000000003</v>
      </c>
      <c r="I1161" s="93">
        <f t="shared" si="471"/>
        <v>404.69206000000003</v>
      </c>
      <c r="J1161" s="91">
        <f t="shared" si="471"/>
        <v>801.63800000000003</v>
      </c>
      <c r="K1161" s="91">
        <f t="shared" si="471"/>
        <v>801.63800000000003</v>
      </c>
      <c r="L1161" s="93">
        <f t="shared" si="471"/>
        <v>714.48800000000006</v>
      </c>
      <c r="M1161" s="93">
        <f t="shared" si="471"/>
        <v>714.48800000000006</v>
      </c>
      <c r="N1161" s="259"/>
    </row>
    <row r="1162" spans="1:14" s="265" customFormat="1" ht="15.75" customHeight="1">
      <c r="A1162" s="256"/>
      <c r="B1162" s="706"/>
      <c r="C1162" s="689"/>
      <c r="D1162" s="689"/>
      <c r="E1162" s="254" t="s">
        <v>14</v>
      </c>
      <c r="F1162" s="93"/>
      <c r="G1162" s="93"/>
      <c r="H1162" s="93"/>
      <c r="I1162" s="93"/>
      <c r="J1162" s="91"/>
      <c r="K1162" s="91"/>
      <c r="L1162" s="94"/>
      <c r="M1162" s="94"/>
      <c r="N1162" s="259"/>
    </row>
    <row r="1163" spans="1:14" s="265" customFormat="1" ht="15.75" customHeight="1">
      <c r="A1163" s="256"/>
      <c r="B1163" s="706"/>
      <c r="C1163" s="689"/>
      <c r="D1163" s="689"/>
      <c r="E1163" s="254" t="s">
        <v>24</v>
      </c>
      <c r="F1163" s="93">
        <v>0</v>
      </c>
      <c r="G1163" s="93">
        <v>0</v>
      </c>
      <c r="H1163" s="93">
        <v>0</v>
      </c>
      <c r="I1163" s="93">
        <v>0</v>
      </c>
      <c r="J1163" s="91">
        <v>0</v>
      </c>
      <c r="K1163" s="91">
        <v>0</v>
      </c>
      <c r="L1163" s="94">
        <v>0</v>
      </c>
      <c r="M1163" s="94">
        <v>0</v>
      </c>
      <c r="N1163" s="259"/>
    </row>
    <row r="1164" spans="1:14" s="265" customFormat="1" ht="15.75" customHeight="1">
      <c r="A1164" s="256"/>
      <c r="B1164" s="706"/>
      <c r="C1164" s="689"/>
      <c r="D1164" s="689"/>
      <c r="E1164" s="254" t="s">
        <v>15</v>
      </c>
      <c r="F1164" s="93">
        <v>0</v>
      </c>
      <c r="G1164" s="93">
        <v>0</v>
      </c>
      <c r="H1164" s="93">
        <v>0</v>
      </c>
      <c r="I1164" s="93">
        <v>0</v>
      </c>
      <c r="J1164" s="91">
        <v>0</v>
      </c>
      <c r="K1164" s="91">
        <v>0</v>
      </c>
      <c r="L1164" s="94">
        <v>0</v>
      </c>
      <c r="M1164" s="94">
        <v>0</v>
      </c>
      <c r="N1164" s="259"/>
    </row>
    <row r="1165" spans="1:14" s="265" customFormat="1" ht="15.75" customHeight="1">
      <c r="A1165" s="256"/>
      <c r="B1165" s="706"/>
      <c r="C1165" s="689"/>
      <c r="D1165" s="689"/>
      <c r="E1165" s="254" t="s">
        <v>29</v>
      </c>
      <c r="F1165" s="93"/>
      <c r="G1165" s="93"/>
      <c r="H1165" s="93"/>
      <c r="I1165" s="93"/>
      <c r="J1165" s="91"/>
      <c r="K1165" s="91"/>
      <c r="L1165" s="94"/>
      <c r="M1165" s="94"/>
      <c r="N1165" s="259"/>
    </row>
    <row r="1166" spans="1:14" s="265" customFormat="1" ht="15.75" customHeight="1">
      <c r="A1166" s="256"/>
      <c r="B1166" s="706"/>
      <c r="C1166" s="689"/>
      <c r="D1166" s="689"/>
      <c r="E1166" s="254" t="s">
        <v>64</v>
      </c>
      <c r="F1166" s="142">
        <v>437.20821999999998</v>
      </c>
      <c r="G1166" s="142">
        <v>437.20821999999998</v>
      </c>
      <c r="H1166" s="142">
        <v>801.63800000000003</v>
      </c>
      <c r="I1166" s="142">
        <v>404.69206000000003</v>
      </c>
      <c r="J1166" s="143">
        <v>801.63800000000003</v>
      </c>
      <c r="K1166" s="143">
        <v>801.63800000000003</v>
      </c>
      <c r="L1166" s="146">
        <v>714.48800000000006</v>
      </c>
      <c r="M1166" s="146">
        <v>714.48800000000006</v>
      </c>
      <c r="N1166" s="259"/>
    </row>
    <row r="1167" spans="1:14" s="265" customFormat="1" ht="15.75" customHeight="1">
      <c r="A1167" s="256"/>
      <c r="B1167" s="706"/>
      <c r="C1167" s="689"/>
      <c r="D1167" s="689"/>
      <c r="E1167" s="254" t="s">
        <v>16</v>
      </c>
      <c r="F1167" s="93"/>
      <c r="G1167" s="93"/>
      <c r="H1167" s="93"/>
      <c r="I1167" s="93"/>
      <c r="J1167" s="91"/>
      <c r="K1167" s="91"/>
      <c r="L1167" s="94"/>
      <c r="M1167" s="94"/>
      <c r="N1167" s="259"/>
    </row>
    <row r="1168" spans="1:14" s="265" customFormat="1" ht="15.75" customHeight="1">
      <c r="A1168" s="126"/>
      <c r="B1168" s="707">
        <v>10</v>
      </c>
      <c r="C1168" s="703" t="s">
        <v>66</v>
      </c>
      <c r="D1168" s="703" t="s">
        <v>201</v>
      </c>
      <c r="E1168" s="258" t="s">
        <v>13</v>
      </c>
      <c r="F1168" s="88">
        <f t="shared" ref="F1168:G1168" si="472">F1170+F1171+F1173</f>
        <v>30</v>
      </c>
      <c r="G1168" s="88">
        <f t="shared" si="472"/>
        <v>30</v>
      </c>
      <c r="H1168" s="88">
        <f t="shared" ref="H1168:I1168" si="473">H1170+H1171+H1173</f>
        <v>150</v>
      </c>
      <c r="I1168" s="88">
        <f t="shared" si="473"/>
        <v>97</v>
      </c>
      <c r="J1168" s="88">
        <f t="shared" ref="J1168:M1168" si="474">J1170+J1171+J1173</f>
        <v>150</v>
      </c>
      <c r="K1168" s="88">
        <f t="shared" si="474"/>
        <v>150</v>
      </c>
      <c r="L1168" s="88">
        <f t="shared" si="474"/>
        <v>150</v>
      </c>
      <c r="M1168" s="88">
        <f t="shared" si="474"/>
        <v>150</v>
      </c>
      <c r="N1168" s="239"/>
    </row>
    <row r="1169" spans="1:14" s="265" customFormat="1" ht="15.75" customHeight="1">
      <c r="A1169" s="256"/>
      <c r="B1169" s="707"/>
      <c r="C1169" s="703"/>
      <c r="D1169" s="703"/>
      <c r="E1169" s="258" t="s">
        <v>14</v>
      </c>
      <c r="F1169" s="88"/>
      <c r="G1169" s="88"/>
      <c r="H1169" s="88"/>
      <c r="I1169" s="88"/>
      <c r="J1169" s="88"/>
      <c r="K1169" s="88"/>
      <c r="L1169" s="88"/>
      <c r="M1169" s="88"/>
      <c r="N1169" s="671"/>
    </row>
    <row r="1170" spans="1:14" s="265" customFormat="1" ht="15.75" customHeight="1">
      <c r="A1170" s="256"/>
      <c r="B1170" s="707"/>
      <c r="C1170" s="703"/>
      <c r="D1170" s="703"/>
      <c r="E1170" s="258" t="s">
        <v>24</v>
      </c>
      <c r="F1170" s="88">
        <f t="shared" ref="F1170:G1171" si="475">F1177</f>
        <v>0</v>
      </c>
      <c r="G1170" s="88">
        <f t="shared" si="475"/>
        <v>0</v>
      </c>
      <c r="H1170" s="88">
        <f t="shared" ref="H1170:I1170" si="476">H1177</f>
        <v>0</v>
      </c>
      <c r="I1170" s="88">
        <f t="shared" si="476"/>
        <v>0</v>
      </c>
      <c r="J1170" s="88">
        <f t="shared" ref="J1170:M1170" si="477">J1177</f>
        <v>0</v>
      </c>
      <c r="K1170" s="88">
        <f t="shared" ref="K1170" si="478">K1177</f>
        <v>0</v>
      </c>
      <c r="L1170" s="88">
        <f t="shared" si="477"/>
        <v>0</v>
      </c>
      <c r="M1170" s="88">
        <f t="shared" si="477"/>
        <v>0</v>
      </c>
      <c r="N1170" s="671"/>
    </row>
    <row r="1171" spans="1:14" s="265" customFormat="1" ht="15.75" customHeight="1">
      <c r="A1171" s="256"/>
      <c r="B1171" s="707"/>
      <c r="C1171" s="703"/>
      <c r="D1171" s="703"/>
      <c r="E1171" s="258" t="s">
        <v>15</v>
      </c>
      <c r="F1171" s="88">
        <f t="shared" ref="F1171" si="479">F1178</f>
        <v>0</v>
      </c>
      <c r="G1171" s="88">
        <f t="shared" si="475"/>
        <v>0</v>
      </c>
      <c r="H1171" s="88">
        <f t="shared" ref="H1171:I1171" si="480">H1178</f>
        <v>0</v>
      </c>
      <c r="I1171" s="88">
        <f t="shared" si="480"/>
        <v>0</v>
      </c>
      <c r="J1171" s="88">
        <f t="shared" ref="J1171:M1171" si="481">J1178</f>
        <v>0</v>
      </c>
      <c r="K1171" s="88">
        <f t="shared" ref="K1171" si="482">K1178</f>
        <v>0</v>
      </c>
      <c r="L1171" s="88">
        <f t="shared" si="481"/>
        <v>0</v>
      </c>
      <c r="M1171" s="88">
        <f t="shared" si="481"/>
        <v>0</v>
      </c>
      <c r="N1171" s="671"/>
    </row>
    <row r="1172" spans="1:14" s="265" customFormat="1" ht="15.75" customHeight="1">
      <c r="A1172" s="256"/>
      <c r="B1172" s="707"/>
      <c r="C1172" s="703"/>
      <c r="D1172" s="703"/>
      <c r="E1172" s="258" t="s">
        <v>29</v>
      </c>
      <c r="F1172" s="88"/>
      <c r="G1172" s="88"/>
      <c r="H1172" s="88"/>
      <c r="I1172" s="88"/>
      <c r="J1172" s="88"/>
      <c r="K1172" s="88"/>
      <c r="L1172" s="88"/>
      <c r="M1172" s="88"/>
      <c r="N1172" s="671"/>
    </row>
    <row r="1173" spans="1:14" s="265" customFormat="1" ht="15.75" customHeight="1">
      <c r="A1173" s="256"/>
      <c r="B1173" s="707"/>
      <c r="C1173" s="703"/>
      <c r="D1173" s="703"/>
      <c r="E1173" s="258" t="s">
        <v>64</v>
      </c>
      <c r="F1173" s="88">
        <f t="shared" ref="F1173:G1173" si="483">F1180</f>
        <v>30</v>
      </c>
      <c r="G1173" s="88">
        <f t="shared" si="483"/>
        <v>30</v>
      </c>
      <c r="H1173" s="88">
        <f t="shared" ref="H1173:I1173" si="484">H1180</f>
        <v>150</v>
      </c>
      <c r="I1173" s="88">
        <f t="shared" si="484"/>
        <v>97</v>
      </c>
      <c r="J1173" s="88">
        <f t="shared" ref="J1173:M1173" si="485">J1180</f>
        <v>150</v>
      </c>
      <c r="K1173" s="88">
        <f t="shared" ref="K1173" si="486">K1180</f>
        <v>150</v>
      </c>
      <c r="L1173" s="88">
        <f t="shared" si="485"/>
        <v>150</v>
      </c>
      <c r="M1173" s="88">
        <f t="shared" si="485"/>
        <v>150</v>
      </c>
      <c r="N1173" s="671"/>
    </row>
    <row r="1174" spans="1:14" s="265" customFormat="1" ht="15.75" customHeight="1">
      <c r="A1174" s="256"/>
      <c r="B1174" s="707"/>
      <c r="C1174" s="703"/>
      <c r="D1174" s="703"/>
      <c r="E1174" s="258" t="s">
        <v>16</v>
      </c>
      <c r="F1174" s="88"/>
      <c r="G1174" s="88"/>
      <c r="H1174" s="88"/>
      <c r="I1174" s="88"/>
      <c r="J1174" s="88"/>
      <c r="K1174" s="88"/>
      <c r="L1174" s="88"/>
      <c r="M1174" s="88"/>
      <c r="N1174" s="671"/>
    </row>
    <row r="1175" spans="1:14" s="265" customFormat="1" ht="15.75" customHeight="1">
      <c r="A1175" s="256"/>
      <c r="B1175" s="673"/>
      <c r="C1175" s="689" t="s">
        <v>229</v>
      </c>
      <c r="D1175" s="670" t="s">
        <v>397</v>
      </c>
      <c r="E1175" s="254" t="s">
        <v>13</v>
      </c>
      <c r="F1175" s="93">
        <f t="shared" ref="F1175:G1175" si="487">F1177+F1178+F1180</f>
        <v>30</v>
      </c>
      <c r="G1175" s="93">
        <f t="shared" si="487"/>
        <v>30</v>
      </c>
      <c r="H1175" s="93">
        <f t="shared" ref="H1175:I1175" si="488">H1177+H1178+H1180</f>
        <v>150</v>
      </c>
      <c r="I1175" s="93">
        <f t="shared" si="488"/>
        <v>97</v>
      </c>
      <c r="J1175" s="91">
        <f t="shared" ref="J1175:K1175" si="489">J1177+J1178+J1180</f>
        <v>150</v>
      </c>
      <c r="K1175" s="91">
        <f t="shared" si="489"/>
        <v>150</v>
      </c>
      <c r="L1175" s="90">
        <f t="shared" ref="L1175:M1175" si="490">L1177+L1178+L1180</f>
        <v>150</v>
      </c>
      <c r="M1175" s="90">
        <f t="shared" si="490"/>
        <v>150</v>
      </c>
      <c r="N1175" s="259"/>
    </row>
    <row r="1176" spans="1:14" s="265" customFormat="1" ht="15.75" customHeight="1">
      <c r="A1176" s="256"/>
      <c r="B1176" s="668"/>
      <c r="C1176" s="702"/>
      <c r="D1176" s="702"/>
      <c r="E1176" s="254" t="s">
        <v>14</v>
      </c>
      <c r="F1176" s="93"/>
      <c r="G1176" s="93"/>
      <c r="H1176" s="93"/>
      <c r="I1176" s="93"/>
      <c r="J1176" s="91"/>
      <c r="K1176" s="91"/>
      <c r="L1176" s="94"/>
      <c r="M1176" s="94"/>
      <c r="N1176" s="259"/>
    </row>
    <row r="1177" spans="1:14" s="265" customFormat="1" ht="15.75" customHeight="1">
      <c r="A1177" s="256"/>
      <c r="B1177" s="668"/>
      <c r="C1177" s="702"/>
      <c r="D1177" s="702"/>
      <c r="E1177" s="254" t="s">
        <v>24</v>
      </c>
      <c r="F1177" s="93">
        <v>0</v>
      </c>
      <c r="G1177" s="93">
        <v>0</v>
      </c>
      <c r="H1177" s="93">
        <v>0</v>
      </c>
      <c r="I1177" s="93">
        <v>0</v>
      </c>
      <c r="J1177" s="91">
        <v>0</v>
      </c>
      <c r="K1177" s="91">
        <v>0</v>
      </c>
      <c r="L1177" s="94">
        <v>0</v>
      </c>
      <c r="M1177" s="94">
        <v>0</v>
      </c>
      <c r="N1177" s="259"/>
    </row>
    <row r="1178" spans="1:14" s="265" customFormat="1" ht="15.75" customHeight="1">
      <c r="A1178" s="256"/>
      <c r="B1178" s="668"/>
      <c r="C1178" s="702"/>
      <c r="D1178" s="702"/>
      <c r="E1178" s="254" t="s">
        <v>15</v>
      </c>
      <c r="F1178" s="93">
        <v>0</v>
      </c>
      <c r="G1178" s="93">
        <v>0</v>
      </c>
      <c r="H1178" s="93">
        <v>0</v>
      </c>
      <c r="I1178" s="93">
        <v>0</v>
      </c>
      <c r="J1178" s="91">
        <v>0</v>
      </c>
      <c r="K1178" s="91">
        <v>0</v>
      </c>
      <c r="L1178" s="94">
        <v>0</v>
      </c>
      <c r="M1178" s="94">
        <v>0</v>
      </c>
      <c r="N1178" s="259"/>
    </row>
    <row r="1179" spans="1:14" s="265" customFormat="1" ht="15.75" customHeight="1">
      <c r="A1179" s="256"/>
      <c r="B1179" s="668"/>
      <c r="C1179" s="702"/>
      <c r="D1179" s="702"/>
      <c r="E1179" s="254" t="s">
        <v>29</v>
      </c>
      <c r="F1179" s="93"/>
      <c r="G1179" s="93"/>
      <c r="H1179" s="93"/>
      <c r="I1179" s="93"/>
      <c r="J1179" s="91"/>
      <c r="K1179" s="91"/>
      <c r="L1179" s="94"/>
      <c r="M1179" s="94"/>
      <c r="N1179" s="259"/>
    </row>
    <row r="1180" spans="1:14" s="265" customFormat="1" ht="15.75" customHeight="1">
      <c r="A1180" s="256"/>
      <c r="B1180" s="668"/>
      <c r="C1180" s="702"/>
      <c r="D1180" s="702"/>
      <c r="E1180" s="254" t="s">
        <v>64</v>
      </c>
      <c r="F1180" s="93">
        <v>30</v>
      </c>
      <c r="G1180" s="93">
        <v>30</v>
      </c>
      <c r="H1180" s="93">
        <v>150</v>
      </c>
      <c r="I1180" s="93">
        <v>97</v>
      </c>
      <c r="J1180" s="91">
        <v>150</v>
      </c>
      <c r="K1180" s="91">
        <v>150</v>
      </c>
      <c r="L1180" s="94">
        <v>150</v>
      </c>
      <c r="M1180" s="94">
        <v>150</v>
      </c>
      <c r="N1180" s="259"/>
    </row>
    <row r="1181" spans="1:14" s="265" customFormat="1" ht="15.75" customHeight="1">
      <c r="A1181" s="256"/>
      <c r="B1181" s="668"/>
      <c r="C1181" s="702"/>
      <c r="D1181" s="702"/>
      <c r="E1181" s="254" t="s">
        <v>16</v>
      </c>
      <c r="F1181" s="93"/>
      <c r="G1181" s="93"/>
      <c r="H1181" s="93"/>
      <c r="I1181" s="93"/>
      <c r="J1181" s="91"/>
      <c r="K1181" s="91"/>
      <c r="L1181" s="94"/>
      <c r="M1181" s="94"/>
      <c r="N1181" s="259"/>
    </row>
    <row r="1182" spans="1:14" s="265" customFormat="1" ht="15.75" customHeight="1">
      <c r="A1182" s="256"/>
      <c r="B1182" s="671">
        <v>11</v>
      </c>
      <c r="C1182" s="687" t="s">
        <v>66</v>
      </c>
      <c r="D1182" s="687" t="s">
        <v>329</v>
      </c>
      <c r="E1182" s="258" t="s">
        <v>13</v>
      </c>
      <c r="F1182" s="88">
        <f t="shared" ref="F1182:G1182" si="491">F1184+F1185+F1187</f>
        <v>357.95800000000003</v>
      </c>
      <c r="G1182" s="88">
        <f t="shared" si="491"/>
        <v>357.95800000000003</v>
      </c>
      <c r="H1182" s="88">
        <f t="shared" ref="H1182:M1182" si="492">H1184+H1185+H1187</f>
        <v>420.20900000000006</v>
      </c>
      <c r="I1182" s="88">
        <f t="shared" si="492"/>
        <v>0</v>
      </c>
      <c r="J1182" s="88">
        <f t="shared" si="492"/>
        <v>120.209</v>
      </c>
      <c r="K1182" s="88">
        <f t="shared" si="492"/>
        <v>120.209</v>
      </c>
      <c r="L1182" s="88">
        <f t="shared" si="492"/>
        <v>420.20900000000006</v>
      </c>
      <c r="M1182" s="88">
        <f t="shared" si="492"/>
        <v>420.20900000000006</v>
      </c>
      <c r="N1182" s="671"/>
    </row>
    <row r="1183" spans="1:14" s="265" customFormat="1" ht="15.75" customHeight="1">
      <c r="A1183" s="256"/>
      <c r="B1183" s="713"/>
      <c r="C1183" s="712"/>
      <c r="D1183" s="712"/>
      <c r="E1183" s="258" t="s">
        <v>14</v>
      </c>
      <c r="F1183" s="88"/>
      <c r="G1183" s="88"/>
      <c r="H1183" s="88"/>
      <c r="I1183" s="88"/>
      <c r="J1183" s="88"/>
      <c r="K1183" s="88"/>
      <c r="L1183" s="88"/>
      <c r="M1183" s="88"/>
      <c r="N1183" s="671"/>
    </row>
    <row r="1184" spans="1:14" s="265" customFormat="1" ht="15.75" customHeight="1">
      <c r="A1184" s="256"/>
      <c r="B1184" s="713"/>
      <c r="C1184" s="712"/>
      <c r="D1184" s="712"/>
      <c r="E1184" s="258" t="s">
        <v>24</v>
      </c>
      <c r="F1184" s="88">
        <f>F1198+F1205+F1212+F1219+F1191</f>
        <v>0</v>
      </c>
      <c r="G1184" s="88">
        <f t="shared" ref="G1184:M1184" si="493">G1198+G1205+G1212+G1219+G1191</f>
        <v>0</v>
      </c>
      <c r="H1184" s="88">
        <f t="shared" si="493"/>
        <v>0</v>
      </c>
      <c r="I1184" s="88">
        <f t="shared" si="493"/>
        <v>0</v>
      </c>
      <c r="J1184" s="88">
        <f t="shared" si="493"/>
        <v>0</v>
      </c>
      <c r="K1184" s="88">
        <f t="shared" si="493"/>
        <v>0</v>
      </c>
      <c r="L1184" s="88">
        <f t="shared" si="493"/>
        <v>0</v>
      </c>
      <c r="M1184" s="88">
        <f t="shared" si="493"/>
        <v>0</v>
      </c>
      <c r="N1184" s="671"/>
    </row>
    <row r="1185" spans="1:14" s="265" customFormat="1" ht="15.75" customHeight="1">
      <c r="A1185" s="256"/>
      <c r="B1185" s="713"/>
      <c r="C1185" s="712"/>
      <c r="D1185" s="712"/>
      <c r="E1185" s="258" t="s">
        <v>15</v>
      </c>
      <c r="F1185" s="88">
        <f t="shared" ref="F1185:M1188" si="494">F1199+F1206+F1213+F1220+F1192</f>
        <v>0</v>
      </c>
      <c r="G1185" s="88">
        <f t="shared" si="494"/>
        <v>0</v>
      </c>
      <c r="H1185" s="88">
        <f t="shared" si="494"/>
        <v>0</v>
      </c>
      <c r="I1185" s="88">
        <f t="shared" si="494"/>
        <v>0</v>
      </c>
      <c r="J1185" s="88">
        <f t="shared" si="494"/>
        <v>0</v>
      </c>
      <c r="K1185" s="88">
        <f t="shared" si="494"/>
        <v>0</v>
      </c>
      <c r="L1185" s="88">
        <f t="shared" si="494"/>
        <v>0</v>
      </c>
      <c r="M1185" s="88">
        <f t="shared" si="494"/>
        <v>0</v>
      </c>
      <c r="N1185" s="671"/>
    </row>
    <row r="1186" spans="1:14" s="265" customFormat="1" ht="15.75" customHeight="1">
      <c r="A1186" s="256"/>
      <c r="B1186" s="713"/>
      <c r="C1186" s="712"/>
      <c r="D1186" s="712"/>
      <c r="E1186" s="258" t="s">
        <v>29</v>
      </c>
      <c r="F1186" s="88">
        <f t="shared" si="494"/>
        <v>0</v>
      </c>
      <c r="G1186" s="88">
        <f t="shared" si="494"/>
        <v>0</v>
      </c>
      <c r="H1186" s="88">
        <f t="shared" si="494"/>
        <v>0</v>
      </c>
      <c r="I1186" s="88">
        <f t="shared" si="494"/>
        <v>0</v>
      </c>
      <c r="J1186" s="88">
        <f t="shared" si="494"/>
        <v>0</v>
      </c>
      <c r="K1186" s="88">
        <f t="shared" si="494"/>
        <v>0</v>
      </c>
      <c r="L1186" s="88">
        <f t="shared" si="494"/>
        <v>0</v>
      </c>
      <c r="M1186" s="88">
        <f t="shared" si="494"/>
        <v>0</v>
      </c>
      <c r="N1186" s="671"/>
    </row>
    <row r="1187" spans="1:14" s="265" customFormat="1" ht="15.75" customHeight="1">
      <c r="A1187" s="256"/>
      <c r="B1187" s="713"/>
      <c r="C1187" s="712"/>
      <c r="D1187" s="712"/>
      <c r="E1187" s="258" t="s">
        <v>64</v>
      </c>
      <c r="F1187" s="88">
        <f t="shared" si="494"/>
        <v>357.95800000000003</v>
      </c>
      <c r="G1187" s="88">
        <f t="shared" si="494"/>
        <v>357.95800000000003</v>
      </c>
      <c r="H1187" s="88">
        <f t="shared" si="494"/>
        <v>420.20900000000006</v>
      </c>
      <c r="I1187" s="88">
        <f t="shared" si="494"/>
        <v>0</v>
      </c>
      <c r="J1187" s="88">
        <f t="shared" si="494"/>
        <v>120.209</v>
      </c>
      <c r="K1187" s="88">
        <f t="shared" si="494"/>
        <v>120.209</v>
      </c>
      <c r="L1187" s="88">
        <f t="shared" si="494"/>
        <v>420.20900000000006</v>
      </c>
      <c r="M1187" s="88">
        <f t="shared" si="494"/>
        <v>420.20900000000006</v>
      </c>
      <c r="N1187" s="671"/>
    </row>
    <row r="1188" spans="1:14" s="265" customFormat="1" ht="15.75" customHeight="1">
      <c r="A1188" s="256"/>
      <c r="B1188" s="713"/>
      <c r="C1188" s="712"/>
      <c r="D1188" s="712"/>
      <c r="E1188" s="258" t="s">
        <v>16</v>
      </c>
      <c r="F1188" s="88">
        <f t="shared" si="494"/>
        <v>0</v>
      </c>
      <c r="G1188" s="88">
        <f t="shared" si="494"/>
        <v>0</v>
      </c>
      <c r="H1188" s="88">
        <f t="shared" si="494"/>
        <v>0</v>
      </c>
      <c r="I1188" s="88">
        <f t="shared" si="494"/>
        <v>0</v>
      </c>
      <c r="J1188" s="88">
        <f t="shared" si="494"/>
        <v>0</v>
      </c>
      <c r="K1188" s="88">
        <f t="shared" si="494"/>
        <v>0</v>
      </c>
      <c r="L1188" s="88">
        <f t="shared" si="494"/>
        <v>0</v>
      </c>
      <c r="M1188" s="88">
        <f t="shared" si="494"/>
        <v>0</v>
      </c>
      <c r="N1188" s="671"/>
    </row>
    <row r="1189" spans="1:14" s="265" customFormat="1" ht="15.75" customHeight="1">
      <c r="A1189" s="708"/>
      <c r="B1189" s="708"/>
      <c r="C1189" s="689" t="s">
        <v>229</v>
      </c>
      <c r="D1189" s="670" t="s">
        <v>630</v>
      </c>
      <c r="E1189" s="254" t="s">
        <v>13</v>
      </c>
      <c r="F1189" s="93">
        <f>F1191+F1192+F1193+F1194</f>
        <v>240.75</v>
      </c>
      <c r="G1189" s="93">
        <f t="shared" ref="G1189" si="495">G1191+G1192+G1193+G1194</f>
        <v>240.75</v>
      </c>
      <c r="H1189" s="93">
        <f t="shared" ref="H1189:I1189" si="496">H1191+H1192+H1193+H1194</f>
        <v>30</v>
      </c>
      <c r="I1189" s="93">
        <f t="shared" si="496"/>
        <v>0</v>
      </c>
      <c r="J1189" s="91">
        <f t="shared" ref="J1189:K1189" si="497">J1191+J1192+J1193+J1194</f>
        <v>30</v>
      </c>
      <c r="K1189" s="91">
        <f t="shared" si="497"/>
        <v>30</v>
      </c>
      <c r="L1189" s="93">
        <f t="shared" ref="L1189:M1189" si="498">L1191+L1192+L1193+L1194</f>
        <v>30</v>
      </c>
      <c r="M1189" s="93">
        <f t="shared" si="498"/>
        <v>30</v>
      </c>
      <c r="N1189" s="259"/>
    </row>
    <row r="1190" spans="1:14" s="265" customFormat="1" ht="15.75" customHeight="1">
      <c r="A1190" s="708"/>
      <c r="B1190" s="708"/>
      <c r="C1190" s="689"/>
      <c r="D1190" s="670"/>
      <c r="E1190" s="254" t="s">
        <v>14</v>
      </c>
      <c r="F1190" s="93"/>
      <c r="G1190" s="93"/>
      <c r="H1190" s="93"/>
      <c r="I1190" s="93"/>
      <c r="J1190" s="91"/>
      <c r="K1190" s="91"/>
      <c r="L1190" s="94"/>
      <c r="M1190" s="94"/>
      <c r="N1190" s="259"/>
    </row>
    <row r="1191" spans="1:14" s="265" customFormat="1" ht="15.75" customHeight="1">
      <c r="A1191" s="708"/>
      <c r="B1191" s="708"/>
      <c r="C1191" s="689"/>
      <c r="D1191" s="670"/>
      <c r="E1191" s="254" t="s">
        <v>24</v>
      </c>
      <c r="F1191" s="93">
        <v>0</v>
      </c>
      <c r="G1191" s="93">
        <v>0</v>
      </c>
      <c r="H1191" s="93">
        <v>0</v>
      </c>
      <c r="I1191" s="93">
        <v>0</v>
      </c>
      <c r="J1191" s="91">
        <v>0</v>
      </c>
      <c r="K1191" s="91">
        <v>0</v>
      </c>
      <c r="L1191" s="94">
        <v>0</v>
      </c>
      <c r="M1191" s="94">
        <v>0</v>
      </c>
      <c r="N1191" s="259"/>
    </row>
    <row r="1192" spans="1:14" s="265" customFormat="1" ht="15.75" customHeight="1">
      <c r="A1192" s="708"/>
      <c r="B1192" s="708"/>
      <c r="C1192" s="689"/>
      <c r="D1192" s="670"/>
      <c r="E1192" s="254" t="s">
        <v>15</v>
      </c>
      <c r="F1192" s="93">
        <v>0</v>
      </c>
      <c r="G1192" s="93">
        <v>0</v>
      </c>
      <c r="H1192" s="93">
        <v>0</v>
      </c>
      <c r="I1192" s="93">
        <v>0</v>
      </c>
      <c r="J1192" s="91">
        <v>0</v>
      </c>
      <c r="K1192" s="91">
        <v>0</v>
      </c>
      <c r="L1192" s="94">
        <v>0</v>
      </c>
      <c r="M1192" s="94">
        <v>0</v>
      </c>
      <c r="N1192" s="259"/>
    </row>
    <row r="1193" spans="1:14" s="265" customFormat="1" ht="15.75" customHeight="1">
      <c r="A1193" s="708"/>
      <c r="B1193" s="708"/>
      <c r="C1193" s="689"/>
      <c r="D1193" s="670"/>
      <c r="E1193" s="254" t="s">
        <v>29</v>
      </c>
      <c r="F1193" s="93"/>
      <c r="G1193" s="93"/>
      <c r="H1193" s="93"/>
      <c r="I1193" s="93"/>
      <c r="J1193" s="91"/>
      <c r="K1193" s="91"/>
      <c r="L1193" s="94"/>
      <c r="M1193" s="94"/>
      <c r="N1193" s="259"/>
    </row>
    <row r="1194" spans="1:14" s="265" customFormat="1" ht="15.75" customHeight="1">
      <c r="A1194" s="708"/>
      <c r="B1194" s="708"/>
      <c r="C1194" s="689"/>
      <c r="D1194" s="670"/>
      <c r="E1194" s="254" t="s">
        <v>64</v>
      </c>
      <c r="F1194" s="142">
        <v>240.75</v>
      </c>
      <c r="G1194" s="142">
        <v>240.75</v>
      </c>
      <c r="H1194" s="142">
        <v>30</v>
      </c>
      <c r="I1194" s="142">
        <v>0</v>
      </c>
      <c r="J1194" s="143">
        <v>30</v>
      </c>
      <c r="K1194" s="143">
        <v>30</v>
      </c>
      <c r="L1194" s="144">
        <v>30</v>
      </c>
      <c r="M1194" s="144">
        <v>30</v>
      </c>
      <c r="N1194" s="259"/>
    </row>
    <row r="1195" spans="1:14" s="265" customFormat="1" ht="15.75" customHeight="1">
      <c r="A1195" s="708"/>
      <c r="B1195" s="708"/>
      <c r="C1195" s="689"/>
      <c r="D1195" s="670"/>
      <c r="E1195" s="254" t="s">
        <v>16</v>
      </c>
      <c r="F1195" s="93"/>
      <c r="G1195" s="93"/>
      <c r="H1195" s="93"/>
      <c r="I1195" s="93"/>
      <c r="J1195" s="91"/>
      <c r="K1195" s="91"/>
      <c r="L1195" s="94"/>
      <c r="M1195" s="94"/>
      <c r="N1195" s="259"/>
    </row>
    <row r="1196" spans="1:14" s="265" customFormat="1" ht="15.75" customHeight="1">
      <c r="A1196" s="708"/>
      <c r="B1196" s="708"/>
      <c r="C1196" s="689" t="s">
        <v>344</v>
      </c>
      <c r="D1196" s="670" t="s">
        <v>510</v>
      </c>
      <c r="E1196" s="254" t="s">
        <v>13</v>
      </c>
      <c r="F1196" s="93">
        <f>F1198+F1199+F1200+F1201</f>
        <v>100</v>
      </c>
      <c r="G1196" s="93">
        <f t="shared" ref="G1196" si="499">G1198+G1199+G1200+G1201</f>
        <v>100</v>
      </c>
      <c r="H1196" s="93">
        <f t="shared" ref="H1196:I1196" si="500">H1198+H1199+H1200+H1201</f>
        <v>73</v>
      </c>
      <c r="I1196" s="93">
        <f t="shared" si="500"/>
        <v>0</v>
      </c>
      <c r="J1196" s="91">
        <f t="shared" ref="J1196:K1196" si="501">J1198+J1199+J1200+J1201</f>
        <v>73</v>
      </c>
      <c r="K1196" s="91">
        <f t="shared" si="501"/>
        <v>73</v>
      </c>
      <c r="L1196" s="93">
        <f t="shared" ref="L1196:M1196" si="502">L1198+L1199+L1200+L1201</f>
        <v>73</v>
      </c>
      <c r="M1196" s="93">
        <f t="shared" si="502"/>
        <v>73</v>
      </c>
      <c r="N1196" s="259"/>
    </row>
    <row r="1197" spans="1:14" s="265" customFormat="1" ht="15.75" customHeight="1">
      <c r="A1197" s="708"/>
      <c r="B1197" s="708"/>
      <c r="C1197" s="689"/>
      <c r="D1197" s="670"/>
      <c r="E1197" s="254" t="s">
        <v>14</v>
      </c>
      <c r="F1197" s="93"/>
      <c r="G1197" s="93"/>
      <c r="H1197" s="93"/>
      <c r="I1197" s="93"/>
      <c r="J1197" s="91"/>
      <c r="K1197" s="91"/>
      <c r="L1197" s="94"/>
      <c r="M1197" s="94"/>
      <c r="N1197" s="259"/>
    </row>
    <row r="1198" spans="1:14" s="265" customFormat="1" ht="15.75" customHeight="1">
      <c r="A1198" s="708"/>
      <c r="B1198" s="708"/>
      <c r="C1198" s="689"/>
      <c r="D1198" s="670"/>
      <c r="E1198" s="254" t="s">
        <v>24</v>
      </c>
      <c r="F1198" s="93">
        <v>0</v>
      </c>
      <c r="G1198" s="93">
        <v>0</v>
      </c>
      <c r="H1198" s="93">
        <v>0</v>
      </c>
      <c r="I1198" s="93">
        <v>0</v>
      </c>
      <c r="J1198" s="91">
        <v>0</v>
      </c>
      <c r="K1198" s="91">
        <v>0</v>
      </c>
      <c r="L1198" s="94">
        <v>0</v>
      </c>
      <c r="M1198" s="94">
        <v>0</v>
      </c>
      <c r="N1198" s="259"/>
    </row>
    <row r="1199" spans="1:14" s="265" customFormat="1" ht="15.75" customHeight="1">
      <c r="A1199" s="708"/>
      <c r="B1199" s="708"/>
      <c r="C1199" s="689"/>
      <c r="D1199" s="670"/>
      <c r="E1199" s="254" t="s">
        <v>15</v>
      </c>
      <c r="F1199" s="93">
        <v>0</v>
      </c>
      <c r="G1199" s="93">
        <v>0</v>
      </c>
      <c r="H1199" s="93">
        <v>0</v>
      </c>
      <c r="I1199" s="93">
        <v>0</v>
      </c>
      <c r="J1199" s="91">
        <v>0</v>
      </c>
      <c r="K1199" s="91">
        <v>0</v>
      </c>
      <c r="L1199" s="94">
        <v>0</v>
      </c>
      <c r="M1199" s="94">
        <v>0</v>
      </c>
      <c r="N1199" s="259"/>
    </row>
    <row r="1200" spans="1:14" s="265" customFormat="1" ht="15.75" customHeight="1">
      <c r="A1200" s="708"/>
      <c r="B1200" s="708"/>
      <c r="C1200" s="689"/>
      <c r="D1200" s="670"/>
      <c r="E1200" s="254" t="s">
        <v>29</v>
      </c>
      <c r="F1200" s="93"/>
      <c r="G1200" s="93"/>
      <c r="H1200" s="93"/>
      <c r="I1200" s="93"/>
      <c r="J1200" s="91"/>
      <c r="K1200" s="91"/>
      <c r="L1200" s="94"/>
      <c r="M1200" s="94"/>
      <c r="N1200" s="259"/>
    </row>
    <row r="1201" spans="1:14" s="265" customFormat="1" ht="15.75" customHeight="1">
      <c r="A1201" s="708"/>
      <c r="B1201" s="708"/>
      <c r="C1201" s="689"/>
      <c r="D1201" s="670"/>
      <c r="E1201" s="254" t="s">
        <v>64</v>
      </c>
      <c r="F1201" s="142">
        <v>100</v>
      </c>
      <c r="G1201" s="142">
        <v>100</v>
      </c>
      <c r="H1201" s="142">
        <v>73</v>
      </c>
      <c r="I1201" s="142">
        <v>0</v>
      </c>
      <c r="J1201" s="143">
        <v>73</v>
      </c>
      <c r="K1201" s="143">
        <v>73</v>
      </c>
      <c r="L1201" s="144">
        <v>73</v>
      </c>
      <c r="M1201" s="144">
        <v>73</v>
      </c>
      <c r="N1201" s="259"/>
    </row>
    <row r="1202" spans="1:14" s="265" customFormat="1" ht="15.75" customHeight="1">
      <c r="A1202" s="708"/>
      <c r="B1202" s="708"/>
      <c r="C1202" s="689"/>
      <c r="D1202" s="670"/>
      <c r="E1202" s="254" t="s">
        <v>16</v>
      </c>
      <c r="F1202" s="93"/>
      <c r="G1202" s="93"/>
      <c r="H1202" s="93"/>
      <c r="I1202" s="93"/>
      <c r="J1202" s="91"/>
      <c r="K1202" s="91"/>
      <c r="L1202" s="94"/>
      <c r="M1202" s="94"/>
      <c r="N1202" s="259"/>
    </row>
    <row r="1203" spans="1:14" s="265" customFormat="1" ht="15.75" customHeight="1">
      <c r="A1203" s="708"/>
      <c r="B1203" s="708"/>
      <c r="C1203" s="689" t="s">
        <v>309</v>
      </c>
      <c r="D1203" s="670" t="s">
        <v>511</v>
      </c>
      <c r="E1203" s="254" t="s">
        <v>13</v>
      </c>
      <c r="F1203" s="93">
        <f>F1205+F1206+F1207+F1208</f>
        <v>4.7359999999999998</v>
      </c>
      <c r="G1203" s="93">
        <f t="shared" ref="G1203" si="503">G1205+G1206+G1207+G1208</f>
        <v>4.7359999999999998</v>
      </c>
      <c r="H1203" s="93">
        <f t="shared" ref="H1203:I1203" si="504">H1205+H1206+H1207+H1208</f>
        <v>4.7359999999999998</v>
      </c>
      <c r="I1203" s="93">
        <f t="shared" si="504"/>
        <v>0</v>
      </c>
      <c r="J1203" s="91">
        <f t="shared" ref="J1203:K1203" si="505">J1205+J1206+J1207+J1208</f>
        <v>4.7359999999999998</v>
      </c>
      <c r="K1203" s="91">
        <f t="shared" si="505"/>
        <v>4.7359999999999998</v>
      </c>
      <c r="L1203" s="93">
        <f t="shared" ref="L1203:M1203" si="506">L1205+L1206+L1207+L1208</f>
        <v>4.7359999999999998</v>
      </c>
      <c r="M1203" s="93">
        <f t="shared" si="506"/>
        <v>4.7359999999999998</v>
      </c>
      <c r="N1203" s="259"/>
    </row>
    <row r="1204" spans="1:14" s="265" customFormat="1" ht="15.75" customHeight="1">
      <c r="A1204" s="708"/>
      <c r="B1204" s="708"/>
      <c r="C1204" s="702"/>
      <c r="D1204" s="702"/>
      <c r="E1204" s="254" t="s">
        <v>14</v>
      </c>
      <c r="F1204" s="93"/>
      <c r="G1204" s="93"/>
      <c r="H1204" s="93"/>
      <c r="I1204" s="93"/>
      <c r="J1204" s="91"/>
      <c r="K1204" s="91"/>
      <c r="L1204" s="94"/>
      <c r="M1204" s="94"/>
      <c r="N1204" s="259"/>
    </row>
    <row r="1205" spans="1:14" s="265" customFormat="1" ht="15.75" customHeight="1">
      <c r="A1205" s="708"/>
      <c r="B1205" s="708"/>
      <c r="C1205" s="702"/>
      <c r="D1205" s="702"/>
      <c r="E1205" s="254" t="s">
        <v>24</v>
      </c>
      <c r="F1205" s="93">
        <v>0</v>
      </c>
      <c r="G1205" s="93">
        <v>0</v>
      </c>
      <c r="H1205" s="93">
        <v>0</v>
      </c>
      <c r="I1205" s="93">
        <v>0</v>
      </c>
      <c r="J1205" s="91">
        <v>0</v>
      </c>
      <c r="K1205" s="91">
        <v>0</v>
      </c>
      <c r="L1205" s="94">
        <v>0</v>
      </c>
      <c r="M1205" s="94">
        <v>0</v>
      </c>
      <c r="N1205" s="259"/>
    </row>
    <row r="1206" spans="1:14" s="265" customFormat="1" ht="15.75" customHeight="1">
      <c r="A1206" s="708"/>
      <c r="B1206" s="708"/>
      <c r="C1206" s="702"/>
      <c r="D1206" s="702"/>
      <c r="E1206" s="254" t="s">
        <v>15</v>
      </c>
      <c r="F1206" s="93">
        <v>0</v>
      </c>
      <c r="G1206" s="93">
        <v>0</v>
      </c>
      <c r="H1206" s="93">
        <v>0</v>
      </c>
      <c r="I1206" s="93">
        <v>0</v>
      </c>
      <c r="J1206" s="91">
        <v>0</v>
      </c>
      <c r="K1206" s="91">
        <v>0</v>
      </c>
      <c r="L1206" s="94">
        <v>0</v>
      </c>
      <c r="M1206" s="94">
        <v>0</v>
      </c>
      <c r="N1206" s="259"/>
    </row>
    <row r="1207" spans="1:14" s="265" customFormat="1" ht="15.75" customHeight="1">
      <c r="A1207" s="708"/>
      <c r="B1207" s="708"/>
      <c r="C1207" s="702"/>
      <c r="D1207" s="702"/>
      <c r="E1207" s="254" t="s">
        <v>29</v>
      </c>
      <c r="F1207" s="93"/>
      <c r="G1207" s="93"/>
      <c r="H1207" s="93"/>
      <c r="I1207" s="93"/>
      <c r="J1207" s="91"/>
      <c r="K1207" s="91"/>
      <c r="L1207" s="94"/>
      <c r="M1207" s="94"/>
      <c r="N1207" s="259"/>
    </row>
    <row r="1208" spans="1:14" s="265" customFormat="1" ht="15.75" customHeight="1">
      <c r="A1208" s="708"/>
      <c r="B1208" s="708"/>
      <c r="C1208" s="702"/>
      <c r="D1208" s="702"/>
      <c r="E1208" s="254" t="s">
        <v>64</v>
      </c>
      <c r="F1208" s="142">
        <v>4.7359999999999998</v>
      </c>
      <c r="G1208" s="142">
        <v>4.7359999999999998</v>
      </c>
      <c r="H1208" s="142">
        <v>4.7359999999999998</v>
      </c>
      <c r="I1208" s="142">
        <v>0</v>
      </c>
      <c r="J1208" s="143">
        <v>4.7359999999999998</v>
      </c>
      <c r="K1208" s="143">
        <v>4.7359999999999998</v>
      </c>
      <c r="L1208" s="142">
        <v>4.7359999999999998</v>
      </c>
      <c r="M1208" s="142">
        <v>4.7359999999999998</v>
      </c>
      <c r="N1208" s="259"/>
    </row>
    <row r="1209" spans="1:14" s="265" customFormat="1" ht="15.75" customHeight="1">
      <c r="A1209" s="708"/>
      <c r="B1209" s="708"/>
      <c r="C1209" s="702"/>
      <c r="D1209" s="702"/>
      <c r="E1209" s="254" t="s">
        <v>16</v>
      </c>
      <c r="F1209" s="93"/>
      <c r="G1209" s="93"/>
      <c r="H1209" s="93"/>
      <c r="I1209" s="93"/>
      <c r="J1209" s="91"/>
      <c r="K1209" s="91"/>
      <c r="L1209" s="94"/>
      <c r="M1209" s="94"/>
      <c r="N1209" s="259"/>
    </row>
    <row r="1210" spans="1:14" s="265" customFormat="1" ht="15.75" customHeight="1">
      <c r="A1210" s="708"/>
      <c r="B1210" s="708"/>
      <c r="C1210" s="689" t="s">
        <v>514</v>
      </c>
      <c r="D1210" s="670" t="s">
        <v>512</v>
      </c>
      <c r="E1210" s="254" t="s">
        <v>13</v>
      </c>
      <c r="F1210" s="93">
        <f>F1212+F1213+F1214+F1215</f>
        <v>7.7359999999999998</v>
      </c>
      <c r="G1210" s="93">
        <f t="shared" ref="G1210" si="507">G1212+G1213+G1214+G1215</f>
        <v>7.7359999999999998</v>
      </c>
      <c r="H1210" s="93">
        <f t="shared" ref="H1210:I1210" si="508">H1212+H1213+H1214+H1215</f>
        <v>7.7359999999999998</v>
      </c>
      <c r="I1210" s="93">
        <f t="shared" si="508"/>
        <v>0</v>
      </c>
      <c r="J1210" s="91">
        <f t="shared" ref="J1210:K1210" si="509">J1212+J1213+J1214+J1215</f>
        <v>7.7359999999999998</v>
      </c>
      <c r="K1210" s="91">
        <f t="shared" si="509"/>
        <v>7.7359999999999998</v>
      </c>
      <c r="L1210" s="93">
        <f t="shared" ref="L1210:M1210" si="510">L1212+L1213+L1214+L1215</f>
        <v>7.7359999999999998</v>
      </c>
      <c r="M1210" s="93">
        <f t="shared" si="510"/>
        <v>7.7359999999999998</v>
      </c>
      <c r="N1210" s="259"/>
    </row>
    <row r="1211" spans="1:14" s="265" customFormat="1" ht="15.75" customHeight="1">
      <c r="A1211" s="708"/>
      <c r="B1211" s="708"/>
      <c r="C1211" s="702"/>
      <c r="D1211" s="702"/>
      <c r="E1211" s="254" t="s">
        <v>14</v>
      </c>
      <c r="F1211" s="93"/>
      <c r="G1211" s="93"/>
      <c r="H1211" s="93"/>
      <c r="I1211" s="93"/>
      <c r="J1211" s="91"/>
      <c r="K1211" s="91"/>
      <c r="L1211" s="94"/>
      <c r="M1211" s="94"/>
      <c r="N1211" s="259"/>
    </row>
    <row r="1212" spans="1:14" s="265" customFormat="1" ht="15.75" customHeight="1">
      <c r="A1212" s="708"/>
      <c r="B1212" s="708"/>
      <c r="C1212" s="702"/>
      <c r="D1212" s="702"/>
      <c r="E1212" s="254" t="s">
        <v>24</v>
      </c>
      <c r="F1212" s="93">
        <v>0</v>
      </c>
      <c r="G1212" s="93">
        <v>0</v>
      </c>
      <c r="H1212" s="93">
        <v>0</v>
      </c>
      <c r="I1212" s="93">
        <v>0</v>
      </c>
      <c r="J1212" s="91">
        <v>0</v>
      </c>
      <c r="K1212" s="91">
        <v>0</v>
      </c>
      <c r="L1212" s="94">
        <v>0</v>
      </c>
      <c r="M1212" s="94">
        <v>0</v>
      </c>
      <c r="N1212" s="259"/>
    </row>
    <row r="1213" spans="1:14" s="265" customFormat="1" ht="15.75" customHeight="1">
      <c r="A1213" s="708"/>
      <c r="B1213" s="708"/>
      <c r="C1213" s="702"/>
      <c r="D1213" s="702"/>
      <c r="E1213" s="254" t="s">
        <v>15</v>
      </c>
      <c r="F1213" s="93">
        <v>0</v>
      </c>
      <c r="G1213" s="93">
        <v>0</v>
      </c>
      <c r="H1213" s="93">
        <v>0</v>
      </c>
      <c r="I1213" s="93">
        <v>0</v>
      </c>
      <c r="J1213" s="91">
        <v>0</v>
      </c>
      <c r="K1213" s="91">
        <v>0</v>
      </c>
      <c r="L1213" s="94">
        <v>0</v>
      </c>
      <c r="M1213" s="94">
        <v>0</v>
      </c>
      <c r="N1213" s="259"/>
    </row>
    <row r="1214" spans="1:14" s="265" customFormat="1" ht="15.75" customHeight="1">
      <c r="A1214" s="708"/>
      <c r="B1214" s="708"/>
      <c r="C1214" s="702"/>
      <c r="D1214" s="702"/>
      <c r="E1214" s="254" t="s">
        <v>29</v>
      </c>
      <c r="F1214" s="93"/>
      <c r="G1214" s="93"/>
      <c r="H1214" s="93"/>
      <c r="I1214" s="93"/>
      <c r="J1214" s="91"/>
      <c r="K1214" s="91"/>
      <c r="L1214" s="94"/>
      <c r="M1214" s="94"/>
      <c r="N1214" s="259"/>
    </row>
    <row r="1215" spans="1:14" s="265" customFormat="1" ht="15.75" customHeight="1">
      <c r="A1215" s="708"/>
      <c r="B1215" s="708"/>
      <c r="C1215" s="702"/>
      <c r="D1215" s="702"/>
      <c r="E1215" s="254" t="s">
        <v>64</v>
      </c>
      <c r="F1215" s="142">
        <v>7.7359999999999998</v>
      </c>
      <c r="G1215" s="142">
        <v>7.7359999999999998</v>
      </c>
      <c r="H1215" s="142">
        <v>7.7359999999999998</v>
      </c>
      <c r="I1215" s="142">
        <v>0</v>
      </c>
      <c r="J1215" s="143">
        <v>7.7359999999999998</v>
      </c>
      <c r="K1215" s="143">
        <v>7.7359999999999998</v>
      </c>
      <c r="L1215" s="144">
        <v>7.7359999999999998</v>
      </c>
      <c r="M1215" s="144">
        <v>7.7359999999999998</v>
      </c>
      <c r="N1215" s="259"/>
    </row>
    <row r="1216" spans="1:14" s="265" customFormat="1" ht="15.75" customHeight="1">
      <c r="A1216" s="708"/>
      <c r="B1216" s="708"/>
      <c r="C1216" s="702"/>
      <c r="D1216" s="702"/>
      <c r="E1216" s="254" t="s">
        <v>16</v>
      </c>
      <c r="F1216" s="93"/>
      <c r="G1216" s="93"/>
      <c r="H1216" s="93"/>
      <c r="I1216" s="93"/>
      <c r="J1216" s="91"/>
      <c r="K1216" s="91"/>
      <c r="L1216" s="94"/>
      <c r="M1216" s="94"/>
      <c r="N1216" s="259"/>
    </row>
    <row r="1217" spans="1:14" s="265" customFormat="1" ht="15.75" customHeight="1">
      <c r="A1217" s="708"/>
      <c r="B1217" s="708"/>
      <c r="C1217" s="689" t="s">
        <v>345</v>
      </c>
      <c r="D1217" s="670" t="s">
        <v>513</v>
      </c>
      <c r="E1217" s="254" t="s">
        <v>13</v>
      </c>
      <c r="F1217" s="93">
        <f>F1219+F1220+F1221+F1222</f>
        <v>4.7359999999999998</v>
      </c>
      <c r="G1217" s="93">
        <f t="shared" ref="G1217" si="511">G1219+G1220+G1221+G1222</f>
        <v>4.7359999999999998</v>
      </c>
      <c r="H1217" s="93">
        <f t="shared" ref="H1217:I1217" si="512">H1219+H1220+H1221+H1222</f>
        <v>304.73700000000002</v>
      </c>
      <c r="I1217" s="93">
        <f t="shared" si="512"/>
        <v>0</v>
      </c>
      <c r="J1217" s="91">
        <f t="shared" ref="J1217:K1217" si="513">J1219+J1220+J1221+J1222</f>
        <v>4.7370000000000001</v>
      </c>
      <c r="K1217" s="91">
        <f t="shared" si="513"/>
        <v>4.7370000000000001</v>
      </c>
      <c r="L1217" s="93">
        <f t="shared" ref="L1217:M1217" si="514">L1219+L1220+L1221+L1222</f>
        <v>304.73700000000002</v>
      </c>
      <c r="M1217" s="93">
        <f t="shared" si="514"/>
        <v>304.73700000000002</v>
      </c>
      <c r="N1217" s="259"/>
    </row>
    <row r="1218" spans="1:14" s="265" customFormat="1" ht="15.75" customHeight="1">
      <c r="A1218" s="708"/>
      <c r="B1218" s="708"/>
      <c r="C1218" s="702"/>
      <c r="D1218" s="702"/>
      <c r="E1218" s="254" t="s">
        <v>14</v>
      </c>
      <c r="F1218" s="93"/>
      <c r="G1218" s="93"/>
      <c r="H1218" s="93"/>
      <c r="I1218" s="93"/>
      <c r="J1218" s="91"/>
      <c r="K1218" s="91"/>
      <c r="L1218" s="94"/>
      <c r="M1218" s="94"/>
      <c r="N1218" s="259"/>
    </row>
    <row r="1219" spans="1:14" s="265" customFormat="1" ht="15.75" customHeight="1">
      <c r="A1219" s="708"/>
      <c r="B1219" s="708"/>
      <c r="C1219" s="702"/>
      <c r="D1219" s="702"/>
      <c r="E1219" s="254" t="s">
        <v>24</v>
      </c>
      <c r="F1219" s="93">
        <v>0</v>
      </c>
      <c r="G1219" s="93">
        <v>0</v>
      </c>
      <c r="H1219" s="93">
        <v>0</v>
      </c>
      <c r="I1219" s="93">
        <v>0</v>
      </c>
      <c r="J1219" s="91">
        <v>0</v>
      </c>
      <c r="K1219" s="91">
        <v>0</v>
      </c>
      <c r="L1219" s="94">
        <v>0</v>
      </c>
      <c r="M1219" s="94">
        <v>0</v>
      </c>
      <c r="N1219" s="259"/>
    </row>
    <row r="1220" spans="1:14" s="265" customFormat="1" ht="15.75" customHeight="1">
      <c r="A1220" s="708"/>
      <c r="B1220" s="708"/>
      <c r="C1220" s="702"/>
      <c r="D1220" s="702"/>
      <c r="E1220" s="254" t="s">
        <v>15</v>
      </c>
      <c r="F1220" s="93">
        <v>0</v>
      </c>
      <c r="G1220" s="93">
        <v>0</v>
      </c>
      <c r="H1220" s="93">
        <v>0</v>
      </c>
      <c r="I1220" s="93">
        <v>0</v>
      </c>
      <c r="J1220" s="91">
        <v>0</v>
      </c>
      <c r="K1220" s="91">
        <v>0</v>
      </c>
      <c r="L1220" s="94">
        <v>0</v>
      </c>
      <c r="M1220" s="94">
        <v>0</v>
      </c>
      <c r="N1220" s="259"/>
    </row>
    <row r="1221" spans="1:14" s="265" customFormat="1" ht="15.75" customHeight="1">
      <c r="A1221" s="708"/>
      <c r="B1221" s="708"/>
      <c r="C1221" s="702"/>
      <c r="D1221" s="702"/>
      <c r="E1221" s="254" t="s">
        <v>29</v>
      </c>
      <c r="F1221" s="93"/>
      <c r="G1221" s="93"/>
      <c r="H1221" s="93"/>
      <c r="I1221" s="93"/>
      <c r="J1221" s="91"/>
      <c r="K1221" s="91"/>
      <c r="L1221" s="94"/>
      <c r="M1221" s="94"/>
      <c r="N1221" s="259"/>
    </row>
    <row r="1222" spans="1:14" s="265" customFormat="1" ht="15.75" customHeight="1">
      <c r="A1222" s="708"/>
      <c r="B1222" s="708"/>
      <c r="C1222" s="702"/>
      <c r="D1222" s="702"/>
      <c r="E1222" s="254" t="s">
        <v>64</v>
      </c>
      <c r="F1222" s="142">
        <v>4.7359999999999998</v>
      </c>
      <c r="G1222" s="142">
        <v>4.7359999999999998</v>
      </c>
      <c r="H1222" s="142">
        <v>304.73700000000002</v>
      </c>
      <c r="I1222" s="142">
        <v>0</v>
      </c>
      <c r="J1222" s="143">
        <v>4.7370000000000001</v>
      </c>
      <c r="K1222" s="143">
        <v>4.7370000000000001</v>
      </c>
      <c r="L1222" s="142">
        <v>304.73700000000002</v>
      </c>
      <c r="M1222" s="142">
        <v>304.73700000000002</v>
      </c>
      <c r="N1222" s="259"/>
    </row>
    <row r="1223" spans="1:14" s="265" customFormat="1" ht="15.75" customHeight="1">
      <c r="A1223" s="708"/>
      <c r="B1223" s="708"/>
      <c r="C1223" s="702"/>
      <c r="D1223" s="702"/>
      <c r="E1223" s="254" t="s">
        <v>16</v>
      </c>
      <c r="F1223" s="93"/>
      <c r="G1223" s="93"/>
      <c r="H1223" s="93"/>
      <c r="I1223" s="93"/>
      <c r="J1223" s="91"/>
      <c r="K1223" s="91"/>
      <c r="L1223" s="94"/>
      <c r="M1223" s="94"/>
      <c r="N1223" s="259"/>
    </row>
    <row r="1224" spans="1:14" s="265" customFormat="1" ht="15.75" customHeight="1">
      <c r="A1224" s="256"/>
      <c r="B1224" s="671"/>
      <c r="C1224" s="687"/>
      <c r="D1224" s="687" t="s">
        <v>174</v>
      </c>
      <c r="E1224" s="258" t="s">
        <v>13</v>
      </c>
      <c r="F1224" s="88">
        <f t="shared" ref="F1224:G1224" si="515">F1226+F1227+F1228+F1229</f>
        <v>1149453.0738300001</v>
      </c>
      <c r="G1224" s="240">
        <f t="shared" si="515"/>
        <v>1143428.7664099999</v>
      </c>
      <c r="H1224" s="240">
        <f t="shared" ref="H1224:M1224" si="516">H1226+H1227+H1228+H1229</f>
        <v>1425976.55171</v>
      </c>
      <c r="I1224" s="240">
        <f t="shared" si="516"/>
        <v>801770.28200400015</v>
      </c>
      <c r="J1224" s="88">
        <f t="shared" si="516"/>
        <v>1411220.61708</v>
      </c>
      <c r="K1224" s="240">
        <f t="shared" si="516"/>
        <v>1399946.51281</v>
      </c>
      <c r="L1224" s="88">
        <f t="shared" si="516"/>
        <v>1311157.7620899999</v>
      </c>
      <c r="M1224" s="88">
        <f t="shared" si="516"/>
        <v>1296569.6757299998</v>
      </c>
      <c r="N1224" s="255"/>
    </row>
    <row r="1225" spans="1:14" s="265" customFormat="1" ht="15.75" customHeight="1">
      <c r="A1225" s="256"/>
      <c r="B1225" s="671"/>
      <c r="C1225" s="687"/>
      <c r="D1225" s="687"/>
      <c r="E1225" s="258" t="s">
        <v>14</v>
      </c>
      <c r="F1225" s="88"/>
      <c r="G1225" s="88"/>
      <c r="H1225" s="88"/>
      <c r="I1225" s="88"/>
      <c r="J1225" s="88"/>
      <c r="K1225" s="88"/>
      <c r="L1225" s="88"/>
      <c r="M1225" s="88"/>
      <c r="N1225" s="239"/>
    </row>
    <row r="1226" spans="1:14" s="265" customFormat="1" ht="15.75" customHeight="1">
      <c r="A1226" s="256"/>
      <c r="B1226" s="671"/>
      <c r="C1226" s="687"/>
      <c r="D1226" s="687"/>
      <c r="E1226" s="258" t="s">
        <v>24</v>
      </c>
      <c r="F1226" s="88">
        <f t="shared" ref="F1226:M1230" si="517">F1170+F1107+F1044+F547+F517+F328+F265+F230+F188+F13+F1184</f>
        <v>56204.379929999996</v>
      </c>
      <c r="G1226" s="88">
        <f t="shared" si="517"/>
        <v>56204.379929999996</v>
      </c>
      <c r="H1226" s="88">
        <f t="shared" si="517"/>
        <v>66461.162259999997</v>
      </c>
      <c r="I1226" s="88">
        <f t="shared" si="517"/>
        <v>35019.78976</v>
      </c>
      <c r="J1226" s="88">
        <f t="shared" si="517"/>
        <v>62034.636419999995</v>
      </c>
      <c r="K1226" s="88">
        <f t="shared" si="517"/>
        <v>60590.213839999997</v>
      </c>
      <c r="L1226" s="88">
        <f t="shared" si="517"/>
        <v>63118.335419999996</v>
      </c>
      <c r="M1226" s="88">
        <f t="shared" si="517"/>
        <v>61249.767639999998</v>
      </c>
      <c r="N1226" s="239"/>
    </row>
    <row r="1227" spans="1:14" s="265" customFormat="1" ht="15.75" customHeight="1">
      <c r="A1227" s="256"/>
      <c r="B1227" s="671"/>
      <c r="C1227" s="687"/>
      <c r="D1227" s="687"/>
      <c r="E1227" s="258" t="s">
        <v>15</v>
      </c>
      <c r="F1227" s="88">
        <f t="shared" si="517"/>
        <v>689805.22328000015</v>
      </c>
      <c r="G1227" s="88">
        <f t="shared" si="517"/>
        <v>685374.25846000004</v>
      </c>
      <c r="H1227" s="88">
        <f t="shared" si="517"/>
        <v>862898.89219000004</v>
      </c>
      <c r="I1227" s="88">
        <f t="shared" si="517"/>
        <v>506541.95248000009</v>
      </c>
      <c r="J1227" s="88">
        <f t="shared" si="517"/>
        <v>855311.84773000015</v>
      </c>
      <c r="K1227" s="88">
        <f t="shared" si="517"/>
        <v>845765.28025000007</v>
      </c>
      <c r="L1227" s="88">
        <f t="shared" si="517"/>
        <v>783446.46091999998</v>
      </c>
      <c r="M1227" s="88">
        <f t="shared" si="517"/>
        <v>774564.35563000001</v>
      </c>
      <c r="N1227" s="239"/>
    </row>
    <row r="1228" spans="1:14" s="265" customFormat="1" ht="15.75" customHeight="1">
      <c r="A1228" s="256"/>
      <c r="B1228" s="671"/>
      <c r="C1228" s="687"/>
      <c r="D1228" s="687"/>
      <c r="E1228" s="258" t="s">
        <v>29</v>
      </c>
      <c r="F1228" s="88">
        <f t="shared" si="517"/>
        <v>0</v>
      </c>
      <c r="G1228" s="88">
        <f t="shared" si="517"/>
        <v>0</v>
      </c>
      <c r="H1228" s="88">
        <f t="shared" si="517"/>
        <v>0</v>
      </c>
      <c r="I1228" s="88">
        <f t="shared" si="517"/>
        <v>0</v>
      </c>
      <c r="J1228" s="88">
        <f t="shared" si="517"/>
        <v>0</v>
      </c>
      <c r="K1228" s="88">
        <f t="shared" si="517"/>
        <v>0</v>
      </c>
      <c r="L1228" s="88">
        <f t="shared" si="517"/>
        <v>0</v>
      </c>
      <c r="M1228" s="88">
        <f t="shared" si="517"/>
        <v>0</v>
      </c>
      <c r="N1228" s="239"/>
    </row>
    <row r="1229" spans="1:14" s="265" customFormat="1" ht="15.75" customHeight="1">
      <c r="A1229" s="256"/>
      <c r="B1229" s="671"/>
      <c r="C1229" s="687"/>
      <c r="D1229" s="687"/>
      <c r="E1229" s="258" t="s">
        <v>64</v>
      </c>
      <c r="F1229" s="88">
        <f t="shared" si="517"/>
        <v>403443.47062000004</v>
      </c>
      <c r="G1229" s="88">
        <f t="shared" si="517"/>
        <v>401850.12801999995</v>
      </c>
      <c r="H1229" s="88">
        <f t="shared" si="517"/>
        <v>496616.49726000003</v>
      </c>
      <c r="I1229" s="88">
        <f t="shared" si="517"/>
        <v>260208.5397640001</v>
      </c>
      <c r="J1229" s="88">
        <f t="shared" si="517"/>
        <v>493874.13292999991</v>
      </c>
      <c r="K1229" s="88">
        <f t="shared" si="517"/>
        <v>493591.01871999993</v>
      </c>
      <c r="L1229" s="88">
        <f t="shared" si="517"/>
        <v>464592.96574999992</v>
      </c>
      <c r="M1229" s="88">
        <f t="shared" si="517"/>
        <v>460755.5524599998</v>
      </c>
      <c r="N1229" s="239"/>
    </row>
    <row r="1230" spans="1:14" s="265" customFormat="1" ht="15.75" customHeight="1">
      <c r="A1230" s="256"/>
      <c r="B1230" s="671"/>
      <c r="C1230" s="687"/>
      <c r="D1230" s="687"/>
      <c r="E1230" s="258" t="s">
        <v>16</v>
      </c>
      <c r="F1230" s="88">
        <f t="shared" si="517"/>
        <v>0</v>
      </c>
      <c r="G1230" s="88">
        <f t="shared" si="517"/>
        <v>0</v>
      </c>
      <c r="H1230" s="88">
        <f t="shared" si="517"/>
        <v>0</v>
      </c>
      <c r="I1230" s="88">
        <f t="shared" si="517"/>
        <v>0</v>
      </c>
      <c r="J1230" s="88">
        <f t="shared" si="517"/>
        <v>0</v>
      </c>
      <c r="K1230" s="88">
        <f t="shared" si="517"/>
        <v>0</v>
      </c>
      <c r="L1230" s="88">
        <f t="shared" si="517"/>
        <v>0</v>
      </c>
      <c r="M1230" s="88">
        <f t="shared" si="517"/>
        <v>0</v>
      </c>
      <c r="N1230" s="239"/>
    </row>
    <row r="1231" spans="1:14" ht="27.75" customHeight="1">
      <c r="B1231" s="103"/>
      <c r="C1231" s="697" t="s">
        <v>195</v>
      </c>
      <c r="D1231" s="698"/>
      <c r="E1231" s="698"/>
      <c r="F1231" s="698"/>
      <c r="G1231" s="698"/>
      <c r="H1231" s="698"/>
      <c r="I1231" s="698"/>
    </row>
    <row r="1232" spans="1:14" ht="13.5" customHeight="1">
      <c r="C1232" s="110"/>
      <c r="D1232" s="110"/>
      <c r="E1232" s="110"/>
      <c r="F1232" s="105"/>
      <c r="G1232" s="105"/>
      <c r="I1232" s="102"/>
    </row>
    <row r="1233" spans="2:14" ht="48" customHeight="1">
      <c r="C1233" s="699" t="s">
        <v>349</v>
      </c>
      <c r="D1233" s="700"/>
      <c r="E1233" s="700"/>
      <c r="F1233" s="210"/>
      <c r="G1233" s="696" t="s">
        <v>549</v>
      </c>
      <c r="H1233" s="696"/>
      <c r="I1233" s="696"/>
      <c r="J1233" s="696"/>
      <c r="K1233" s="279"/>
      <c r="L1233" s="279"/>
      <c r="M1233" s="279"/>
    </row>
    <row r="1234" spans="2:14" s="202" customFormat="1" ht="30" customHeight="1">
      <c r="B1234" s="118"/>
      <c r="C1234" s="211"/>
      <c r="D1234" s="213"/>
      <c r="E1234" s="213"/>
      <c r="F1234" s="210"/>
      <c r="G1234" s="210"/>
      <c r="H1234" s="210"/>
      <c r="I1234" s="210"/>
      <c r="J1234" s="210"/>
      <c r="K1234" s="205"/>
      <c r="L1234" s="205"/>
      <c r="M1234" s="205"/>
      <c r="N1234" s="205"/>
    </row>
    <row r="1235" spans="2:14" ht="29.25" customHeight="1">
      <c r="C1235" s="699" t="s">
        <v>423</v>
      </c>
      <c r="D1235" s="700"/>
      <c r="E1235" s="211"/>
      <c r="F1235" s="212"/>
      <c r="G1235" s="696" t="s">
        <v>237</v>
      </c>
      <c r="H1235" s="696"/>
      <c r="I1235" s="696"/>
      <c r="J1235" s="210"/>
    </row>
    <row r="1236" spans="2:14" s="40" customFormat="1" ht="29.25" customHeight="1">
      <c r="B1236" s="118"/>
      <c r="C1236" s="121"/>
      <c r="D1236" s="119"/>
      <c r="E1236" s="121"/>
      <c r="F1236" s="103"/>
      <c r="G1236" s="103"/>
      <c r="H1236" s="103"/>
      <c r="I1236" s="103"/>
      <c r="J1236" s="103"/>
      <c r="K1236" s="103"/>
      <c r="L1236" s="103"/>
      <c r="M1236" s="103"/>
      <c r="N1236" s="103"/>
    </row>
    <row r="1237" spans="2:14" s="40" customFormat="1" ht="29.25" customHeight="1">
      <c r="B1237" s="118"/>
      <c r="C1237" s="704" t="s">
        <v>410</v>
      </c>
      <c r="D1237" s="704"/>
      <c r="E1237" s="121"/>
      <c r="F1237" s="103"/>
      <c r="G1237" s="103"/>
      <c r="H1237" s="103"/>
      <c r="I1237" s="103"/>
      <c r="J1237" s="103"/>
      <c r="K1237" s="103"/>
      <c r="L1237" s="103"/>
      <c r="M1237" s="103"/>
      <c r="N1237" s="103"/>
    </row>
  </sheetData>
  <mergeCells count="348">
    <mergeCell ref="B657:B670"/>
    <mergeCell ref="B699:B705"/>
    <mergeCell ref="B706:B712"/>
    <mergeCell ref="B559:B586"/>
    <mergeCell ref="C552:C558"/>
    <mergeCell ref="C720:C726"/>
    <mergeCell ref="C748:C754"/>
    <mergeCell ref="D671:D698"/>
    <mergeCell ref="D797:D810"/>
    <mergeCell ref="L2:N2"/>
    <mergeCell ref="B200:B213"/>
    <mergeCell ref="B39:B52"/>
    <mergeCell ref="C39:C52"/>
    <mergeCell ref="B242:B262"/>
    <mergeCell ref="D242:D262"/>
    <mergeCell ref="C235:C241"/>
    <mergeCell ref="C270:C276"/>
    <mergeCell ref="C263:C269"/>
    <mergeCell ref="B263:B269"/>
    <mergeCell ref="B235:B241"/>
    <mergeCell ref="D207:D213"/>
    <mergeCell ref="C207:C213"/>
    <mergeCell ref="C228:C234"/>
    <mergeCell ref="B193:B199"/>
    <mergeCell ref="L3:N3"/>
    <mergeCell ref="J9:K9"/>
    <mergeCell ref="H8:K8"/>
    <mergeCell ref="C221:C227"/>
    <mergeCell ref="C242:C262"/>
    <mergeCell ref="B5:N5"/>
    <mergeCell ref="L8:M9"/>
    <mergeCell ref="H9:I9"/>
    <mergeCell ref="B8:B10"/>
    <mergeCell ref="N1042:N1048"/>
    <mergeCell ref="D1063:D1069"/>
    <mergeCell ref="B545:B551"/>
    <mergeCell ref="D523:D529"/>
    <mergeCell ref="B552:B558"/>
    <mergeCell ref="B671:B698"/>
    <mergeCell ref="C671:C698"/>
    <mergeCell ref="D615:D649"/>
    <mergeCell ref="C615:C649"/>
    <mergeCell ref="B713:B1013"/>
    <mergeCell ref="B587:B593"/>
    <mergeCell ref="B615:B649"/>
    <mergeCell ref="B650:B656"/>
    <mergeCell ref="C650:C670"/>
    <mergeCell ref="D552:D558"/>
    <mergeCell ref="D720:D726"/>
    <mergeCell ref="D587:D614"/>
    <mergeCell ref="B594:B614"/>
    <mergeCell ref="C587:C614"/>
    <mergeCell ref="D825:D831"/>
    <mergeCell ref="D811:D824"/>
    <mergeCell ref="D986:D1020"/>
    <mergeCell ref="C986:C1020"/>
    <mergeCell ref="D727:D733"/>
    <mergeCell ref="C480:C493"/>
    <mergeCell ref="D480:D493"/>
    <mergeCell ref="B417:B423"/>
    <mergeCell ref="D417:D423"/>
    <mergeCell ref="C515:C521"/>
    <mergeCell ref="C545:C551"/>
    <mergeCell ref="B515:B521"/>
    <mergeCell ref="D424:D430"/>
    <mergeCell ref="D431:D479"/>
    <mergeCell ref="C431:C479"/>
    <mergeCell ref="B431:B479"/>
    <mergeCell ref="B531:B537"/>
    <mergeCell ref="C531:C537"/>
    <mergeCell ref="B480:B493"/>
    <mergeCell ref="C417:C423"/>
    <mergeCell ref="C523:C529"/>
    <mergeCell ref="B523:B529"/>
    <mergeCell ref="B130:B157"/>
    <mergeCell ref="C214:C220"/>
    <mergeCell ref="F8:G9"/>
    <mergeCell ref="C8:C10"/>
    <mergeCell ref="F6:H6"/>
    <mergeCell ref="N8:N10"/>
    <mergeCell ref="B424:B430"/>
    <mergeCell ref="B396:B402"/>
    <mergeCell ref="B410:B416"/>
    <mergeCell ref="C396:C402"/>
    <mergeCell ref="D396:D402"/>
    <mergeCell ref="D221:D227"/>
    <mergeCell ref="D263:D269"/>
    <mergeCell ref="B228:B234"/>
    <mergeCell ref="B11:B17"/>
    <mergeCell ref="C53:C59"/>
    <mergeCell ref="B186:B192"/>
    <mergeCell ref="B53:B59"/>
    <mergeCell ref="D109:D115"/>
    <mergeCell ref="B158:B164"/>
    <mergeCell ref="C158:C164"/>
    <mergeCell ref="D158:D164"/>
    <mergeCell ref="B389:B395"/>
    <mergeCell ref="C424:C430"/>
    <mergeCell ref="D8:D10"/>
    <mergeCell ref="E8:E10"/>
    <mergeCell ref="B214:B220"/>
    <mergeCell ref="B403:B409"/>
    <mergeCell ref="B60:B66"/>
    <mergeCell ref="C60:C66"/>
    <mergeCell ref="C18:C24"/>
    <mergeCell ref="B18:B24"/>
    <mergeCell ref="B25:B38"/>
    <mergeCell ref="C25:C38"/>
    <mergeCell ref="D67:D73"/>
    <mergeCell ref="D116:D129"/>
    <mergeCell ref="C74:C108"/>
    <mergeCell ref="B109:B115"/>
    <mergeCell ref="C186:C192"/>
    <mergeCell ref="C109:C115"/>
    <mergeCell ref="C116:C129"/>
    <mergeCell ref="B172:B178"/>
    <mergeCell ref="B165:B171"/>
    <mergeCell ref="B67:B73"/>
    <mergeCell ref="B74:B108"/>
    <mergeCell ref="B116:B129"/>
    <mergeCell ref="D200:D206"/>
    <mergeCell ref="D298:D304"/>
    <mergeCell ref="B382:B388"/>
    <mergeCell ref="C200:C206"/>
    <mergeCell ref="B221:B227"/>
    <mergeCell ref="B333:B339"/>
    <mergeCell ref="B347:B360"/>
    <mergeCell ref="B340:B346"/>
    <mergeCell ref="D410:D416"/>
    <mergeCell ref="D312:D318"/>
    <mergeCell ref="C410:C416"/>
    <mergeCell ref="D361:D374"/>
    <mergeCell ref="C361:C374"/>
    <mergeCell ref="B270:B276"/>
    <mergeCell ref="C382:C388"/>
    <mergeCell ref="C389:C395"/>
    <mergeCell ref="C340:C346"/>
    <mergeCell ref="B319:B325"/>
    <mergeCell ref="B312:B318"/>
    <mergeCell ref="B361:B374"/>
    <mergeCell ref="B326:B332"/>
    <mergeCell ref="B375:B381"/>
    <mergeCell ref="D389:D395"/>
    <mergeCell ref="D382:D388"/>
    <mergeCell ref="N186:N192"/>
    <mergeCell ref="N193:N199"/>
    <mergeCell ref="N53:N59"/>
    <mergeCell ref="N109:N115"/>
    <mergeCell ref="D11:D17"/>
    <mergeCell ref="C11:C17"/>
    <mergeCell ref="N11:N17"/>
    <mergeCell ref="N18:N24"/>
    <mergeCell ref="D18:D24"/>
    <mergeCell ref="D39:D52"/>
    <mergeCell ref="C193:C199"/>
    <mergeCell ref="D193:D199"/>
    <mergeCell ref="C172:C178"/>
    <mergeCell ref="D172:D178"/>
    <mergeCell ref="D130:D157"/>
    <mergeCell ref="C130:C157"/>
    <mergeCell ref="D165:D171"/>
    <mergeCell ref="C165:C171"/>
    <mergeCell ref="D74:D108"/>
    <mergeCell ref="D25:D38"/>
    <mergeCell ref="D186:D192"/>
    <mergeCell ref="D53:D59"/>
    <mergeCell ref="D60:D66"/>
    <mergeCell ref="C67:C73"/>
    <mergeCell ref="N235:N241"/>
    <mergeCell ref="D235:D241"/>
    <mergeCell ref="N228:N234"/>
    <mergeCell ref="N214:N220"/>
    <mergeCell ref="D228:D234"/>
    <mergeCell ref="D270:D276"/>
    <mergeCell ref="C333:C339"/>
    <mergeCell ref="C312:C318"/>
    <mergeCell ref="N375:N381"/>
    <mergeCell ref="D214:D220"/>
    <mergeCell ref="D333:D339"/>
    <mergeCell ref="D375:D381"/>
    <mergeCell ref="N333:N339"/>
    <mergeCell ref="C347:C360"/>
    <mergeCell ref="N326:N332"/>
    <mergeCell ref="C319:C325"/>
    <mergeCell ref="C305:C311"/>
    <mergeCell ref="D305:D311"/>
    <mergeCell ref="D319:D325"/>
    <mergeCell ref="C298:C304"/>
    <mergeCell ref="C972:C978"/>
    <mergeCell ref="D951:D957"/>
    <mergeCell ref="C951:C957"/>
    <mergeCell ref="D713:D719"/>
    <mergeCell ref="D650:D670"/>
    <mergeCell ref="D545:D551"/>
    <mergeCell ref="D699:D705"/>
    <mergeCell ref="C699:C705"/>
    <mergeCell ref="C713:C719"/>
    <mergeCell ref="D706:D712"/>
    <mergeCell ref="C706:C712"/>
    <mergeCell ref="D559:D586"/>
    <mergeCell ref="C559:C586"/>
    <mergeCell ref="C902:C908"/>
    <mergeCell ref="C727:C733"/>
    <mergeCell ref="D734:D747"/>
    <mergeCell ref="C734:C747"/>
    <mergeCell ref="D790:D796"/>
    <mergeCell ref="C930:C950"/>
    <mergeCell ref="C895:C901"/>
    <mergeCell ref="D895:D901"/>
    <mergeCell ref="C916:C922"/>
    <mergeCell ref="D909:D922"/>
    <mergeCell ref="C1021:C1034"/>
    <mergeCell ref="D1021:D1034"/>
    <mergeCell ref="C818:C824"/>
    <mergeCell ref="D748:D754"/>
    <mergeCell ref="C825:C831"/>
    <mergeCell ref="D902:D908"/>
    <mergeCell ref="D846:D859"/>
    <mergeCell ref="C1049:C1055"/>
    <mergeCell ref="C1056:C1062"/>
    <mergeCell ref="D972:D978"/>
    <mergeCell ref="D1035:D1041"/>
    <mergeCell ref="D1042:D1048"/>
    <mergeCell ref="D958:D964"/>
    <mergeCell ref="C979:C985"/>
    <mergeCell ref="D979:D985"/>
    <mergeCell ref="C797:C810"/>
    <mergeCell ref="D769:D789"/>
    <mergeCell ref="C769:C789"/>
    <mergeCell ref="C846:C859"/>
    <mergeCell ref="D860:D894"/>
    <mergeCell ref="C860:C894"/>
    <mergeCell ref="D832:D845"/>
    <mergeCell ref="C832:C845"/>
    <mergeCell ref="D930:D950"/>
    <mergeCell ref="D1196:D1202"/>
    <mergeCell ref="C1182:C1188"/>
    <mergeCell ref="D1175:D1181"/>
    <mergeCell ref="B1182:B1188"/>
    <mergeCell ref="D1077:D1083"/>
    <mergeCell ref="D1049:D1055"/>
    <mergeCell ref="N1049:N1055"/>
    <mergeCell ref="C1126:C1132"/>
    <mergeCell ref="N1105:N1111"/>
    <mergeCell ref="N1112:N1118"/>
    <mergeCell ref="C1063:C1069"/>
    <mergeCell ref="B1077:B1083"/>
    <mergeCell ref="B1056:B1076"/>
    <mergeCell ref="D1056:D1062"/>
    <mergeCell ref="D1070:D1076"/>
    <mergeCell ref="C1070:C1076"/>
    <mergeCell ref="C1077:C1083"/>
    <mergeCell ref="N545:N551"/>
    <mergeCell ref="N1182:N1188"/>
    <mergeCell ref="C755:C768"/>
    <mergeCell ref="C790:C796"/>
    <mergeCell ref="C811:C817"/>
    <mergeCell ref="C909:C915"/>
    <mergeCell ref="C923:C929"/>
    <mergeCell ref="D923:D929"/>
    <mergeCell ref="D1133:D1139"/>
    <mergeCell ref="C1133:C1139"/>
    <mergeCell ref="D1182:D1188"/>
    <mergeCell ref="N552:N558"/>
    <mergeCell ref="D755:D768"/>
    <mergeCell ref="N1169:N1174"/>
    <mergeCell ref="N1077:N1083"/>
    <mergeCell ref="C1042:C1048"/>
    <mergeCell ref="C958:C964"/>
    <mergeCell ref="D965:D971"/>
    <mergeCell ref="C965:C971"/>
    <mergeCell ref="C1035:C1041"/>
    <mergeCell ref="N1140:N1146"/>
    <mergeCell ref="C1140:C1146"/>
    <mergeCell ref="N1126:N1132"/>
    <mergeCell ref="C1105:C1111"/>
    <mergeCell ref="C1237:D1237"/>
    <mergeCell ref="B1224:B1230"/>
    <mergeCell ref="C1203:C1209"/>
    <mergeCell ref="B1133:B1139"/>
    <mergeCell ref="D1224:D1230"/>
    <mergeCell ref="C1235:D1235"/>
    <mergeCell ref="C1210:C1216"/>
    <mergeCell ref="D1210:D1216"/>
    <mergeCell ref="B1112:B1118"/>
    <mergeCell ref="B1126:B1132"/>
    <mergeCell ref="B1140:B1146"/>
    <mergeCell ref="D1126:D1132"/>
    <mergeCell ref="B1119:B1125"/>
    <mergeCell ref="B1147:B1167"/>
    <mergeCell ref="B1168:B1174"/>
    <mergeCell ref="D1140:D1146"/>
    <mergeCell ref="A1189:B1223"/>
    <mergeCell ref="C1189:C1195"/>
    <mergeCell ref="C1196:C1202"/>
    <mergeCell ref="D1217:D1223"/>
    <mergeCell ref="C1175:C1181"/>
    <mergeCell ref="B1175:B1181"/>
    <mergeCell ref="C1217:C1223"/>
    <mergeCell ref="D1189:D1195"/>
    <mergeCell ref="B1042:B1048"/>
    <mergeCell ref="B1049:B1055"/>
    <mergeCell ref="B1084:B1104"/>
    <mergeCell ref="B1105:B1111"/>
    <mergeCell ref="C494:C514"/>
    <mergeCell ref="B494:B514"/>
    <mergeCell ref="D531:D537"/>
    <mergeCell ref="G1235:I1235"/>
    <mergeCell ref="C1231:I1231"/>
    <mergeCell ref="C1233:E1233"/>
    <mergeCell ref="D1105:D1111"/>
    <mergeCell ref="D1112:D1118"/>
    <mergeCell ref="C1224:C1230"/>
    <mergeCell ref="C1084:C1104"/>
    <mergeCell ref="D1084:D1104"/>
    <mergeCell ref="D1119:D1125"/>
    <mergeCell ref="C1119:C1125"/>
    <mergeCell ref="C1112:C1118"/>
    <mergeCell ref="D1203:D1209"/>
    <mergeCell ref="D1168:D1174"/>
    <mergeCell ref="C1168:C1174"/>
    <mergeCell ref="D1147:D1167"/>
    <mergeCell ref="C1147:C1167"/>
    <mergeCell ref="G1233:J1233"/>
    <mergeCell ref="B179:B185"/>
    <mergeCell ref="C179:C185"/>
    <mergeCell ref="D179:D185"/>
    <mergeCell ref="N515:N521"/>
    <mergeCell ref="N263:N269"/>
    <mergeCell ref="N270:N276"/>
    <mergeCell ref="B538:B544"/>
    <mergeCell ref="C538:C544"/>
    <mergeCell ref="D538:D544"/>
    <mergeCell ref="D277:D297"/>
    <mergeCell ref="C277:C297"/>
    <mergeCell ref="B277:B297"/>
    <mergeCell ref="N312:N318"/>
    <mergeCell ref="D515:D521"/>
    <mergeCell ref="D340:D346"/>
    <mergeCell ref="D326:D332"/>
    <mergeCell ref="C326:C332"/>
    <mergeCell ref="C375:C381"/>
    <mergeCell ref="D347:D360"/>
    <mergeCell ref="D403:D409"/>
    <mergeCell ref="C403:C409"/>
    <mergeCell ref="N424:N430"/>
    <mergeCell ref="B305:B311"/>
    <mergeCell ref="D494:D514"/>
  </mergeCells>
  <phoneticPr fontId="1" type="noConversion"/>
  <pageMargins left="0.59055118110236227" right="0.39370078740157483" top="0.39370078740157483" bottom="0.3937007874015748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3"/>
  <sheetViews>
    <sheetView view="pageBreakPreview" zoomScale="70" zoomScaleSheetLayoutView="70" workbookViewId="0">
      <selection activeCell="M13" sqref="M13"/>
    </sheetView>
  </sheetViews>
  <sheetFormatPr defaultColWidth="9.1796875" defaultRowHeight="13"/>
  <cols>
    <col min="1" max="1" width="5.81640625" style="1" customWidth="1"/>
    <col min="2" max="2" width="18.81640625" style="1" customWidth="1"/>
    <col min="3" max="3" width="10.7265625" style="1" customWidth="1"/>
    <col min="4" max="4" width="11.54296875" style="1" customWidth="1"/>
    <col min="5" max="5" width="12.54296875" style="1" customWidth="1"/>
    <col min="6" max="6" width="8.7265625" style="1" customWidth="1"/>
    <col min="7" max="7" width="9.1796875" style="1"/>
    <col min="8" max="8" width="9.54296875" style="1" customWidth="1"/>
    <col min="9" max="16384" width="9.1796875" style="1"/>
  </cols>
  <sheetData>
    <row r="1" spans="1:16" ht="18" customHeight="1">
      <c r="K1" s="762" t="s">
        <v>31</v>
      </c>
      <c r="L1" s="762"/>
      <c r="M1" s="762"/>
      <c r="N1" s="762"/>
      <c r="O1" s="764"/>
      <c r="P1" s="764"/>
    </row>
    <row r="2" spans="1:16" ht="60.75" customHeight="1">
      <c r="K2" s="763" t="s">
        <v>67</v>
      </c>
      <c r="L2" s="763"/>
      <c r="M2" s="763"/>
      <c r="N2" s="763"/>
      <c r="O2" s="763"/>
      <c r="P2" s="763"/>
    </row>
    <row r="3" spans="1:16" ht="6.75" customHeight="1">
      <c r="O3" s="3"/>
      <c r="P3" s="3"/>
    </row>
    <row r="4" spans="1:16" ht="39.75" customHeight="1">
      <c r="A4" s="765" t="s">
        <v>68</v>
      </c>
      <c r="B4" s="765"/>
      <c r="C4" s="765"/>
      <c r="D4" s="765"/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</row>
    <row r="5" spans="1:16" ht="18.649999999999999" customHeight="1">
      <c r="A5" s="766" t="s">
        <v>49</v>
      </c>
      <c r="B5" s="766"/>
      <c r="C5" s="766"/>
      <c r="D5" s="766"/>
      <c r="E5" s="766"/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</row>
    <row r="6" spans="1:16" s="13" customFormat="1" ht="13.5" customHeight="1">
      <c r="F6" s="767" t="s">
        <v>56</v>
      </c>
      <c r="G6" s="768"/>
    </row>
    <row r="7" spans="1:16" ht="18.75" customHeight="1">
      <c r="O7" s="1" t="s">
        <v>5</v>
      </c>
    </row>
    <row r="8" spans="1:16" customFormat="1" ht="34.15" customHeight="1">
      <c r="A8" s="754" t="s">
        <v>32</v>
      </c>
      <c r="B8" s="754" t="s">
        <v>33</v>
      </c>
      <c r="C8" s="754" t="s">
        <v>34</v>
      </c>
      <c r="D8" s="754" t="s">
        <v>59</v>
      </c>
      <c r="E8" s="754" t="s">
        <v>50</v>
      </c>
      <c r="F8" s="754" t="s">
        <v>51</v>
      </c>
      <c r="G8" s="756"/>
      <c r="H8" s="754" t="s">
        <v>35</v>
      </c>
      <c r="I8" s="754"/>
      <c r="J8" s="754"/>
      <c r="K8" s="754"/>
      <c r="L8" s="754"/>
      <c r="M8" s="754"/>
      <c r="N8" s="757" t="s">
        <v>57</v>
      </c>
      <c r="O8" s="758"/>
      <c r="P8" s="759"/>
    </row>
    <row r="9" spans="1:16" customFormat="1" ht="61.9" customHeight="1">
      <c r="A9" s="754"/>
      <c r="B9" s="754"/>
      <c r="C9" s="754"/>
      <c r="D9" s="754"/>
      <c r="E9" s="754"/>
      <c r="F9" s="756"/>
      <c r="G9" s="756"/>
      <c r="H9" s="754"/>
      <c r="I9" s="754"/>
      <c r="J9" s="754"/>
      <c r="K9" s="754"/>
      <c r="L9" s="754"/>
      <c r="M9" s="754"/>
      <c r="N9" s="760" t="s">
        <v>58</v>
      </c>
      <c r="O9" s="761"/>
      <c r="P9" s="15"/>
    </row>
    <row r="10" spans="1:16" customFormat="1" ht="88.9" customHeight="1">
      <c r="A10" s="755"/>
      <c r="B10" s="755"/>
      <c r="C10" s="755"/>
      <c r="D10" s="755"/>
      <c r="E10" s="755"/>
      <c r="F10" s="7" t="s">
        <v>36</v>
      </c>
      <c r="G10" s="6" t="s">
        <v>37</v>
      </c>
      <c r="H10" s="7" t="s">
        <v>38</v>
      </c>
      <c r="I10" s="7" t="s">
        <v>52</v>
      </c>
      <c r="J10" s="7" t="s">
        <v>64</v>
      </c>
      <c r="K10" s="7" t="s">
        <v>39</v>
      </c>
      <c r="L10" s="7" t="s">
        <v>69</v>
      </c>
      <c r="M10" s="7" t="s">
        <v>40</v>
      </c>
      <c r="N10" s="7" t="s">
        <v>41</v>
      </c>
      <c r="O10" s="7" t="s">
        <v>64</v>
      </c>
      <c r="P10" s="7" t="s">
        <v>70</v>
      </c>
    </row>
    <row r="11" spans="1:16" ht="15" customHeight="1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7</v>
      </c>
      <c r="G11" s="8">
        <v>8</v>
      </c>
      <c r="H11" s="8">
        <v>9</v>
      </c>
      <c r="I11" s="8">
        <v>10</v>
      </c>
      <c r="J11" s="8">
        <v>11</v>
      </c>
      <c r="K11" s="8">
        <v>12</v>
      </c>
      <c r="L11" s="8">
        <v>13</v>
      </c>
      <c r="M11" s="8">
        <v>14</v>
      </c>
      <c r="N11" s="8">
        <v>15</v>
      </c>
      <c r="O11" s="8">
        <v>16</v>
      </c>
      <c r="P11" s="8">
        <v>17</v>
      </c>
    </row>
    <row r="12" spans="1:16" ht="19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8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8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9.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8.7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9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0.2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9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39.75" customHeight="1">
      <c r="A20" s="9"/>
      <c r="B20" s="1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36" customHeight="1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">
      <c r="A22" s="753" t="s">
        <v>6</v>
      </c>
      <c r="B22" s="753"/>
      <c r="C22" s="12"/>
      <c r="D22" s="12"/>
      <c r="G22" s="753" t="s">
        <v>48</v>
      </c>
      <c r="H22" s="753"/>
      <c r="I22" s="12"/>
      <c r="J22" s="12"/>
      <c r="K22" s="12"/>
      <c r="L22" s="12"/>
      <c r="M22" s="12"/>
      <c r="N22" s="12"/>
      <c r="O22" s="753" t="s">
        <v>53</v>
      </c>
      <c r="P22" s="753"/>
    </row>
    <row r="23" spans="1:16" s="2" customFormat="1" ht="15.5">
      <c r="A23" s="12"/>
      <c r="B23" s="5"/>
      <c r="C23" s="5"/>
      <c r="D23" s="5"/>
      <c r="G23" s="751" t="s">
        <v>46</v>
      </c>
      <c r="H23" s="752"/>
      <c r="I23" s="5"/>
      <c r="J23" s="5"/>
      <c r="K23" s="5"/>
      <c r="L23" s="5"/>
      <c r="M23" s="5"/>
      <c r="O23" s="751" t="s">
        <v>47</v>
      </c>
      <c r="P23" s="752"/>
    </row>
  </sheetData>
  <mergeCells count="20">
    <mergeCell ref="K1:N1"/>
    <mergeCell ref="K2:P2"/>
    <mergeCell ref="G22:H22"/>
    <mergeCell ref="A8:A10"/>
    <mergeCell ref="B8:B10"/>
    <mergeCell ref="C8:C10"/>
    <mergeCell ref="A22:B22"/>
    <mergeCell ref="O1:P1"/>
    <mergeCell ref="A4:P4"/>
    <mergeCell ref="A5:P5"/>
    <mergeCell ref="F6:G6"/>
    <mergeCell ref="G23:H23"/>
    <mergeCell ref="O22:P22"/>
    <mergeCell ref="O23:P23"/>
    <mergeCell ref="D8:D10"/>
    <mergeCell ref="E8:E10"/>
    <mergeCell ref="F8:G9"/>
    <mergeCell ref="N8:P8"/>
    <mergeCell ref="N9:O9"/>
    <mergeCell ref="H8:M9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11"/>
  <sheetViews>
    <sheetView topLeftCell="A251" workbookViewId="0">
      <selection activeCell="C105" sqref="C105:C110"/>
    </sheetView>
  </sheetViews>
  <sheetFormatPr defaultColWidth="9.1796875" defaultRowHeight="12.5"/>
  <cols>
    <col min="1" max="1" width="5" style="73" customWidth="1"/>
    <col min="2" max="2" width="15.26953125" style="76" customWidth="1"/>
    <col min="3" max="3" width="39" style="73" customWidth="1"/>
    <col min="4" max="4" width="17.81640625" style="73" customWidth="1"/>
    <col min="5" max="5" width="6.1796875" style="76" customWidth="1"/>
    <col min="6" max="6" width="6.7265625" style="76" customWidth="1"/>
    <col min="7" max="7" width="12.453125" style="76" customWidth="1"/>
    <col min="8" max="8" width="9.1796875" style="76"/>
    <col min="9" max="20" width="12.1796875" style="76" customWidth="1"/>
    <col min="21" max="21" width="19.7265625" style="73" customWidth="1"/>
    <col min="22" max="16384" width="9.1796875" style="73"/>
  </cols>
  <sheetData>
    <row r="1" spans="1:24" s="69" customFormat="1" ht="35.25" customHeight="1">
      <c r="A1" s="773"/>
      <c r="B1" s="774"/>
      <c r="C1" s="774"/>
      <c r="D1" s="65"/>
      <c r="E1" s="66"/>
      <c r="F1" s="67"/>
      <c r="G1" s="67"/>
      <c r="H1" s="66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774"/>
    </row>
    <row r="2" spans="1:24" s="69" customFormat="1" ht="15" customHeight="1">
      <c r="A2" s="773"/>
      <c r="B2" s="774"/>
      <c r="C2" s="774"/>
      <c r="D2" s="70"/>
      <c r="E2" s="66"/>
      <c r="F2" s="67"/>
      <c r="G2" s="67"/>
      <c r="H2" s="66"/>
      <c r="I2" s="68"/>
      <c r="J2" s="68"/>
      <c r="K2" s="68"/>
      <c r="L2" s="68"/>
      <c r="M2" s="68"/>
      <c r="N2" s="68"/>
      <c r="O2" s="71"/>
      <c r="P2" s="71"/>
      <c r="Q2" s="71"/>
      <c r="R2" s="68"/>
      <c r="S2" s="68"/>
      <c r="T2" s="68"/>
      <c r="U2" s="774"/>
    </row>
    <row r="3" spans="1:24" s="69" customFormat="1" ht="78.75" customHeight="1">
      <c r="A3" s="771"/>
      <c r="B3" s="775"/>
      <c r="C3" s="776"/>
      <c r="D3" s="54"/>
      <c r="E3" s="57"/>
      <c r="F3" s="52"/>
      <c r="G3" s="52"/>
      <c r="H3" s="66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777"/>
    </row>
    <row r="4" spans="1:24" s="69" customFormat="1" ht="18" customHeight="1">
      <c r="A4" s="771"/>
      <c r="B4" s="775"/>
      <c r="C4" s="776"/>
      <c r="D4" s="54"/>
      <c r="E4" s="57"/>
      <c r="F4" s="52"/>
      <c r="G4" s="52"/>
      <c r="H4" s="57"/>
      <c r="I4" s="58"/>
      <c r="J4" s="58"/>
      <c r="K4" s="58"/>
      <c r="L4" s="58"/>
      <c r="M4" s="58"/>
      <c r="N4" s="58"/>
      <c r="O4" s="59"/>
      <c r="P4" s="59"/>
      <c r="Q4" s="59"/>
      <c r="R4" s="58"/>
      <c r="S4" s="58"/>
      <c r="T4" s="58"/>
      <c r="U4" s="777"/>
    </row>
    <row r="5" spans="1:24" ht="25.5" customHeight="1">
      <c r="A5" s="771"/>
      <c r="B5" s="772"/>
      <c r="C5" s="769"/>
      <c r="D5" s="51"/>
      <c r="E5" s="52"/>
      <c r="F5" s="52"/>
      <c r="G5" s="52"/>
      <c r="H5" s="52"/>
      <c r="I5" s="53"/>
      <c r="J5" s="53"/>
      <c r="K5" s="72"/>
      <c r="L5" s="53"/>
      <c r="M5" s="53"/>
      <c r="N5" s="53"/>
      <c r="O5" s="53"/>
      <c r="P5" s="53"/>
      <c r="Q5" s="53"/>
      <c r="R5" s="53"/>
      <c r="S5" s="53"/>
      <c r="T5" s="53"/>
      <c r="U5" s="769"/>
      <c r="X5" s="770"/>
    </row>
    <row r="6" spans="1:24" ht="17.25" customHeight="1">
      <c r="A6" s="771"/>
      <c r="B6" s="772"/>
      <c r="C6" s="769"/>
      <c r="D6" s="51"/>
      <c r="E6" s="52"/>
      <c r="F6" s="52"/>
      <c r="G6" s="52"/>
      <c r="H6" s="5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769"/>
      <c r="X6" s="770"/>
    </row>
    <row r="7" spans="1:24" ht="24.75" customHeight="1">
      <c r="A7" s="771"/>
      <c r="B7" s="772"/>
      <c r="C7" s="769"/>
      <c r="D7" s="51"/>
      <c r="E7" s="52"/>
      <c r="F7" s="52"/>
      <c r="G7" s="52"/>
      <c r="H7" s="52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769"/>
      <c r="X7" s="51"/>
    </row>
    <row r="8" spans="1:24" ht="16.5" customHeight="1">
      <c r="A8" s="771"/>
      <c r="B8" s="772"/>
      <c r="C8" s="769"/>
      <c r="D8" s="51"/>
      <c r="E8" s="52"/>
      <c r="F8" s="52"/>
      <c r="G8" s="52"/>
      <c r="H8" s="5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769"/>
      <c r="X8" s="51"/>
    </row>
    <row r="9" spans="1:24" s="69" customFormat="1" ht="22.5" customHeight="1">
      <c r="A9" s="771"/>
      <c r="B9" s="772"/>
      <c r="C9" s="769"/>
      <c r="D9" s="54"/>
      <c r="E9" s="52"/>
      <c r="F9" s="52"/>
      <c r="G9" s="52"/>
      <c r="H9" s="52"/>
      <c r="I9" s="53"/>
      <c r="J9" s="53"/>
      <c r="K9" s="72"/>
      <c r="L9" s="72"/>
      <c r="M9" s="53"/>
      <c r="N9" s="53"/>
      <c r="O9" s="53"/>
      <c r="P9" s="53"/>
      <c r="Q9" s="53"/>
      <c r="R9" s="53"/>
      <c r="S9" s="53"/>
      <c r="T9" s="53"/>
      <c r="U9" s="769"/>
    </row>
    <row r="10" spans="1:24" s="69" customFormat="1" ht="17.25" customHeight="1">
      <c r="A10" s="771"/>
      <c r="B10" s="772"/>
      <c r="C10" s="769"/>
      <c r="D10" s="54"/>
      <c r="E10" s="52"/>
      <c r="F10" s="52"/>
      <c r="G10" s="52"/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769"/>
    </row>
    <row r="11" spans="1:24" s="69" customFormat="1" ht="108.75" customHeight="1">
      <c r="A11" s="55"/>
      <c r="B11" s="772"/>
      <c r="C11" s="775"/>
      <c r="D11" s="54"/>
      <c r="E11" s="52"/>
      <c r="F11" s="52"/>
      <c r="G11" s="52"/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769"/>
    </row>
    <row r="12" spans="1:24" s="69" customFormat="1" ht="17.25" customHeight="1">
      <c r="A12" s="55"/>
      <c r="B12" s="772"/>
      <c r="C12" s="775"/>
      <c r="D12" s="54"/>
      <c r="E12" s="52"/>
      <c r="F12" s="52"/>
      <c r="G12" s="52"/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769"/>
    </row>
    <row r="13" spans="1:24" s="69" customFormat="1" ht="21.75" customHeight="1">
      <c r="A13" s="774"/>
      <c r="B13" s="775"/>
      <c r="C13" s="775"/>
      <c r="D13" s="54"/>
      <c r="E13" s="52"/>
      <c r="F13" s="52"/>
      <c r="G13" s="52"/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779"/>
    </row>
    <row r="14" spans="1:24" s="69" customFormat="1" ht="12.75" customHeight="1">
      <c r="A14" s="774"/>
      <c r="B14" s="775"/>
      <c r="C14" s="775"/>
      <c r="D14" s="54"/>
      <c r="E14" s="52"/>
      <c r="F14" s="52"/>
      <c r="G14" s="52"/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779"/>
    </row>
    <row r="15" spans="1:24" s="69" customFormat="1" ht="21" customHeight="1">
      <c r="A15" s="774"/>
      <c r="B15" s="775"/>
      <c r="C15" s="775"/>
      <c r="D15" s="54"/>
      <c r="E15" s="52"/>
      <c r="F15" s="52"/>
      <c r="G15" s="52"/>
      <c r="H15" s="52"/>
      <c r="I15" s="56"/>
      <c r="J15" s="53"/>
      <c r="K15" s="72"/>
      <c r="L15" s="53"/>
      <c r="M15" s="53"/>
      <c r="N15" s="56"/>
      <c r="O15" s="53"/>
      <c r="P15" s="53"/>
      <c r="Q15" s="56"/>
      <c r="R15" s="53"/>
      <c r="S15" s="53"/>
      <c r="T15" s="53"/>
      <c r="U15" s="779"/>
    </row>
    <row r="16" spans="1:24" s="69" customFormat="1" ht="9.75" customHeight="1">
      <c r="A16" s="774"/>
      <c r="B16" s="775"/>
      <c r="C16" s="775"/>
      <c r="D16" s="54"/>
      <c r="E16" s="52"/>
      <c r="F16" s="52"/>
      <c r="G16" s="52"/>
      <c r="H16" s="52"/>
      <c r="I16" s="56"/>
      <c r="J16" s="53"/>
      <c r="K16" s="53"/>
      <c r="L16" s="53"/>
      <c r="M16" s="53"/>
      <c r="N16" s="56"/>
      <c r="O16" s="53"/>
      <c r="P16" s="53"/>
      <c r="Q16" s="56"/>
      <c r="R16" s="53"/>
      <c r="S16" s="53"/>
      <c r="T16" s="53"/>
      <c r="U16" s="779"/>
    </row>
    <row r="17" spans="1:21" s="69" customFormat="1" ht="23.25" customHeight="1">
      <c r="A17" s="774"/>
      <c r="B17" s="775"/>
      <c r="C17" s="775"/>
      <c r="D17" s="54"/>
      <c r="E17" s="52"/>
      <c r="F17" s="52"/>
      <c r="G17" s="52"/>
      <c r="H17" s="52"/>
      <c r="I17" s="56"/>
      <c r="J17" s="53"/>
      <c r="K17" s="53"/>
      <c r="L17" s="53"/>
      <c r="M17" s="53"/>
      <c r="N17" s="56"/>
      <c r="O17" s="53"/>
      <c r="P17" s="53"/>
      <c r="Q17" s="56"/>
      <c r="R17" s="53"/>
      <c r="S17" s="53"/>
      <c r="T17" s="53"/>
      <c r="U17" s="779"/>
    </row>
    <row r="18" spans="1:21" s="69" customFormat="1" ht="11.25" customHeight="1">
      <c r="A18" s="774"/>
      <c r="B18" s="775"/>
      <c r="C18" s="775"/>
      <c r="D18" s="54"/>
      <c r="E18" s="52"/>
      <c r="F18" s="52"/>
      <c r="G18" s="52"/>
      <c r="H18" s="52"/>
      <c r="I18" s="56"/>
      <c r="J18" s="53"/>
      <c r="K18" s="53"/>
      <c r="L18" s="53"/>
      <c r="M18" s="53"/>
      <c r="N18" s="56"/>
      <c r="O18" s="53"/>
      <c r="P18" s="53"/>
      <c r="Q18" s="56"/>
      <c r="R18" s="53"/>
      <c r="S18" s="53"/>
      <c r="T18" s="53"/>
      <c r="U18" s="779"/>
    </row>
    <row r="19" spans="1:21" s="69" customFormat="1" ht="21.75" customHeight="1">
      <c r="A19" s="774"/>
      <c r="B19" s="775"/>
      <c r="C19" s="775"/>
      <c r="D19" s="54"/>
      <c r="E19" s="57"/>
      <c r="F19" s="52"/>
      <c r="G19" s="52"/>
      <c r="H19" s="57"/>
      <c r="I19" s="56"/>
      <c r="J19" s="53"/>
      <c r="K19" s="58"/>
      <c r="L19" s="58"/>
      <c r="M19" s="58"/>
      <c r="N19" s="59"/>
      <c r="O19" s="59"/>
      <c r="P19" s="59"/>
      <c r="Q19" s="59"/>
      <c r="R19" s="58"/>
      <c r="S19" s="58"/>
      <c r="T19" s="58"/>
      <c r="U19" s="779"/>
    </row>
    <row r="20" spans="1:21" s="69" customFormat="1" ht="10.5" customHeight="1">
      <c r="A20" s="774"/>
      <c r="B20" s="775"/>
      <c r="C20" s="775"/>
      <c r="D20" s="54"/>
      <c r="E20" s="57"/>
      <c r="F20" s="52"/>
      <c r="G20" s="52"/>
      <c r="H20" s="57"/>
      <c r="I20" s="58"/>
      <c r="J20" s="58"/>
      <c r="K20" s="58"/>
      <c r="L20" s="58"/>
      <c r="M20" s="58"/>
      <c r="N20" s="59"/>
      <c r="O20" s="59"/>
      <c r="P20" s="59"/>
      <c r="Q20" s="59"/>
      <c r="R20" s="58"/>
      <c r="S20" s="58"/>
      <c r="T20" s="58"/>
      <c r="U20" s="779"/>
    </row>
    <row r="21" spans="1:21" s="69" customFormat="1" ht="21" customHeight="1">
      <c r="A21" s="774"/>
      <c r="B21" s="775"/>
      <c r="C21" s="775"/>
      <c r="D21" s="54"/>
      <c r="E21" s="57"/>
      <c r="F21" s="52"/>
      <c r="G21" s="52"/>
      <c r="H21" s="57"/>
      <c r="I21" s="56"/>
      <c r="J21" s="53"/>
      <c r="K21" s="58"/>
      <c r="L21" s="58"/>
      <c r="M21" s="58"/>
      <c r="N21" s="59"/>
      <c r="O21" s="59"/>
      <c r="P21" s="59"/>
      <c r="Q21" s="59"/>
      <c r="R21" s="58"/>
      <c r="S21" s="58"/>
      <c r="T21" s="58"/>
      <c r="U21" s="779"/>
    </row>
    <row r="22" spans="1:21" s="69" customFormat="1" ht="11.25" customHeight="1">
      <c r="A22" s="774"/>
      <c r="B22" s="775"/>
      <c r="C22" s="775"/>
      <c r="D22" s="54"/>
      <c r="E22" s="57"/>
      <c r="F22" s="52"/>
      <c r="G22" s="52"/>
      <c r="H22" s="57"/>
      <c r="I22" s="58"/>
      <c r="J22" s="58"/>
      <c r="K22" s="58"/>
      <c r="L22" s="58"/>
      <c r="M22" s="58"/>
      <c r="N22" s="59"/>
      <c r="O22" s="59"/>
      <c r="P22" s="59"/>
      <c r="Q22" s="59"/>
      <c r="R22" s="58"/>
      <c r="S22" s="58"/>
      <c r="T22" s="58"/>
      <c r="U22" s="779"/>
    </row>
    <row r="23" spans="1:21" s="69" customFormat="1" ht="21.75" customHeight="1">
      <c r="A23" s="60"/>
      <c r="B23" s="775"/>
      <c r="C23" s="775"/>
      <c r="D23" s="54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769"/>
    </row>
    <row r="24" spans="1:21" s="69" customFormat="1" ht="9.75" customHeight="1">
      <c r="A24" s="60"/>
      <c r="B24" s="775"/>
      <c r="C24" s="775"/>
      <c r="D24" s="54"/>
      <c r="E24" s="52"/>
      <c r="F24" s="52"/>
      <c r="G24" s="52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769"/>
    </row>
    <row r="25" spans="1:21" s="69" customFormat="1" ht="23.25" customHeight="1">
      <c r="A25" s="60"/>
      <c r="B25" s="775"/>
      <c r="C25" s="775"/>
      <c r="D25" s="54"/>
      <c r="E25" s="52"/>
      <c r="F25" s="52"/>
      <c r="G25" s="52"/>
      <c r="H25" s="52"/>
      <c r="I25" s="56"/>
      <c r="J25" s="53"/>
      <c r="K25" s="53"/>
      <c r="L25" s="53"/>
      <c r="M25" s="53"/>
      <c r="N25" s="56"/>
      <c r="O25" s="53"/>
      <c r="P25" s="53"/>
      <c r="Q25" s="56"/>
      <c r="R25" s="53"/>
      <c r="S25" s="53"/>
      <c r="T25" s="53"/>
      <c r="U25" s="769"/>
    </row>
    <row r="26" spans="1:21" s="69" customFormat="1" ht="15" customHeight="1">
      <c r="A26" s="60"/>
      <c r="B26" s="775"/>
      <c r="C26" s="775"/>
      <c r="D26" s="54"/>
      <c r="E26" s="52"/>
      <c r="F26" s="52"/>
      <c r="G26" s="52"/>
      <c r="H26" s="52"/>
      <c r="I26" s="56"/>
      <c r="J26" s="53"/>
      <c r="K26" s="53"/>
      <c r="L26" s="53"/>
      <c r="M26" s="53"/>
      <c r="N26" s="56"/>
      <c r="O26" s="53"/>
      <c r="P26" s="53"/>
      <c r="Q26" s="56"/>
      <c r="R26" s="53"/>
      <c r="S26" s="53"/>
      <c r="T26" s="53"/>
      <c r="U26" s="769"/>
    </row>
    <row r="27" spans="1:21" s="69" customFormat="1" ht="18.75" customHeight="1">
      <c r="A27" s="60"/>
      <c r="B27" s="775"/>
      <c r="C27" s="775"/>
      <c r="D27" s="61"/>
      <c r="E27" s="52"/>
      <c r="F27" s="52"/>
      <c r="G27" s="52"/>
      <c r="H27" s="52"/>
      <c r="I27" s="56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769"/>
    </row>
    <row r="28" spans="1:21" s="69" customFormat="1" ht="13.5" customHeight="1">
      <c r="A28" s="60"/>
      <c r="B28" s="775"/>
      <c r="C28" s="775"/>
      <c r="D28" s="54"/>
      <c r="E28" s="52"/>
      <c r="F28" s="52"/>
      <c r="G28" s="52"/>
      <c r="H28" s="52"/>
      <c r="I28" s="56"/>
      <c r="J28" s="53"/>
      <c r="K28" s="53"/>
      <c r="L28" s="53"/>
      <c r="M28" s="53"/>
      <c r="N28" s="56"/>
      <c r="O28" s="53"/>
      <c r="P28" s="53"/>
      <c r="Q28" s="56"/>
      <c r="R28" s="53"/>
      <c r="S28" s="53"/>
      <c r="T28" s="53"/>
      <c r="U28" s="769"/>
    </row>
    <row r="29" spans="1:21" s="69" customFormat="1" ht="23.25" customHeight="1">
      <c r="A29" s="60"/>
      <c r="B29" s="775"/>
      <c r="C29" s="775"/>
      <c r="D29" s="54"/>
      <c r="E29" s="52"/>
      <c r="F29" s="52"/>
      <c r="G29" s="52"/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769"/>
    </row>
    <row r="30" spans="1:21" s="69" customFormat="1" ht="15" customHeight="1">
      <c r="A30" s="60"/>
      <c r="B30" s="775"/>
      <c r="C30" s="775"/>
      <c r="D30" s="54"/>
      <c r="E30" s="52"/>
      <c r="F30" s="52"/>
      <c r="G30" s="52"/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769"/>
    </row>
    <row r="31" spans="1:21" s="69" customFormat="1" ht="35.25" customHeight="1">
      <c r="A31" s="775"/>
      <c r="B31" s="779"/>
      <c r="C31" s="776"/>
      <c r="D31" s="54"/>
      <c r="E31" s="57"/>
      <c r="F31" s="52"/>
      <c r="G31" s="52"/>
      <c r="H31" s="66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777"/>
    </row>
    <row r="32" spans="1:21" s="69" customFormat="1" ht="15" customHeight="1">
      <c r="A32" s="775"/>
      <c r="B32" s="779"/>
      <c r="C32" s="776"/>
      <c r="D32" s="54"/>
      <c r="E32" s="57"/>
      <c r="F32" s="52"/>
      <c r="G32" s="52"/>
      <c r="H32" s="57"/>
      <c r="I32" s="58"/>
      <c r="J32" s="58"/>
      <c r="K32" s="58"/>
      <c r="L32" s="58"/>
      <c r="M32" s="58"/>
      <c r="N32" s="58"/>
      <c r="O32" s="74"/>
      <c r="P32" s="74"/>
      <c r="Q32" s="59"/>
      <c r="R32" s="58"/>
      <c r="S32" s="58"/>
      <c r="T32" s="58"/>
      <c r="U32" s="777"/>
    </row>
    <row r="33" spans="1:21" s="69" customFormat="1" ht="79.5" customHeight="1">
      <c r="A33" s="774"/>
      <c r="B33" s="775"/>
      <c r="C33" s="775"/>
      <c r="D33" s="54"/>
      <c r="E33" s="52"/>
      <c r="F33" s="52"/>
      <c r="G33" s="52"/>
      <c r="H33" s="52"/>
      <c r="I33" s="56"/>
      <c r="J33" s="53"/>
      <c r="K33" s="53"/>
      <c r="L33" s="53"/>
      <c r="M33" s="53"/>
      <c r="N33" s="56"/>
      <c r="O33" s="53"/>
      <c r="P33" s="53"/>
      <c r="Q33" s="56"/>
      <c r="R33" s="53"/>
      <c r="S33" s="53"/>
      <c r="T33" s="53"/>
      <c r="U33" s="769"/>
    </row>
    <row r="34" spans="1:21" s="69" customFormat="1" ht="23.25" customHeight="1">
      <c r="A34" s="774"/>
      <c r="B34" s="775"/>
      <c r="C34" s="775"/>
      <c r="D34" s="54"/>
      <c r="E34" s="52"/>
      <c r="F34" s="52"/>
      <c r="G34" s="52"/>
      <c r="H34" s="52"/>
      <c r="I34" s="56"/>
      <c r="J34" s="53"/>
      <c r="K34" s="53"/>
      <c r="L34" s="53"/>
      <c r="M34" s="53"/>
      <c r="N34" s="56"/>
      <c r="O34" s="53"/>
      <c r="P34" s="53"/>
      <c r="Q34" s="56"/>
      <c r="R34" s="53"/>
      <c r="S34" s="53"/>
      <c r="T34" s="53"/>
      <c r="U34" s="778"/>
    </row>
    <row r="35" spans="1:21" s="69" customFormat="1" ht="74.25" customHeight="1">
      <c r="A35" s="774"/>
      <c r="B35" s="775"/>
      <c r="C35" s="775"/>
      <c r="D35" s="54"/>
      <c r="E35" s="52"/>
      <c r="F35" s="52"/>
      <c r="G35" s="52"/>
      <c r="H35" s="52"/>
      <c r="I35" s="56"/>
      <c r="J35" s="53"/>
      <c r="K35" s="53"/>
      <c r="L35" s="53"/>
      <c r="M35" s="53"/>
      <c r="N35" s="56"/>
      <c r="O35" s="53"/>
      <c r="P35" s="53"/>
      <c r="Q35" s="56"/>
      <c r="R35" s="53"/>
      <c r="S35" s="53"/>
      <c r="T35" s="53"/>
      <c r="U35" s="769"/>
    </row>
    <row r="36" spans="1:21" s="69" customFormat="1" ht="30.75" customHeight="1">
      <c r="A36" s="774"/>
      <c r="B36" s="775"/>
      <c r="C36" s="775"/>
      <c r="D36" s="54"/>
      <c r="E36" s="52"/>
      <c r="F36" s="52"/>
      <c r="G36" s="52"/>
      <c r="H36" s="52"/>
      <c r="I36" s="56"/>
      <c r="J36" s="53"/>
      <c r="K36" s="53"/>
      <c r="L36" s="53"/>
      <c r="M36" s="53"/>
      <c r="N36" s="56"/>
      <c r="O36" s="53"/>
      <c r="P36" s="53"/>
      <c r="Q36" s="56"/>
      <c r="R36" s="53"/>
      <c r="S36" s="53"/>
      <c r="T36" s="53"/>
      <c r="U36" s="769"/>
    </row>
    <row r="37" spans="1:21" s="69" customFormat="1" ht="169.5" customHeight="1">
      <c r="A37" s="60"/>
      <c r="B37" s="775"/>
      <c r="C37" s="775"/>
      <c r="D37" s="54"/>
      <c r="E37" s="52"/>
      <c r="F37" s="52"/>
      <c r="G37" s="52"/>
      <c r="H37" s="52"/>
      <c r="I37" s="56"/>
      <c r="J37" s="53"/>
      <c r="K37" s="53"/>
      <c r="L37" s="53"/>
      <c r="M37" s="53"/>
      <c r="N37" s="56"/>
      <c r="O37" s="53"/>
      <c r="P37" s="53"/>
      <c r="Q37" s="56"/>
      <c r="R37" s="53"/>
      <c r="S37" s="53"/>
      <c r="T37" s="53"/>
      <c r="U37" s="769"/>
    </row>
    <row r="38" spans="1:21" s="69" customFormat="1" ht="27.75" customHeight="1">
      <c r="A38" s="60"/>
      <c r="B38" s="775"/>
      <c r="C38" s="775"/>
      <c r="D38" s="54"/>
      <c r="E38" s="52"/>
      <c r="F38" s="52"/>
      <c r="G38" s="52"/>
      <c r="H38" s="52"/>
      <c r="I38" s="56"/>
      <c r="J38" s="53"/>
      <c r="K38" s="53"/>
      <c r="L38" s="53"/>
      <c r="M38" s="53"/>
      <c r="N38" s="56"/>
      <c r="O38" s="53"/>
      <c r="P38" s="53"/>
      <c r="Q38" s="56"/>
      <c r="R38" s="53"/>
      <c r="S38" s="53"/>
      <c r="T38" s="53"/>
      <c r="U38" s="769"/>
    </row>
    <row r="39" spans="1:21" s="69" customFormat="1" ht="116.25" customHeight="1">
      <c r="A39" s="774"/>
      <c r="B39" s="775"/>
      <c r="C39" s="775"/>
      <c r="D39" s="54"/>
      <c r="E39" s="52"/>
      <c r="F39" s="52"/>
      <c r="G39" s="52"/>
      <c r="H39" s="52"/>
      <c r="I39" s="56"/>
      <c r="J39" s="53"/>
      <c r="K39" s="72"/>
      <c r="L39" s="53"/>
      <c r="M39" s="53"/>
      <c r="N39" s="53"/>
      <c r="O39" s="53"/>
      <c r="P39" s="53"/>
      <c r="Q39" s="56"/>
      <c r="R39" s="53"/>
      <c r="S39" s="53"/>
      <c r="T39" s="53"/>
      <c r="U39" s="769"/>
    </row>
    <row r="40" spans="1:21" s="69" customFormat="1" ht="21.75" customHeight="1">
      <c r="A40" s="774"/>
      <c r="B40" s="775"/>
      <c r="C40" s="775"/>
      <c r="D40" s="54"/>
      <c r="E40" s="52"/>
      <c r="F40" s="52"/>
      <c r="G40" s="52"/>
      <c r="H40" s="52"/>
      <c r="I40" s="56"/>
      <c r="J40" s="53"/>
      <c r="K40" s="53"/>
      <c r="L40" s="53"/>
      <c r="M40" s="53"/>
      <c r="N40" s="53"/>
      <c r="O40" s="53"/>
      <c r="P40" s="53"/>
      <c r="Q40" s="56"/>
      <c r="R40" s="53"/>
      <c r="S40" s="53"/>
      <c r="T40" s="53"/>
      <c r="U40" s="769"/>
    </row>
    <row r="41" spans="1:21" s="69" customFormat="1" ht="52.5" customHeight="1">
      <c r="A41" s="774"/>
      <c r="B41" s="775"/>
      <c r="C41" s="775"/>
      <c r="D41" s="54"/>
      <c r="E41" s="52"/>
      <c r="F41" s="52"/>
      <c r="G41" s="52"/>
      <c r="H41" s="52"/>
      <c r="I41" s="56"/>
      <c r="J41" s="53"/>
      <c r="K41" s="72"/>
      <c r="L41" s="53"/>
      <c r="M41" s="53"/>
      <c r="N41" s="53"/>
      <c r="O41" s="53"/>
      <c r="P41" s="53"/>
      <c r="Q41" s="56"/>
      <c r="R41" s="53"/>
      <c r="S41" s="53"/>
      <c r="T41" s="53"/>
      <c r="U41" s="769"/>
    </row>
    <row r="42" spans="1:21" s="69" customFormat="1" ht="12.75" customHeight="1">
      <c r="A42" s="774"/>
      <c r="B42" s="775"/>
      <c r="C42" s="775"/>
      <c r="D42" s="54"/>
      <c r="E42" s="52"/>
      <c r="F42" s="52"/>
      <c r="G42" s="52"/>
      <c r="H42" s="52"/>
      <c r="I42" s="56"/>
      <c r="J42" s="53"/>
      <c r="K42" s="53"/>
      <c r="L42" s="53"/>
      <c r="M42" s="53"/>
      <c r="N42" s="53"/>
      <c r="O42" s="53"/>
      <c r="P42" s="53"/>
      <c r="Q42" s="56"/>
      <c r="R42" s="53"/>
      <c r="S42" s="53"/>
      <c r="T42" s="53"/>
      <c r="U42" s="769"/>
    </row>
    <row r="43" spans="1:21" s="69" customFormat="1" ht="100.5" customHeight="1">
      <c r="A43" s="774"/>
      <c r="B43" s="775"/>
      <c r="C43" s="775"/>
      <c r="D43" s="54"/>
      <c r="E43" s="52"/>
      <c r="F43" s="52"/>
      <c r="G43" s="52"/>
      <c r="H43" s="52"/>
      <c r="I43" s="56"/>
      <c r="J43" s="53"/>
      <c r="K43" s="53"/>
      <c r="L43" s="53"/>
      <c r="M43" s="53"/>
      <c r="N43" s="56"/>
      <c r="O43" s="53"/>
      <c r="P43" s="53"/>
      <c r="Q43" s="56"/>
      <c r="R43" s="53"/>
      <c r="S43" s="56"/>
      <c r="T43" s="56"/>
      <c r="U43" s="769"/>
    </row>
    <row r="44" spans="1:21" s="69" customFormat="1" ht="31.5" customHeight="1">
      <c r="A44" s="774"/>
      <c r="B44" s="775"/>
      <c r="C44" s="775"/>
      <c r="D44" s="54"/>
      <c r="E44" s="52"/>
      <c r="F44" s="52"/>
      <c r="G44" s="52"/>
      <c r="H44" s="52"/>
      <c r="I44" s="56"/>
      <c r="J44" s="53"/>
      <c r="K44" s="53"/>
      <c r="L44" s="53"/>
      <c r="M44" s="53"/>
      <c r="N44" s="56"/>
      <c r="O44" s="53"/>
      <c r="P44" s="53"/>
      <c r="Q44" s="56"/>
      <c r="R44" s="53"/>
      <c r="S44" s="53"/>
      <c r="T44" s="53"/>
      <c r="U44" s="778"/>
    </row>
    <row r="45" spans="1:21" s="69" customFormat="1" ht="32.25" customHeight="1">
      <c r="A45" s="782"/>
      <c r="B45" s="775"/>
      <c r="C45" s="775"/>
      <c r="D45" s="54"/>
      <c r="E45" s="52"/>
      <c r="F45" s="52"/>
      <c r="G45" s="52"/>
      <c r="H45" s="52"/>
      <c r="I45" s="56"/>
      <c r="J45" s="53"/>
      <c r="K45" s="53"/>
      <c r="L45" s="53"/>
      <c r="M45" s="53"/>
      <c r="N45" s="53"/>
      <c r="O45" s="53"/>
      <c r="P45" s="53"/>
      <c r="Q45" s="56"/>
      <c r="R45" s="53"/>
      <c r="S45" s="53"/>
      <c r="T45" s="53"/>
      <c r="U45" s="769"/>
    </row>
    <row r="46" spans="1:21" s="69" customFormat="1" ht="15" customHeight="1">
      <c r="A46" s="782"/>
      <c r="B46" s="775"/>
      <c r="C46" s="775"/>
      <c r="D46" s="54"/>
      <c r="E46" s="52"/>
      <c r="F46" s="52"/>
      <c r="G46" s="52"/>
      <c r="H46" s="52"/>
      <c r="I46" s="56"/>
      <c r="J46" s="53"/>
      <c r="K46" s="53"/>
      <c r="L46" s="53"/>
      <c r="M46" s="53"/>
      <c r="N46" s="53"/>
      <c r="O46" s="53"/>
      <c r="P46" s="53"/>
      <c r="Q46" s="56"/>
      <c r="R46" s="53"/>
      <c r="S46" s="53"/>
      <c r="T46" s="53"/>
      <c r="U46" s="769"/>
    </row>
    <row r="47" spans="1:21" s="69" customFormat="1" ht="33.75" customHeight="1">
      <c r="A47" s="782"/>
      <c r="B47" s="775"/>
      <c r="C47" s="775"/>
      <c r="D47" s="54"/>
      <c r="E47" s="52"/>
      <c r="F47" s="52"/>
      <c r="G47" s="52"/>
      <c r="H47" s="52"/>
      <c r="I47" s="56"/>
      <c r="J47" s="53"/>
      <c r="K47" s="53"/>
      <c r="L47" s="53"/>
      <c r="M47" s="53"/>
      <c r="N47" s="53"/>
      <c r="O47" s="53"/>
      <c r="P47" s="53"/>
      <c r="Q47" s="56"/>
      <c r="R47" s="53"/>
      <c r="S47" s="56"/>
      <c r="T47" s="56"/>
      <c r="U47" s="769"/>
    </row>
    <row r="48" spans="1:21" s="69" customFormat="1" ht="12.75" customHeight="1">
      <c r="A48" s="782"/>
      <c r="B48" s="775"/>
      <c r="C48" s="775"/>
      <c r="D48" s="54"/>
      <c r="E48" s="52"/>
      <c r="F48" s="52"/>
      <c r="G48" s="52"/>
      <c r="H48" s="52"/>
      <c r="I48" s="56"/>
      <c r="J48" s="53"/>
      <c r="K48" s="53"/>
      <c r="L48" s="53"/>
      <c r="M48" s="53"/>
      <c r="N48" s="53"/>
      <c r="O48" s="53"/>
      <c r="P48" s="53"/>
      <c r="Q48" s="56"/>
      <c r="R48" s="53"/>
      <c r="S48" s="53"/>
      <c r="T48" s="53"/>
      <c r="U48" s="769"/>
    </row>
    <row r="49" spans="1:21" s="69" customFormat="1" ht="40.5" customHeight="1">
      <c r="A49" s="782"/>
      <c r="B49" s="775"/>
      <c r="C49" s="783"/>
      <c r="D49" s="54"/>
      <c r="E49" s="52"/>
      <c r="F49" s="52"/>
      <c r="G49" s="52"/>
      <c r="H49" s="5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778"/>
    </row>
    <row r="50" spans="1:21" s="69" customFormat="1" ht="15.75" customHeight="1">
      <c r="A50" s="782"/>
      <c r="B50" s="775"/>
      <c r="C50" s="783"/>
      <c r="D50" s="54"/>
      <c r="E50" s="52"/>
      <c r="F50" s="52"/>
      <c r="G50" s="52"/>
      <c r="H50" s="5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778"/>
    </row>
    <row r="51" spans="1:21" s="69" customFormat="1" ht="74.25" customHeight="1">
      <c r="A51" s="782"/>
      <c r="B51" s="775"/>
      <c r="C51" s="783"/>
      <c r="D51" s="54"/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778"/>
    </row>
    <row r="52" spans="1:21" s="69" customFormat="1" ht="12.75" customHeight="1">
      <c r="A52" s="782"/>
      <c r="B52" s="775"/>
      <c r="C52" s="783"/>
      <c r="D52" s="54"/>
      <c r="E52" s="57"/>
      <c r="F52" s="52"/>
      <c r="G52" s="52"/>
      <c r="H52" s="57"/>
      <c r="I52" s="58"/>
      <c r="J52" s="58"/>
      <c r="K52" s="58"/>
      <c r="L52" s="58"/>
      <c r="M52" s="58"/>
      <c r="N52" s="59"/>
      <c r="O52" s="59"/>
      <c r="P52" s="59"/>
      <c r="Q52" s="59"/>
      <c r="R52" s="58"/>
      <c r="S52" s="58"/>
      <c r="T52" s="58"/>
      <c r="U52" s="778"/>
    </row>
    <row r="53" spans="1:21" s="69" customFormat="1" ht="49.5" customHeight="1">
      <c r="A53" s="782"/>
      <c r="B53" s="775"/>
      <c r="C53" s="783"/>
      <c r="D53" s="54"/>
      <c r="E53" s="52"/>
      <c r="F53" s="52"/>
      <c r="G53" s="52"/>
      <c r="H53" s="52"/>
      <c r="I53" s="56"/>
      <c r="J53" s="53"/>
      <c r="K53" s="53"/>
      <c r="L53" s="53"/>
      <c r="M53" s="53"/>
      <c r="N53" s="56"/>
      <c r="O53" s="53"/>
      <c r="P53" s="53"/>
      <c r="Q53" s="56"/>
      <c r="R53" s="53"/>
      <c r="S53" s="56"/>
      <c r="T53" s="56"/>
      <c r="U53" s="778"/>
    </row>
    <row r="54" spans="1:21" s="69" customFormat="1" ht="12.75" customHeight="1">
      <c r="A54" s="782"/>
      <c r="B54" s="775"/>
      <c r="C54" s="783"/>
      <c r="D54" s="54"/>
      <c r="E54" s="52"/>
      <c r="F54" s="52"/>
      <c r="G54" s="52"/>
      <c r="H54" s="52"/>
      <c r="I54" s="56"/>
      <c r="J54" s="53"/>
      <c r="K54" s="53"/>
      <c r="L54" s="53"/>
      <c r="M54" s="53"/>
      <c r="N54" s="56"/>
      <c r="O54" s="53"/>
      <c r="P54" s="53"/>
      <c r="Q54" s="56"/>
      <c r="R54" s="53"/>
      <c r="S54" s="53"/>
      <c r="T54" s="53"/>
      <c r="U54" s="778"/>
    </row>
    <row r="55" spans="1:21" s="69" customFormat="1" ht="80.25" customHeight="1">
      <c r="A55" s="62"/>
      <c r="B55" s="775"/>
      <c r="C55" s="772"/>
      <c r="D55" s="54"/>
      <c r="E55" s="52"/>
      <c r="F55" s="52"/>
      <c r="G55" s="52"/>
      <c r="H55" s="52"/>
      <c r="I55" s="56"/>
      <c r="J55" s="53"/>
      <c r="K55" s="53"/>
      <c r="L55" s="53"/>
      <c r="M55" s="53"/>
      <c r="N55" s="56"/>
      <c r="O55" s="53"/>
      <c r="P55" s="53"/>
      <c r="Q55" s="56"/>
      <c r="R55" s="53"/>
      <c r="S55" s="53"/>
      <c r="T55" s="53"/>
      <c r="U55" s="769"/>
    </row>
    <row r="56" spans="1:21" s="69" customFormat="1" ht="12.75" customHeight="1">
      <c r="A56" s="62"/>
      <c r="B56" s="775"/>
      <c r="C56" s="772"/>
      <c r="D56" s="54"/>
      <c r="E56" s="52"/>
      <c r="F56" s="52"/>
      <c r="G56" s="52"/>
      <c r="H56" s="52"/>
      <c r="I56" s="56"/>
      <c r="J56" s="53"/>
      <c r="K56" s="53"/>
      <c r="L56" s="53"/>
      <c r="M56" s="53"/>
      <c r="N56" s="56"/>
      <c r="O56" s="53"/>
      <c r="P56" s="53"/>
      <c r="Q56" s="56"/>
      <c r="R56" s="53"/>
      <c r="S56" s="53"/>
      <c r="T56" s="53"/>
      <c r="U56" s="769"/>
    </row>
    <row r="57" spans="1:21" s="69" customFormat="1" ht="81.75" customHeight="1">
      <c r="A57" s="782"/>
      <c r="B57" s="775"/>
      <c r="C57" s="772"/>
      <c r="D57" s="54"/>
      <c r="E57" s="52"/>
      <c r="F57" s="52"/>
      <c r="G57" s="52"/>
      <c r="H57" s="52"/>
      <c r="I57" s="56"/>
      <c r="J57" s="53"/>
      <c r="K57" s="53"/>
      <c r="L57" s="53"/>
      <c r="M57" s="53"/>
      <c r="N57" s="56"/>
      <c r="O57" s="53"/>
      <c r="P57" s="53"/>
      <c r="Q57" s="56"/>
      <c r="R57" s="53"/>
      <c r="S57" s="53"/>
      <c r="T57" s="53"/>
      <c r="U57" s="769"/>
    </row>
    <row r="58" spans="1:21" s="69" customFormat="1" ht="16.5" customHeight="1">
      <c r="A58" s="782"/>
      <c r="B58" s="775"/>
      <c r="C58" s="772"/>
      <c r="D58" s="54"/>
      <c r="E58" s="52"/>
      <c r="F58" s="52"/>
      <c r="G58" s="52"/>
      <c r="H58" s="52"/>
      <c r="I58" s="56"/>
      <c r="J58" s="53"/>
      <c r="K58" s="53"/>
      <c r="L58" s="53"/>
      <c r="M58" s="53"/>
      <c r="N58" s="56"/>
      <c r="O58" s="53"/>
      <c r="P58" s="53"/>
      <c r="Q58" s="56"/>
      <c r="R58" s="53"/>
      <c r="S58" s="53"/>
      <c r="T58" s="53"/>
      <c r="U58" s="769"/>
    </row>
    <row r="59" spans="1:21" s="69" customFormat="1" ht="66" customHeight="1">
      <c r="A59" s="782"/>
      <c r="B59" s="775"/>
      <c r="C59" s="772"/>
      <c r="D59" s="54"/>
      <c r="E59" s="52"/>
      <c r="F59" s="52"/>
      <c r="G59" s="52"/>
      <c r="H59" s="63"/>
      <c r="I59" s="56"/>
      <c r="J59" s="53"/>
      <c r="K59" s="53"/>
      <c r="L59" s="53"/>
      <c r="M59" s="53"/>
      <c r="N59" s="56"/>
      <c r="O59" s="53"/>
      <c r="P59" s="53"/>
      <c r="Q59" s="56"/>
      <c r="R59" s="53"/>
      <c r="S59" s="56"/>
      <c r="T59" s="56"/>
      <c r="U59" s="769"/>
    </row>
    <row r="60" spans="1:21" s="69" customFormat="1" ht="15.75" customHeight="1">
      <c r="A60" s="782"/>
      <c r="B60" s="775"/>
      <c r="C60" s="772"/>
      <c r="D60" s="54"/>
      <c r="E60" s="52"/>
      <c r="F60" s="52"/>
      <c r="G60" s="52"/>
      <c r="H60" s="52"/>
      <c r="I60" s="56"/>
      <c r="J60" s="53"/>
      <c r="K60" s="53"/>
      <c r="L60" s="53"/>
      <c r="M60" s="53"/>
      <c r="N60" s="56"/>
      <c r="O60" s="53"/>
      <c r="P60" s="53"/>
      <c r="Q60" s="56"/>
      <c r="R60" s="53"/>
      <c r="S60" s="53"/>
      <c r="T60" s="53"/>
      <c r="U60" s="769"/>
    </row>
    <row r="61" spans="1:21" s="69" customFormat="1" ht="78" customHeight="1">
      <c r="A61" s="781"/>
      <c r="B61" s="772"/>
      <c r="C61" s="775"/>
      <c r="D61" s="54"/>
      <c r="E61" s="52"/>
      <c r="F61" s="52"/>
      <c r="G61" s="52"/>
      <c r="H61" s="52"/>
      <c r="I61" s="56"/>
      <c r="J61" s="53"/>
      <c r="K61" s="53"/>
      <c r="L61" s="53"/>
      <c r="M61" s="53"/>
      <c r="N61" s="56"/>
      <c r="O61" s="53"/>
      <c r="P61" s="53"/>
      <c r="Q61" s="56"/>
      <c r="R61" s="53"/>
      <c r="S61" s="56"/>
      <c r="T61" s="56"/>
      <c r="U61" s="769"/>
    </row>
    <row r="62" spans="1:21" s="69" customFormat="1" ht="13">
      <c r="A62" s="781"/>
      <c r="B62" s="772"/>
      <c r="C62" s="775"/>
      <c r="D62" s="54"/>
      <c r="E62" s="52"/>
      <c r="F62" s="52"/>
      <c r="G62" s="52"/>
      <c r="H62" s="52"/>
      <c r="I62" s="56"/>
      <c r="J62" s="53"/>
      <c r="K62" s="53"/>
      <c r="L62" s="53"/>
      <c r="M62" s="53"/>
      <c r="N62" s="56"/>
      <c r="O62" s="53"/>
      <c r="P62" s="53"/>
      <c r="Q62" s="56"/>
      <c r="R62" s="53"/>
      <c r="S62" s="53"/>
      <c r="T62" s="53"/>
      <c r="U62" s="778"/>
    </row>
    <row r="63" spans="1:21" s="69" customFormat="1" ht="21" customHeight="1">
      <c r="A63" s="781"/>
      <c r="B63" s="772"/>
      <c r="C63" s="775"/>
      <c r="D63" s="54"/>
      <c r="E63" s="52"/>
      <c r="F63" s="52"/>
      <c r="G63" s="52"/>
      <c r="H63" s="52"/>
      <c r="I63" s="56"/>
      <c r="J63" s="53"/>
      <c r="K63" s="53"/>
      <c r="L63" s="53"/>
      <c r="M63" s="53"/>
      <c r="N63" s="56"/>
      <c r="O63" s="53"/>
      <c r="P63" s="53"/>
      <c r="Q63" s="56"/>
      <c r="R63" s="53"/>
      <c r="S63" s="53"/>
      <c r="T63" s="53"/>
      <c r="U63" s="769"/>
    </row>
    <row r="64" spans="1:21" s="69" customFormat="1" ht="11.25" customHeight="1">
      <c r="A64" s="781"/>
      <c r="B64" s="772"/>
      <c r="C64" s="775"/>
      <c r="D64" s="54"/>
      <c r="E64" s="52"/>
      <c r="F64" s="52"/>
      <c r="G64" s="52"/>
      <c r="H64" s="52"/>
      <c r="I64" s="56"/>
      <c r="J64" s="53"/>
      <c r="K64" s="53"/>
      <c r="L64" s="53"/>
      <c r="M64" s="53"/>
      <c r="N64" s="56"/>
      <c r="O64" s="53"/>
      <c r="P64" s="53"/>
      <c r="Q64" s="56"/>
      <c r="R64" s="53"/>
      <c r="S64" s="53"/>
      <c r="T64" s="53"/>
      <c r="U64" s="769"/>
    </row>
    <row r="65" spans="1:21" s="69" customFormat="1" ht="21.75" customHeight="1">
      <c r="A65" s="781"/>
      <c r="B65" s="772"/>
      <c r="C65" s="775"/>
      <c r="D65" s="54"/>
      <c r="E65" s="52"/>
      <c r="F65" s="52"/>
      <c r="G65" s="52"/>
      <c r="H65" s="52"/>
      <c r="I65" s="56"/>
      <c r="J65" s="53"/>
      <c r="K65" s="53"/>
      <c r="L65" s="53"/>
      <c r="M65" s="53"/>
      <c r="N65" s="56"/>
      <c r="O65" s="53"/>
      <c r="P65" s="53"/>
      <c r="Q65" s="56"/>
      <c r="R65" s="53"/>
      <c r="S65" s="53"/>
      <c r="T65" s="53"/>
      <c r="U65" s="769"/>
    </row>
    <row r="66" spans="1:21" s="69" customFormat="1" ht="15" customHeight="1">
      <c r="A66" s="781"/>
      <c r="B66" s="772"/>
      <c r="C66" s="775"/>
      <c r="D66" s="54"/>
      <c r="E66" s="52"/>
      <c r="F66" s="52"/>
      <c r="G66" s="52"/>
      <c r="H66" s="52"/>
      <c r="I66" s="56"/>
      <c r="J66" s="53"/>
      <c r="K66" s="53"/>
      <c r="L66" s="53"/>
      <c r="M66" s="53"/>
      <c r="N66" s="56"/>
      <c r="O66" s="53"/>
      <c r="P66" s="53"/>
      <c r="Q66" s="56"/>
      <c r="R66" s="53"/>
      <c r="S66" s="53"/>
      <c r="T66" s="53"/>
      <c r="U66" s="769"/>
    </row>
    <row r="67" spans="1:21" s="69" customFormat="1" ht="24.75" customHeight="1">
      <c r="A67" s="781"/>
      <c r="B67" s="772"/>
      <c r="C67" s="775"/>
      <c r="D67" s="54"/>
      <c r="E67" s="52"/>
      <c r="F67" s="52"/>
      <c r="G67" s="52"/>
      <c r="H67" s="52"/>
      <c r="I67" s="56"/>
      <c r="J67" s="53"/>
      <c r="K67" s="53"/>
      <c r="L67" s="53"/>
      <c r="M67" s="53"/>
      <c r="N67" s="56"/>
      <c r="O67" s="53"/>
      <c r="P67" s="53"/>
      <c r="Q67" s="56"/>
      <c r="R67" s="53"/>
      <c r="S67" s="53"/>
      <c r="T67" s="53"/>
      <c r="U67" s="769"/>
    </row>
    <row r="68" spans="1:21" s="69" customFormat="1" ht="14.25" customHeight="1">
      <c r="A68" s="781"/>
      <c r="B68" s="772"/>
      <c r="C68" s="775"/>
      <c r="D68" s="54"/>
      <c r="E68" s="52"/>
      <c r="F68" s="52"/>
      <c r="G68" s="52"/>
      <c r="H68" s="52"/>
      <c r="I68" s="56"/>
      <c r="J68" s="53"/>
      <c r="K68" s="53"/>
      <c r="L68" s="53"/>
      <c r="M68" s="53"/>
      <c r="N68" s="56"/>
      <c r="O68" s="53"/>
      <c r="P68" s="53"/>
      <c r="Q68" s="56"/>
      <c r="R68" s="53"/>
      <c r="S68" s="53"/>
      <c r="T68" s="53"/>
      <c r="U68" s="769"/>
    </row>
    <row r="69" spans="1:21" s="69" customFormat="1" ht="21" customHeight="1">
      <c r="A69" s="781"/>
      <c r="B69" s="772"/>
      <c r="C69" s="775"/>
      <c r="D69" s="54"/>
      <c r="E69" s="52"/>
      <c r="F69" s="52"/>
      <c r="G69" s="52"/>
      <c r="H69" s="52"/>
      <c r="I69" s="56"/>
      <c r="J69" s="53"/>
      <c r="K69" s="53"/>
      <c r="L69" s="53"/>
      <c r="M69" s="53"/>
      <c r="N69" s="56"/>
      <c r="O69" s="53"/>
      <c r="P69" s="53"/>
      <c r="Q69" s="56"/>
      <c r="R69" s="53"/>
      <c r="S69" s="53"/>
      <c r="T69" s="53"/>
      <c r="U69" s="769"/>
    </row>
    <row r="70" spans="1:21" s="69" customFormat="1" ht="11.25" customHeight="1">
      <c r="A70" s="781"/>
      <c r="B70" s="772"/>
      <c r="C70" s="775"/>
      <c r="D70" s="54"/>
      <c r="E70" s="52"/>
      <c r="F70" s="52"/>
      <c r="G70" s="52"/>
      <c r="H70" s="52"/>
      <c r="I70" s="56"/>
      <c r="J70" s="53"/>
      <c r="K70" s="53"/>
      <c r="L70" s="53"/>
      <c r="M70" s="53"/>
      <c r="N70" s="56"/>
      <c r="O70" s="53"/>
      <c r="P70" s="53"/>
      <c r="Q70" s="56"/>
      <c r="R70" s="53"/>
      <c r="S70" s="53"/>
      <c r="T70" s="53"/>
      <c r="U70" s="769"/>
    </row>
    <row r="71" spans="1:21" s="69" customFormat="1" ht="24.75" customHeight="1">
      <c r="A71" s="781"/>
      <c r="B71" s="772"/>
      <c r="C71" s="775"/>
      <c r="D71" s="54"/>
      <c r="E71" s="52"/>
      <c r="F71" s="52"/>
      <c r="G71" s="52"/>
      <c r="H71" s="52"/>
      <c r="I71" s="56"/>
      <c r="J71" s="53"/>
      <c r="K71" s="53"/>
      <c r="L71" s="53"/>
      <c r="M71" s="53"/>
      <c r="N71" s="56"/>
      <c r="O71" s="53"/>
      <c r="P71" s="53"/>
      <c r="Q71" s="56"/>
      <c r="R71" s="53"/>
      <c r="S71" s="53"/>
      <c r="T71" s="53"/>
      <c r="U71" s="769"/>
    </row>
    <row r="72" spans="1:21" s="69" customFormat="1" ht="15" customHeight="1">
      <c r="A72" s="781"/>
      <c r="B72" s="772"/>
      <c r="C72" s="775"/>
      <c r="D72" s="54"/>
      <c r="E72" s="52"/>
      <c r="F72" s="52"/>
      <c r="G72" s="52"/>
      <c r="H72" s="52"/>
      <c r="I72" s="56"/>
      <c r="J72" s="53"/>
      <c r="K72" s="53"/>
      <c r="L72" s="53"/>
      <c r="M72" s="53"/>
      <c r="N72" s="56"/>
      <c r="O72" s="53"/>
      <c r="P72" s="53"/>
      <c r="Q72" s="56"/>
      <c r="R72" s="53"/>
      <c r="S72" s="53"/>
      <c r="T72" s="53"/>
      <c r="U72" s="769"/>
    </row>
    <row r="73" spans="1:21" s="69" customFormat="1" ht="27" customHeight="1">
      <c r="A73" s="781"/>
      <c r="B73" s="772"/>
      <c r="C73" s="775"/>
      <c r="D73" s="54"/>
      <c r="E73" s="52"/>
      <c r="F73" s="52"/>
      <c r="G73" s="52"/>
      <c r="H73" s="52"/>
      <c r="I73" s="56"/>
      <c r="J73" s="53"/>
      <c r="K73" s="53"/>
      <c r="L73" s="53"/>
      <c r="M73" s="53"/>
      <c r="N73" s="56"/>
      <c r="O73" s="53"/>
      <c r="P73" s="53"/>
      <c r="Q73" s="56"/>
      <c r="R73" s="53"/>
      <c r="S73" s="53"/>
      <c r="T73" s="53"/>
      <c r="U73" s="769"/>
    </row>
    <row r="74" spans="1:21" s="69" customFormat="1" ht="15" customHeight="1">
      <c r="A74" s="781"/>
      <c r="B74" s="772"/>
      <c r="C74" s="775"/>
      <c r="D74" s="54"/>
      <c r="E74" s="52"/>
      <c r="F74" s="52"/>
      <c r="G74" s="52"/>
      <c r="H74" s="52"/>
      <c r="I74" s="56"/>
      <c r="J74" s="53"/>
      <c r="K74" s="53"/>
      <c r="L74" s="53"/>
      <c r="M74" s="53"/>
      <c r="N74" s="56"/>
      <c r="O74" s="53"/>
      <c r="P74" s="53"/>
      <c r="Q74" s="56"/>
      <c r="R74" s="53"/>
      <c r="S74" s="53"/>
      <c r="T74" s="53"/>
      <c r="U74" s="769"/>
    </row>
    <row r="75" spans="1:21" s="69" customFormat="1" ht="24" customHeight="1">
      <c r="A75" s="781"/>
      <c r="B75" s="772"/>
      <c r="C75" s="775"/>
      <c r="D75" s="54"/>
      <c r="E75" s="52"/>
      <c r="F75" s="52"/>
      <c r="G75" s="52"/>
      <c r="H75" s="52"/>
      <c r="I75" s="56"/>
      <c r="J75" s="53"/>
      <c r="K75" s="53"/>
      <c r="L75" s="53"/>
      <c r="M75" s="53"/>
      <c r="N75" s="56"/>
      <c r="O75" s="53"/>
      <c r="P75" s="53"/>
      <c r="Q75" s="56"/>
      <c r="R75" s="53"/>
      <c r="S75" s="53"/>
      <c r="T75" s="53"/>
      <c r="U75" s="769"/>
    </row>
    <row r="76" spans="1:21" s="69" customFormat="1" ht="12.75" customHeight="1">
      <c r="A76" s="781"/>
      <c r="B76" s="772"/>
      <c r="C76" s="775"/>
      <c r="D76" s="54"/>
      <c r="E76" s="52"/>
      <c r="F76" s="52"/>
      <c r="G76" s="52"/>
      <c r="H76" s="52"/>
      <c r="I76" s="56"/>
      <c r="J76" s="53"/>
      <c r="K76" s="53"/>
      <c r="L76" s="53"/>
      <c r="M76" s="53"/>
      <c r="N76" s="56"/>
      <c r="O76" s="53"/>
      <c r="P76" s="53"/>
      <c r="Q76" s="56"/>
      <c r="R76" s="53"/>
      <c r="S76" s="53"/>
      <c r="T76" s="53"/>
      <c r="U76" s="769"/>
    </row>
    <row r="77" spans="1:21" s="69" customFormat="1" ht="22.5" customHeight="1">
      <c r="A77" s="64"/>
      <c r="B77" s="772"/>
      <c r="C77" s="775"/>
      <c r="D77" s="54"/>
      <c r="E77" s="52"/>
      <c r="F77" s="52"/>
      <c r="G77" s="52"/>
      <c r="H77" s="52"/>
      <c r="I77" s="56"/>
      <c r="J77" s="53"/>
      <c r="K77" s="53"/>
      <c r="L77" s="53"/>
      <c r="M77" s="53"/>
      <c r="N77" s="56"/>
      <c r="O77" s="53"/>
      <c r="P77" s="53"/>
      <c r="Q77" s="56"/>
      <c r="R77" s="53"/>
      <c r="S77" s="53"/>
      <c r="T77" s="53"/>
      <c r="U77" s="769"/>
    </row>
    <row r="78" spans="1:21" s="69" customFormat="1" ht="12" customHeight="1">
      <c r="A78" s="64"/>
      <c r="B78" s="772"/>
      <c r="C78" s="775"/>
      <c r="D78" s="54"/>
      <c r="E78" s="52"/>
      <c r="F78" s="52"/>
      <c r="G78" s="52"/>
      <c r="H78" s="52"/>
      <c r="I78" s="56"/>
      <c r="J78" s="53"/>
      <c r="K78" s="53"/>
      <c r="L78" s="53"/>
      <c r="M78" s="53"/>
      <c r="N78" s="56"/>
      <c r="O78" s="53"/>
      <c r="P78" s="53"/>
      <c r="Q78" s="56"/>
      <c r="R78" s="53"/>
      <c r="S78" s="53"/>
      <c r="T78" s="53"/>
      <c r="U78" s="769"/>
    </row>
    <row r="79" spans="1:21" s="69" customFormat="1" ht="21" customHeight="1">
      <c r="A79" s="64"/>
      <c r="B79" s="772"/>
      <c r="C79" s="775"/>
      <c r="D79" s="54"/>
      <c r="E79" s="52"/>
      <c r="F79" s="52"/>
      <c r="G79" s="52"/>
      <c r="H79" s="52"/>
      <c r="I79" s="56"/>
      <c r="J79" s="53"/>
      <c r="K79" s="53"/>
      <c r="L79" s="53"/>
      <c r="M79" s="53"/>
      <c r="N79" s="56"/>
      <c r="O79" s="53"/>
      <c r="P79" s="53"/>
      <c r="Q79" s="56"/>
      <c r="R79" s="53"/>
      <c r="S79" s="53"/>
      <c r="T79" s="53"/>
      <c r="U79" s="769"/>
    </row>
    <row r="80" spans="1:21" s="69" customFormat="1" ht="14.25" customHeight="1">
      <c r="A80" s="64"/>
      <c r="B80" s="772"/>
      <c r="C80" s="775"/>
      <c r="D80" s="54"/>
      <c r="E80" s="52"/>
      <c r="F80" s="52"/>
      <c r="G80" s="52"/>
      <c r="H80" s="52"/>
      <c r="I80" s="56"/>
      <c r="J80" s="53"/>
      <c r="K80" s="53"/>
      <c r="L80" s="53"/>
      <c r="M80" s="53"/>
      <c r="N80" s="56"/>
      <c r="O80" s="53"/>
      <c r="P80" s="53"/>
      <c r="Q80" s="56"/>
      <c r="R80" s="53"/>
      <c r="S80" s="53"/>
      <c r="T80" s="53"/>
      <c r="U80" s="769"/>
    </row>
    <row r="81" spans="1:22" s="69" customFormat="1" ht="48" customHeight="1">
      <c r="A81" s="64"/>
      <c r="B81" s="772"/>
      <c r="C81" s="775"/>
      <c r="D81" s="54"/>
      <c r="E81" s="52"/>
      <c r="F81" s="52"/>
      <c r="G81" s="52"/>
      <c r="H81" s="52"/>
      <c r="I81" s="56"/>
      <c r="J81" s="53"/>
      <c r="K81" s="53"/>
      <c r="L81" s="53"/>
      <c r="M81" s="53"/>
      <c r="N81" s="56"/>
      <c r="O81" s="53"/>
      <c r="P81" s="53"/>
      <c r="Q81" s="56"/>
      <c r="R81" s="53"/>
      <c r="S81" s="53"/>
      <c r="T81" s="53"/>
      <c r="U81" s="769"/>
    </row>
    <row r="82" spans="1:22" s="69" customFormat="1" ht="12.75" customHeight="1">
      <c r="A82" s="64"/>
      <c r="B82" s="772"/>
      <c r="C82" s="775"/>
      <c r="D82" s="54"/>
      <c r="E82" s="52"/>
      <c r="F82" s="52"/>
      <c r="G82" s="52"/>
      <c r="H82" s="52"/>
      <c r="I82" s="56"/>
      <c r="J82" s="53"/>
      <c r="K82" s="53"/>
      <c r="L82" s="53"/>
      <c r="M82" s="53"/>
      <c r="N82" s="56"/>
      <c r="O82" s="53"/>
      <c r="P82" s="53"/>
      <c r="Q82" s="56"/>
      <c r="R82" s="53"/>
      <c r="S82" s="53"/>
      <c r="T82" s="53"/>
      <c r="U82" s="769"/>
    </row>
    <row r="83" spans="1:22" s="69" customFormat="1" ht="39" customHeight="1">
      <c r="A83" s="64"/>
      <c r="B83" s="772"/>
      <c r="C83" s="775"/>
      <c r="D83" s="54"/>
      <c r="E83" s="52"/>
      <c r="F83" s="52"/>
      <c r="G83" s="52"/>
      <c r="H83" s="52"/>
      <c r="I83" s="56"/>
      <c r="J83" s="53"/>
      <c r="K83" s="53"/>
      <c r="L83" s="53"/>
      <c r="M83" s="53"/>
      <c r="N83" s="56"/>
      <c r="O83" s="53"/>
      <c r="P83" s="53"/>
      <c r="Q83" s="56"/>
      <c r="R83" s="53"/>
      <c r="S83" s="53"/>
      <c r="T83" s="53"/>
      <c r="U83" s="769"/>
    </row>
    <row r="84" spans="1:22" s="69" customFormat="1" ht="15" customHeight="1">
      <c r="A84" s="64"/>
      <c r="B84" s="772"/>
      <c r="C84" s="775"/>
      <c r="D84" s="54"/>
      <c r="E84" s="52"/>
      <c r="F84" s="52"/>
      <c r="G84" s="52"/>
      <c r="H84" s="52"/>
      <c r="I84" s="56"/>
      <c r="J84" s="53"/>
      <c r="K84" s="53"/>
      <c r="L84" s="53"/>
      <c r="M84" s="53"/>
      <c r="N84" s="56"/>
      <c r="O84" s="53"/>
      <c r="P84" s="53"/>
      <c r="Q84" s="56"/>
      <c r="R84" s="53"/>
      <c r="S84" s="53"/>
      <c r="T84" s="53"/>
      <c r="U84" s="769"/>
    </row>
    <row r="85" spans="1:22" s="69" customFormat="1" ht="35.25" customHeight="1">
      <c r="A85" s="64"/>
      <c r="B85" s="772"/>
      <c r="C85" s="775"/>
      <c r="D85" s="54"/>
      <c r="E85" s="52"/>
      <c r="F85" s="52"/>
      <c r="G85" s="52"/>
      <c r="H85" s="52"/>
      <c r="I85" s="56"/>
      <c r="J85" s="53"/>
      <c r="K85" s="53"/>
      <c r="L85" s="53"/>
      <c r="M85" s="53"/>
      <c r="N85" s="56"/>
      <c r="O85" s="53"/>
      <c r="P85" s="53"/>
      <c r="Q85" s="56"/>
      <c r="R85" s="53"/>
      <c r="S85" s="53"/>
      <c r="T85" s="53"/>
      <c r="U85" s="769"/>
    </row>
    <row r="86" spans="1:22" s="69" customFormat="1" ht="15" customHeight="1">
      <c r="A86" s="64"/>
      <c r="B86" s="772"/>
      <c r="C86" s="775"/>
      <c r="D86" s="54"/>
      <c r="E86" s="52"/>
      <c r="F86" s="52"/>
      <c r="G86" s="52"/>
      <c r="H86" s="52"/>
      <c r="I86" s="56"/>
      <c r="J86" s="53"/>
      <c r="K86" s="53"/>
      <c r="L86" s="53"/>
      <c r="M86" s="53"/>
      <c r="N86" s="56"/>
      <c r="O86" s="53"/>
      <c r="P86" s="53"/>
      <c r="Q86" s="56"/>
      <c r="R86" s="53"/>
      <c r="S86" s="53"/>
      <c r="T86" s="53"/>
      <c r="U86" s="769"/>
    </row>
    <row r="87" spans="1:22" s="69" customFormat="1" ht="153.75" customHeight="1">
      <c r="A87" s="774"/>
      <c r="B87" s="775"/>
      <c r="C87" s="775"/>
      <c r="D87" s="54"/>
      <c r="E87" s="52"/>
      <c r="F87" s="52"/>
      <c r="G87" s="52"/>
      <c r="H87" s="52"/>
      <c r="I87" s="53"/>
      <c r="J87" s="53"/>
      <c r="K87" s="53"/>
      <c r="L87" s="53"/>
      <c r="M87" s="53"/>
      <c r="N87" s="56"/>
      <c r="O87" s="56"/>
      <c r="P87" s="56"/>
      <c r="Q87" s="53"/>
      <c r="R87" s="53"/>
      <c r="S87" s="53"/>
      <c r="T87" s="53"/>
      <c r="U87" s="780"/>
    </row>
    <row r="88" spans="1:22" s="69" customFormat="1" ht="12.75" customHeight="1">
      <c r="A88" s="774"/>
      <c r="B88" s="775"/>
      <c r="C88" s="775"/>
      <c r="D88" s="54"/>
      <c r="E88" s="52"/>
      <c r="F88" s="52"/>
      <c r="G88" s="52"/>
      <c r="H88" s="52"/>
      <c r="I88" s="53"/>
      <c r="J88" s="53"/>
      <c r="K88" s="53"/>
      <c r="L88" s="53"/>
      <c r="M88" s="53"/>
      <c r="N88" s="56"/>
      <c r="O88" s="56"/>
      <c r="P88" s="56"/>
      <c r="Q88" s="53"/>
      <c r="R88" s="53"/>
      <c r="S88" s="53"/>
      <c r="T88" s="53"/>
      <c r="U88" s="780"/>
    </row>
    <row r="89" spans="1:22" s="69" customFormat="1" ht="54.75" customHeight="1">
      <c r="A89" s="781"/>
      <c r="B89" s="775"/>
      <c r="C89" s="775"/>
      <c r="D89" s="54"/>
      <c r="E89" s="52"/>
      <c r="F89" s="52"/>
      <c r="G89" s="52"/>
      <c r="H89" s="52"/>
      <c r="I89" s="53"/>
      <c r="J89" s="53"/>
      <c r="K89" s="53"/>
      <c r="L89" s="53"/>
      <c r="M89" s="53"/>
      <c r="N89" s="56"/>
      <c r="O89" s="56"/>
      <c r="P89" s="56"/>
      <c r="Q89" s="53"/>
      <c r="R89" s="53"/>
      <c r="S89" s="53"/>
      <c r="T89" s="53"/>
      <c r="U89" s="769"/>
    </row>
    <row r="90" spans="1:22" s="69" customFormat="1" ht="12.75" customHeight="1">
      <c r="A90" s="781"/>
      <c r="B90" s="775"/>
      <c r="C90" s="775"/>
      <c r="D90" s="54"/>
      <c r="E90" s="52"/>
      <c r="F90" s="52"/>
      <c r="G90" s="52"/>
      <c r="H90" s="52"/>
      <c r="I90" s="53"/>
      <c r="J90" s="53"/>
      <c r="K90" s="53"/>
      <c r="L90" s="53"/>
      <c r="M90" s="53"/>
      <c r="N90" s="56"/>
      <c r="O90" s="56"/>
      <c r="P90" s="56"/>
      <c r="Q90" s="53"/>
      <c r="R90" s="53"/>
      <c r="S90" s="53"/>
      <c r="T90" s="53"/>
      <c r="U90" s="769"/>
    </row>
    <row r="91" spans="1:22" s="69" customFormat="1" ht="72.75" customHeight="1">
      <c r="A91" s="64"/>
      <c r="B91" s="775"/>
      <c r="C91" s="775"/>
      <c r="D91" s="54"/>
      <c r="E91" s="52"/>
      <c r="F91" s="52"/>
      <c r="G91" s="52"/>
      <c r="H91" s="52"/>
      <c r="I91" s="53"/>
      <c r="J91" s="53"/>
      <c r="K91" s="53"/>
      <c r="L91" s="53"/>
      <c r="M91" s="53"/>
      <c r="N91" s="56"/>
      <c r="O91" s="56"/>
      <c r="P91" s="56"/>
      <c r="Q91" s="53"/>
      <c r="R91" s="53"/>
      <c r="S91" s="53"/>
      <c r="T91" s="53"/>
      <c r="U91" s="769"/>
    </row>
    <row r="92" spans="1:22" s="69" customFormat="1" ht="12.75" customHeight="1">
      <c r="A92" s="64"/>
      <c r="B92" s="775"/>
      <c r="C92" s="775"/>
      <c r="D92" s="54"/>
      <c r="E92" s="52"/>
      <c r="F92" s="52"/>
      <c r="G92" s="52"/>
      <c r="H92" s="52"/>
      <c r="I92" s="53"/>
      <c r="J92" s="53"/>
      <c r="K92" s="53"/>
      <c r="L92" s="53"/>
      <c r="M92" s="53"/>
      <c r="N92" s="56"/>
      <c r="O92" s="56"/>
      <c r="P92" s="56"/>
      <c r="Q92" s="53"/>
      <c r="R92" s="53"/>
      <c r="S92" s="53"/>
      <c r="T92" s="53"/>
      <c r="U92" s="769"/>
    </row>
    <row r="93" spans="1:22" s="69" customFormat="1" ht="23.25" customHeight="1">
      <c r="A93" s="774"/>
      <c r="B93" s="775"/>
      <c r="C93" s="775"/>
      <c r="D93" s="54"/>
      <c r="E93" s="52"/>
      <c r="F93" s="75"/>
      <c r="G93" s="75"/>
      <c r="H93" s="52"/>
      <c r="I93" s="53"/>
      <c r="J93" s="53"/>
      <c r="K93" s="53"/>
      <c r="L93" s="53"/>
      <c r="M93" s="53"/>
      <c r="N93" s="56"/>
      <c r="O93" s="56"/>
      <c r="P93" s="56"/>
      <c r="Q93" s="53"/>
      <c r="R93" s="53"/>
      <c r="S93" s="53"/>
      <c r="T93" s="53"/>
      <c r="U93" s="780"/>
      <c r="V93" s="73"/>
    </row>
    <row r="94" spans="1:22" s="69" customFormat="1" ht="12.75" customHeight="1">
      <c r="A94" s="774"/>
      <c r="B94" s="775"/>
      <c r="C94" s="775"/>
      <c r="D94" s="54"/>
      <c r="E94" s="52"/>
      <c r="F94" s="52"/>
      <c r="G94" s="52"/>
      <c r="H94" s="52"/>
      <c r="I94" s="53"/>
      <c r="J94" s="53"/>
      <c r="K94" s="53"/>
      <c r="L94" s="53"/>
      <c r="M94" s="53"/>
      <c r="N94" s="56"/>
      <c r="O94" s="56"/>
      <c r="P94" s="56"/>
      <c r="Q94" s="53"/>
      <c r="R94" s="53"/>
      <c r="S94" s="53"/>
      <c r="T94" s="53"/>
      <c r="U94" s="780"/>
      <c r="V94" s="73"/>
    </row>
    <row r="95" spans="1:22" s="69" customFormat="1" ht="21.75" customHeight="1">
      <c r="A95" s="774"/>
      <c r="B95" s="775"/>
      <c r="C95" s="775"/>
      <c r="D95" s="54"/>
      <c r="E95" s="52"/>
      <c r="F95" s="75"/>
      <c r="G95" s="75"/>
      <c r="H95" s="52"/>
      <c r="I95" s="53"/>
      <c r="J95" s="53"/>
      <c r="K95" s="53"/>
      <c r="L95" s="53"/>
      <c r="M95" s="53"/>
      <c r="N95" s="56"/>
      <c r="O95" s="56"/>
      <c r="P95" s="56"/>
      <c r="Q95" s="53"/>
      <c r="R95" s="53"/>
      <c r="S95" s="53"/>
      <c r="T95" s="53"/>
      <c r="U95" s="780"/>
      <c r="V95" s="73"/>
    </row>
    <row r="96" spans="1:22" s="69" customFormat="1" ht="12.75" customHeight="1">
      <c r="A96" s="774"/>
      <c r="B96" s="775"/>
      <c r="C96" s="775"/>
      <c r="D96" s="54"/>
      <c r="E96" s="52"/>
      <c r="F96" s="52"/>
      <c r="G96" s="52"/>
      <c r="H96" s="52"/>
      <c r="I96" s="53"/>
      <c r="J96" s="53"/>
      <c r="K96" s="53"/>
      <c r="L96" s="53"/>
      <c r="M96" s="53"/>
      <c r="N96" s="56"/>
      <c r="O96" s="56"/>
      <c r="P96" s="56"/>
      <c r="Q96" s="53"/>
      <c r="R96" s="53"/>
      <c r="S96" s="53"/>
      <c r="T96" s="53"/>
      <c r="U96" s="780"/>
      <c r="V96" s="73"/>
    </row>
    <row r="97" spans="1:22" s="69" customFormat="1" ht="21" customHeight="1">
      <c r="A97" s="774"/>
      <c r="B97" s="775"/>
      <c r="C97" s="775"/>
      <c r="D97" s="54"/>
      <c r="E97" s="52"/>
      <c r="F97" s="75"/>
      <c r="G97" s="75"/>
      <c r="H97" s="52"/>
      <c r="I97" s="53"/>
      <c r="J97" s="53"/>
      <c r="K97" s="53"/>
      <c r="L97" s="53"/>
      <c r="M97" s="53"/>
      <c r="N97" s="56"/>
      <c r="O97" s="56"/>
      <c r="P97" s="56"/>
      <c r="Q97" s="53"/>
      <c r="R97" s="53"/>
      <c r="S97" s="53"/>
      <c r="T97" s="53"/>
      <c r="U97" s="780"/>
      <c r="V97" s="73"/>
    </row>
    <row r="98" spans="1:22" s="69" customFormat="1" ht="12.75" customHeight="1">
      <c r="A98" s="774"/>
      <c r="B98" s="775"/>
      <c r="C98" s="775"/>
      <c r="D98" s="54"/>
      <c r="E98" s="52"/>
      <c r="F98" s="52"/>
      <c r="G98" s="52"/>
      <c r="H98" s="52"/>
      <c r="I98" s="53"/>
      <c r="J98" s="53"/>
      <c r="K98" s="53"/>
      <c r="L98" s="53"/>
      <c r="M98" s="53"/>
      <c r="N98" s="56"/>
      <c r="O98" s="56"/>
      <c r="P98" s="56"/>
      <c r="Q98" s="53"/>
      <c r="R98" s="53"/>
      <c r="S98" s="53"/>
      <c r="T98" s="53"/>
      <c r="U98" s="780"/>
      <c r="V98" s="73"/>
    </row>
    <row r="99" spans="1:22" s="69" customFormat="1" ht="23.25" customHeight="1">
      <c r="A99" s="774"/>
      <c r="B99" s="775"/>
      <c r="C99" s="775"/>
      <c r="D99" s="54"/>
      <c r="E99" s="52"/>
      <c r="F99" s="75"/>
      <c r="G99" s="75"/>
      <c r="H99" s="52"/>
      <c r="I99" s="53"/>
      <c r="J99" s="53"/>
      <c r="K99" s="53"/>
      <c r="L99" s="53"/>
      <c r="M99" s="53"/>
      <c r="N99" s="56"/>
      <c r="O99" s="56"/>
      <c r="P99" s="56"/>
      <c r="Q99" s="53"/>
      <c r="R99" s="53"/>
      <c r="S99" s="53"/>
      <c r="T99" s="53"/>
      <c r="U99" s="780"/>
      <c r="V99" s="73"/>
    </row>
    <row r="100" spans="1:22" s="69" customFormat="1" ht="12.75" customHeight="1">
      <c r="A100" s="774"/>
      <c r="B100" s="775"/>
      <c r="C100" s="775"/>
      <c r="D100" s="54"/>
      <c r="E100" s="52"/>
      <c r="F100" s="52"/>
      <c r="G100" s="52"/>
      <c r="H100" s="52"/>
      <c r="I100" s="53"/>
      <c r="J100" s="53"/>
      <c r="K100" s="53"/>
      <c r="L100" s="53"/>
      <c r="M100" s="53"/>
      <c r="N100" s="56"/>
      <c r="O100" s="56"/>
      <c r="P100" s="56"/>
      <c r="Q100" s="53"/>
      <c r="R100" s="53"/>
      <c r="S100" s="53"/>
      <c r="T100" s="53"/>
      <c r="U100" s="780"/>
      <c r="V100" s="73"/>
    </row>
    <row r="101" spans="1:22" s="69" customFormat="1" ht="22.5" customHeight="1">
      <c r="A101" s="774"/>
      <c r="B101" s="775"/>
      <c r="C101" s="775"/>
      <c r="D101" s="54"/>
      <c r="E101" s="52"/>
      <c r="F101" s="52"/>
      <c r="G101" s="52"/>
      <c r="H101" s="52"/>
      <c r="I101" s="53"/>
      <c r="J101" s="53"/>
      <c r="K101" s="53"/>
      <c r="L101" s="53"/>
      <c r="M101" s="53"/>
      <c r="N101" s="56"/>
      <c r="O101" s="56"/>
      <c r="P101" s="56"/>
      <c r="Q101" s="53"/>
      <c r="R101" s="53"/>
      <c r="S101" s="53"/>
      <c r="T101" s="53"/>
      <c r="U101" s="780"/>
      <c r="V101" s="73"/>
    </row>
    <row r="102" spans="1:22" s="69" customFormat="1" ht="12.75" customHeight="1">
      <c r="A102" s="774"/>
      <c r="B102" s="775"/>
      <c r="C102" s="775"/>
      <c r="D102" s="54"/>
      <c r="E102" s="52"/>
      <c r="F102" s="52"/>
      <c r="G102" s="52"/>
      <c r="H102" s="52"/>
      <c r="I102" s="53"/>
      <c r="J102" s="53"/>
      <c r="K102" s="53"/>
      <c r="L102" s="53"/>
      <c r="M102" s="53"/>
      <c r="N102" s="56"/>
      <c r="O102" s="56"/>
      <c r="P102" s="56"/>
      <c r="Q102" s="53"/>
      <c r="R102" s="53"/>
      <c r="S102" s="53"/>
      <c r="T102" s="53"/>
      <c r="U102" s="780"/>
      <c r="V102" s="73"/>
    </row>
    <row r="103" spans="1:22" s="69" customFormat="1" ht="21" customHeight="1">
      <c r="A103" s="774"/>
      <c r="B103" s="775"/>
      <c r="C103" s="775"/>
      <c r="D103" s="54"/>
      <c r="E103" s="52"/>
      <c r="F103" s="52"/>
      <c r="G103" s="52"/>
      <c r="H103" s="52"/>
      <c r="I103" s="53"/>
      <c r="J103" s="53"/>
      <c r="K103" s="53"/>
      <c r="L103" s="53"/>
      <c r="M103" s="53"/>
      <c r="N103" s="56"/>
      <c r="O103" s="56"/>
      <c r="P103" s="56"/>
      <c r="Q103" s="53"/>
      <c r="R103" s="53"/>
      <c r="S103" s="53"/>
      <c r="T103" s="53"/>
      <c r="U103" s="780"/>
      <c r="V103" s="73"/>
    </row>
    <row r="104" spans="1:22" s="69" customFormat="1" ht="12.75" customHeight="1">
      <c r="A104" s="774"/>
      <c r="B104" s="775"/>
      <c r="C104" s="775"/>
      <c r="D104" s="54"/>
      <c r="E104" s="52"/>
      <c r="F104" s="52"/>
      <c r="G104" s="52"/>
      <c r="H104" s="52"/>
      <c r="I104" s="53"/>
      <c r="J104" s="53"/>
      <c r="K104" s="53"/>
      <c r="L104" s="53"/>
      <c r="M104" s="53"/>
      <c r="N104" s="56"/>
      <c r="O104" s="56"/>
      <c r="P104" s="56"/>
      <c r="Q104" s="53"/>
      <c r="R104" s="53"/>
      <c r="S104" s="53"/>
      <c r="T104" s="53"/>
      <c r="U104" s="780"/>
      <c r="V104" s="73"/>
    </row>
    <row r="105" spans="1:22" s="69" customFormat="1" ht="18" customHeight="1">
      <c r="A105" s="774"/>
      <c r="B105" s="775"/>
      <c r="C105" s="775"/>
      <c r="D105" s="54"/>
      <c r="E105" s="52"/>
      <c r="F105" s="75"/>
      <c r="G105" s="75"/>
      <c r="H105" s="52"/>
      <c r="I105" s="53"/>
      <c r="J105" s="53"/>
      <c r="K105" s="53"/>
      <c r="L105" s="53"/>
      <c r="M105" s="53"/>
      <c r="N105" s="56"/>
      <c r="O105" s="56"/>
      <c r="P105" s="56"/>
      <c r="Q105" s="53"/>
      <c r="R105" s="53"/>
      <c r="S105" s="53"/>
      <c r="T105" s="53"/>
      <c r="U105" s="769"/>
    </row>
    <row r="106" spans="1:22" s="69" customFormat="1" ht="12.75" customHeight="1">
      <c r="A106" s="774"/>
      <c r="B106" s="775"/>
      <c r="C106" s="775"/>
      <c r="D106" s="54"/>
      <c r="E106" s="52"/>
      <c r="F106" s="52"/>
      <c r="G106" s="52"/>
      <c r="H106" s="52"/>
      <c r="I106" s="53"/>
      <c r="J106" s="53"/>
      <c r="K106" s="53"/>
      <c r="L106" s="53"/>
      <c r="M106" s="53"/>
      <c r="N106" s="56"/>
      <c r="O106" s="56"/>
      <c r="P106" s="56"/>
      <c r="Q106" s="53"/>
      <c r="R106" s="53"/>
      <c r="S106" s="53"/>
      <c r="T106" s="53"/>
      <c r="U106" s="769"/>
    </row>
    <row r="107" spans="1:22" s="69" customFormat="1" ht="15.75" customHeight="1">
      <c r="A107" s="774"/>
      <c r="B107" s="775"/>
      <c r="C107" s="775"/>
      <c r="D107" s="54"/>
      <c r="E107" s="52"/>
      <c r="F107" s="75"/>
      <c r="G107" s="75"/>
      <c r="H107" s="52"/>
      <c r="I107" s="53"/>
      <c r="J107" s="53"/>
      <c r="K107" s="53"/>
      <c r="L107" s="53"/>
      <c r="M107" s="53"/>
      <c r="N107" s="56"/>
      <c r="O107" s="56"/>
      <c r="P107" s="56"/>
      <c r="Q107" s="53"/>
      <c r="R107" s="53"/>
      <c r="S107" s="53"/>
      <c r="T107" s="53"/>
      <c r="U107" s="769"/>
    </row>
    <row r="108" spans="1:22" s="69" customFormat="1" ht="12.75" customHeight="1">
      <c r="A108" s="774"/>
      <c r="B108" s="775"/>
      <c r="C108" s="775"/>
      <c r="D108" s="54"/>
      <c r="E108" s="52"/>
      <c r="F108" s="52"/>
      <c r="G108" s="52"/>
      <c r="H108" s="52"/>
      <c r="I108" s="53"/>
      <c r="J108" s="53"/>
      <c r="K108" s="53"/>
      <c r="L108" s="53"/>
      <c r="M108" s="53"/>
      <c r="N108" s="56"/>
      <c r="O108" s="56"/>
      <c r="P108" s="56"/>
      <c r="Q108" s="53"/>
      <c r="R108" s="53"/>
      <c r="S108" s="53"/>
      <c r="T108" s="53"/>
      <c r="U108" s="769"/>
    </row>
    <row r="109" spans="1:22" s="69" customFormat="1" ht="25.5" customHeight="1">
      <c r="A109" s="774"/>
      <c r="B109" s="775"/>
      <c r="C109" s="775"/>
      <c r="D109" s="54"/>
      <c r="E109" s="52"/>
      <c r="F109" s="75"/>
      <c r="G109" s="75"/>
      <c r="H109" s="52"/>
      <c r="I109" s="53"/>
      <c r="J109" s="53"/>
      <c r="K109" s="53"/>
      <c r="L109" s="53"/>
      <c r="M109" s="53"/>
      <c r="N109" s="56"/>
      <c r="O109" s="56"/>
      <c r="P109" s="56"/>
      <c r="Q109" s="53"/>
      <c r="R109" s="53"/>
      <c r="S109" s="53"/>
      <c r="T109" s="53"/>
      <c r="U109" s="769"/>
    </row>
    <row r="110" spans="1:22" s="69" customFormat="1" ht="12.75" customHeight="1">
      <c r="A110" s="774"/>
      <c r="B110" s="775"/>
      <c r="C110" s="775"/>
      <c r="D110" s="54"/>
      <c r="E110" s="52"/>
      <c r="F110" s="52"/>
      <c r="G110" s="52"/>
      <c r="H110" s="52"/>
      <c r="I110" s="53"/>
      <c r="J110" s="53"/>
      <c r="K110" s="53"/>
      <c r="L110" s="53"/>
      <c r="M110" s="53"/>
      <c r="N110" s="56"/>
      <c r="O110" s="56"/>
      <c r="P110" s="56"/>
      <c r="Q110" s="53"/>
      <c r="R110" s="53"/>
      <c r="S110" s="53"/>
      <c r="T110" s="53"/>
      <c r="U110" s="769"/>
    </row>
    <row r="111" spans="1:22">
      <c r="K111" s="77"/>
    </row>
  </sheetData>
  <mergeCells count="102">
    <mergeCell ref="B89:B90"/>
    <mergeCell ref="A89:A90"/>
    <mergeCell ref="B91:B92"/>
    <mergeCell ref="B93:B104"/>
    <mergeCell ref="U93:U104"/>
    <mergeCell ref="C105:C110"/>
    <mergeCell ref="B105:B110"/>
    <mergeCell ref="U105:U110"/>
    <mergeCell ref="C61:C62"/>
    <mergeCell ref="B61:B62"/>
    <mergeCell ref="A61:A62"/>
    <mergeCell ref="C63:C66"/>
    <mergeCell ref="B63:B66"/>
    <mergeCell ref="A63:A66"/>
    <mergeCell ref="B67:B70"/>
    <mergeCell ref="A67:A70"/>
    <mergeCell ref="U67:U70"/>
    <mergeCell ref="U63:U66"/>
    <mergeCell ref="U61:U62"/>
    <mergeCell ref="C55:C56"/>
    <mergeCell ref="U49:U54"/>
    <mergeCell ref="B55:B56"/>
    <mergeCell ref="C57:C60"/>
    <mergeCell ref="A57:A60"/>
    <mergeCell ref="U57:U60"/>
    <mergeCell ref="U39:U42"/>
    <mergeCell ref="C45:C48"/>
    <mergeCell ref="B45:B48"/>
    <mergeCell ref="A45:A48"/>
    <mergeCell ref="U45:U48"/>
    <mergeCell ref="C49:C54"/>
    <mergeCell ref="B49:B54"/>
    <mergeCell ref="A49:A54"/>
    <mergeCell ref="C39:C42"/>
    <mergeCell ref="B39:B42"/>
    <mergeCell ref="C43:C44"/>
    <mergeCell ref="B43:B44"/>
    <mergeCell ref="A39:A42"/>
    <mergeCell ref="B57:B60"/>
    <mergeCell ref="U55:U56"/>
    <mergeCell ref="A43:A44"/>
    <mergeCell ref="U43:U44"/>
    <mergeCell ref="A31:A32"/>
    <mergeCell ref="C33:C34"/>
    <mergeCell ref="A33:A34"/>
    <mergeCell ref="B33:B34"/>
    <mergeCell ref="C35:C36"/>
    <mergeCell ref="B35:B36"/>
    <mergeCell ref="A35:A36"/>
    <mergeCell ref="C11:C12"/>
    <mergeCell ref="B11:B12"/>
    <mergeCell ref="C13:C22"/>
    <mergeCell ref="B13:B22"/>
    <mergeCell ref="A13:A22"/>
    <mergeCell ref="U13:U22"/>
    <mergeCell ref="U23:U30"/>
    <mergeCell ref="A105:A110"/>
    <mergeCell ref="U89:U90"/>
    <mergeCell ref="C91:C92"/>
    <mergeCell ref="U91:U92"/>
    <mergeCell ref="A93:A104"/>
    <mergeCell ref="C93:C104"/>
    <mergeCell ref="A87:A88"/>
    <mergeCell ref="B87:B88"/>
    <mergeCell ref="C87:C88"/>
    <mergeCell ref="U87:U88"/>
    <mergeCell ref="C89:C90"/>
    <mergeCell ref="B81:B86"/>
    <mergeCell ref="C81:C86"/>
    <mergeCell ref="C77:C80"/>
    <mergeCell ref="B77:B80"/>
    <mergeCell ref="U81:U86"/>
    <mergeCell ref="U77:U80"/>
    <mergeCell ref="C71:C76"/>
    <mergeCell ref="B71:B76"/>
    <mergeCell ref="A71:A76"/>
    <mergeCell ref="U71:U76"/>
    <mergeCell ref="C67:C70"/>
    <mergeCell ref="C37:C38"/>
    <mergeCell ref="B37:B38"/>
    <mergeCell ref="U33:U34"/>
    <mergeCell ref="U35:U36"/>
    <mergeCell ref="U37:U38"/>
    <mergeCell ref="B31:B32"/>
    <mergeCell ref="C31:C32"/>
    <mergeCell ref="U31:U32"/>
    <mergeCell ref="B23:B30"/>
    <mergeCell ref="C23:C30"/>
    <mergeCell ref="U11:U12"/>
    <mergeCell ref="C5:C10"/>
    <mergeCell ref="X5:X6"/>
    <mergeCell ref="A5:A10"/>
    <mergeCell ref="B5:B10"/>
    <mergeCell ref="U5:U10"/>
    <mergeCell ref="A1:A2"/>
    <mergeCell ref="B1:B2"/>
    <mergeCell ref="C1:C2"/>
    <mergeCell ref="U1:U2"/>
    <mergeCell ref="A3:A4"/>
    <mergeCell ref="B3:B4"/>
    <mergeCell ref="C3:C4"/>
    <mergeCell ref="U3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10 показатели </vt:lpstr>
      <vt:lpstr>11 средства по кодам</vt:lpstr>
      <vt:lpstr>12 средства бюджет</vt:lpstr>
      <vt:lpstr>13 КАИП</vt:lpstr>
      <vt:lpstr>Лист1</vt:lpstr>
      <vt:lpstr>'10 показатели '!Область_печати</vt:lpstr>
      <vt:lpstr>'11 средства по кодам'!Область_печати</vt:lpstr>
      <vt:lpstr>'12 средства бюджет'!Область_печати</vt:lpstr>
      <vt:lpstr>'13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Пользователь Windows</cp:lastModifiedBy>
  <cp:lastPrinted>2024-03-19T06:52:52Z</cp:lastPrinted>
  <dcterms:created xsi:type="dcterms:W3CDTF">2007-07-17T01:27:34Z</dcterms:created>
  <dcterms:modified xsi:type="dcterms:W3CDTF">2024-03-19T06:52:53Z</dcterms:modified>
</cp:coreProperties>
</file>