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4330" windowHeight="11020"/>
  </bookViews>
  <sheets>
    <sheet name="2020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0" i="2"/>
  <c r="E262" s="1"/>
  <c r="E248"/>
  <c r="F261"/>
  <c r="F125"/>
  <c r="F118"/>
  <c r="F119"/>
  <c r="F120"/>
  <c r="F121"/>
  <c r="F122"/>
  <c r="F123"/>
  <c r="F124"/>
  <c r="F9"/>
  <c r="F128" l="1"/>
  <c r="F155"/>
  <c r="F137"/>
  <c r="F139"/>
  <c r="F141"/>
  <c r="F142"/>
  <c r="F143"/>
  <c r="F144"/>
  <c r="F145"/>
  <c r="F146"/>
  <c r="F147"/>
  <c r="F148"/>
  <c r="F149"/>
  <c r="F151"/>
  <c r="F152"/>
  <c r="F153"/>
  <c r="F154"/>
  <c r="F156"/>
  <c r="F158"/>
  <c r="F159"/>
  <c r="F162"/>
  <c r="F164"/>
  <c r="F165"/>
  <c r="F169"/>
  <c r="F170"/>
  <c r="F107"/>
  <c r="F80"/>
  <c r="F30"/>
  <c r="F34"/>
  <c r="F35"/>
  <c r="F8"/>
  <c r="F29"/>
  <c r="F37" l="1"/>
  <c r="F11"/>
  <c r="F56" l="1"/>
  <c r="F103"/>
  <c r="F104"/>
  <c r="F98"/>
  <c r="F226"/>
  <c r="F221"/>
  <c r="F215"/>
  <c r="F251"/>
  <c r="F250"/>
  <c r="F12" l="1"/>
  <c r="F117"/>
  <c r="E126" s="1"/>
  <c r="F210"/>
  <c r="F129"/>
  <c r="F130"/>
  <c r="F131"/>
  <c r="F112"/>
  <c r="F111"/>
  <c r="F86"/>
  <c r="F84"/>
  <c r="F70"/>
  <c r="F71"/>
  <c r="F72"/>
  <c r="F69"/>
  <c r="F10"/>
  <c r="F13" s="1"/>
  <c r="F19"/>
  <c r="F17"/>
  <c r="F133" l="1"/>
  <c r="F88"/>
  <c r="E89" s="1"/>
  <c r="F74"/>
  <c r="F114"/>
  <c r="E115" s="1"/>
  <c r="F220" l="1"/>
  <c r="F182"/>
  <c r="F176"/>
  <c r="F202"/>
  <c r="F183" l="1"/>
  <c r="E184" s="1"/>
  <c r="F211"/>
  <c r="E212" s="1"/>
  <c r="F199"/>
  <c r="F190" l="1"/>
  <c r="F186"/>
  <c r="F191" s="1"/>
  <c r="E192" l="1"/>
  <c r="F42"/>
  <c r="F41"/>
  <c r="F40"/>
  <c r="F50"/>
  <c r="F48"/>
  <c r="F47"/>
  <c r="F46"/>
  <c r="F36"/>
  <c r="F26"/>
  <c r="F27"/>
  <c r="F28"/>
  <c r="F25"/>
  <c r="F31" s="1"/>
  <c r="F20"/>
  <c r="F18"/>
  <c r="F16"/>
  <c r="E14" l="1"/>
  <c r="E32"/>
  <c r="F22"/>
  <c r="E38"/>
  <c r="F43"/>
  <c r="E44" s="1"/>
  <c r="F51"/>
  <c r="E52" s="1"/>
  <c r="F102" l="1"/>
  <c r="F108" s="1"/>
  <c r="F96"/>
  <c r="F97"/>
  <c r="F91"/>
  <c r="F93" s="1"/>
  <c r="F73"/>
  <c r="F79"/>
  <c r="F77"/>
  <c r="F78"/>
  <c r="F255"/>
  <c r="F254"/>
  <c r="F252"/>
  <c r="F59"/>
  <c r="F61" s="1"/>
  <c r="F65"/>
  <c r="E67" s="1"/>
  <c r="F231"/>
  <c r="F233" s="1"/>
  <c r="F232"/>
  <c r="F223"/>
  <c r="F227"/>
  <c r="E229" s="1"/>
  <c r="F214"/>
  <c r="F217" s="1"/>
  <c r="E109" l="1"/>
  <c r="E234"/>
  <c r="F99"/>
  <c r="E100" s="1"/>
  <c r="E75"/>
  <c r="F81"/>
  <c r="F132"/>
  <c r="F172"/>
  <c r="F171"/>
  <c r="F173" l="1"/>
  <c r="E174" s="1"/>
  <c r="E134"/>
  <c r="F136"/>
  <c r="F166" s="1"/>
  <c r="E57"/>
  <c r="E167" l="1"/>
  <c r="F241"/>
  <c r="F242"/>
  <c r="F243"/>
  <c r="F244"/>
  <c r="F245"/>
  <c r="F246"/>
  <c r="F240"/>
  <c r="F237"/>
  <c r="F236"/>
  <c r="F247" l="1"/>
  <c r="F216" l="1"/>
  <c r="E218" s="1"/>
  <c r="F21" l="1"/>
  <c r="E23" s="1"/>
  <c r="E82"/>
  <c r="F222"/>
  <c r="E224" s="1"/>
  <c r="F60" l="1"/>
  <c r="E62" s="1"/>
  <c r="F92" l="1"/>
  <c r="E94" s="1"/>
</calcChain>
</file>

<file path=xl/sharedStrings.xml><?xml version="1.0" encoding="utf-8"?>
<sst xmlns="http://schemas.openxmlformats.org/spreadsheetml/2006/main" count="532" uniqueCount="230">
  <si>
    <t>№ п/п</t>
  </si>
  <si>
    <t>Цель, задачи, показатели результативности</t>
  </si>
  <si>
    <t>план</t>
  </si>
  <si>
    <t>факт</t>
  </si>
  <si>
    <t>Ед. измере-ния</t>
  </si>
  <si>
    <t>%</t>
  </si>
  <si>
    <t>чел</t>
  </si>
  <si>
    <t>чел.</t>
  </si>
  <si>
    <t>ед</t>
  </si>
  <si>
    <t>шт</t>
  </si>
  <si>
    <t>2.1.</t>
  </si>
  <si>
    <t>3.1.</t>
  </si>
  <si>
    <t>руб</t>
  </si>
  <si>
    <t>показатель - доля исполнительных бюджетных ассигнований, предусмотренных в программном виде</t>
  </si>
  <si>
    <t>8.1.</t>
  </si>
  <si>
    <t>8.2.</t>
  </si>
  <si>
    <t>5.1.</t>
  </si>
  <si>
    <t>5.2.</t>
  </si>
  <si>
    <t>4.2.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</si>
  <si>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</si>
  <si>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</si>
  <si>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</si>
  <si>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</si>
  <si>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</si>
  <si>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</si>
  <si>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</si>
  <si>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</si>
  <si>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 xml:space="preserve">показатель - минимальный размер бюджетной обеспеченности поселений Березовского района после выравнивания </t>
  </si>
  <si>
    <t>показатель -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</si>
  <si>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>показетель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</si>
  <si>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доля расходов районного бюджета, формируемых в рамках муниципальных программ Березовского района</t>
  </si>
  <si>
    <t>показатель - минимальный размер бюджетной обеспеченности поселений Березовского района после выравнивания</t>
  </si>
  <si>
    <t>показатель - 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</si>
  <si>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>показатель -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</si>
  <si>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показатель - отношение муниципального долга Березовского района к доходам районного бюджета за исключением безвозмездных поступлений</t>
  </si>
  <si>
    <t>показатель - отношение годовой суммы платежей на погашение и обслуживание муниципального долга Березовского района к доходам районного бюджета</t>
  </si>
  <si>
    <t>показатель - обеспечение исполнения расходных обязательств района (за исключением безвозмездных поступлений)</t>
  </si>
  <si>
    <t>показатель - соотношение количества фактически проведенных контрольных мероприятий к количеству запланированных</t>
  </si>
  <si>
    <t>показатель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</si>
  <si>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</si>
  <si>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>показатель -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</si>
  <si>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</si>
  <si>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показатель -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</si>
  <si>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>9.1.</t>
  </si>
  <si>
    <t>9.2.</t>
  </si>
  <si>
    <t>9.3.</t>
  </si>
  <si>
    <t>показатель - доля убыточных оранизаций  жилищно-коммунального хозяйства</t>
  </si>
  <si>
    <t xml:space="preserve">показатель - доведение уровня возмещения населением затрат на предоставление жилищно-коммунальных услуг по установленным для населения тарифам </t>
  </si>
  <si>
    <t>8 (39175) 2-10-53</t>
  </si>
  <si>
    <t>тыс.руб.</t>
  </si>
  <si>
    <t>эффективная</t>
  </si>
  <si>
    <t>подпрограмма 1 - Сохранение культурного наследия</t>
  </si>
  <si>
    <t>Расчет оценки степени достижения целей и решения задач муниципальной подпрограммы (Сдц)</t>
  </si>
  <si>
    <t>Расчет оценки степени достижения целей и решения задач муниципальной программы (Сдц)</t>
  </si>
  <si>
    <t>Объем финансовых ресурсов, на отчетный период, направленный на реализацию муниципальной подпрограммы (Уф)</t>
  </si>
  <si>
    <t>Расчет эффективности реализации подпрограммы (Эмп)</t>
  </si>
  <si>
    <t>Расчет эффективности реализации программы (Эмп)</t>
  </si>
  <si>
    <t>Объем финансовых ресурсов, на отчетный период, направленный на реализацию муниципальной программы (Уф)</t>
  </si>
  <si>
    <t>высокоэффективная</t>
  </si>
  <si>
    <t>подпрограмма 1 - Патриотическое воспитание и вовлечение молодежи березовского района в социальную практику</t>
  </si>
  <si>
    <t>подпрограмма 3 - Обеспечение реализации муниципальной программы и прочие мероприятия</t>
  </si>
  <si>
    <t xml:space="preserve">показатель - количество спортивных сооружений в Березовском районе </t>
  </si>
  <si>
    <t xml:space="preserve">показатель - доля граждан Березовского района, систематически занимающихся физической культурой и спортом от общей численности населения </t>
  </si>
  <si>
    <t>подпрограмма 1 - Развитие дошкольного, общего и дополнительного образования детей</t>
  </si>
  <si>
    <t>подпрограмма 1 - 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</t>
  </si>
  <si>
    <t>Степень достижения показателя (индикатора) муниципальной программы (подпрограммы (СДП)</t>
  </si>
  <si>
    <t>показатель - доля лиц с ограниченными возможностями здоровья и инвалидов, систематически занимающихся физической культурой и спортом  в общей численности данной категории насел</t>
  </si>
  <si>
    <t xml:space="preserve">показатель - количество участников официальных физкультурных мероприятий и спортивных соревнований, проводимых на территории Березовского района и Красноярского края, согласно календарному плану официальных физкультурных и спортивных мероприятий Березовского района и Красноярского края  </t>
  </si>
  <si>
    <t>показатель - оформление прав муниципальной собственности на объекты недвижимости, прошедших государственную регистрацию, для проведения торгов</t>
  </si>
  <si>
    <t>показатель - количество сформированных земельных участков</t>
  </si>
  <si>
    <t>показатель - количество незаконных утановленных рекламных конструкций (демонтаж)</t>
  </si>
  <si>
    <t>щт</t>
  </si>
  <si>
    <t>показатель - количество публикаций</t>
  </si>
  <si>
    <t>показатель - доля исполненных бюджетных ассигнований, предусмотренных в муниципальной программе</t>
  </si>
  <si>
    <t>муниципальная программа: Профилактика терроризма и экстремизма на территории Березовского района Красноярского края</t>
  </si>
  <si>
    <t>муниципальная программа: Развитие культуры в Березовском районе</t>
  </si>
  <si>
    <t xml:space="preserve">муниципальная программа: Молодежная политика Березовского района </t>
  </si>
  <si>
    <t>муниципальная программа: Развитие сельского хозяйства и регулирование рынков сельскохозяйственной продукции, сырья и продовольствия в Березовском районе</t>
  </si>
  <si>
    <t>муниципальная программа: "Развитие физической культуры, спорта в Березовском районе</t>
  </si>
  <si>
    <t xml:space="preserve">муниципальная программа: "Развитие земельно-имущественных отношений в Березовском районе </t>
  </si>
  <si>
    <t>муниципальная программа: "Управление муниципальными финансами "</t>
  </si>
  <si>
    <t xml:space="preserve">муниципальная программа: 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 </t>
  </si>
  <si>
    <t>показатель - увеличение рейсов</t>
  </si>
  <si>
    <t xml:space="preserve">подпрограмма 2 - Обеспечение жильем молодых семей в Березовском районе </t>
  </si>
  <si>
    <t>целевой показатель - индекс производства - сельское хозяйство</t>
  </si>
  <si>
    <t>показатель - оценка стоимости земельных участков, находящихся в муниципальной собственности, подлежащих реализации</t>
  </si>
  <si>
    <t>показатель - количество рейсов</t>
  </si>
  <si>
    <t>ОТДЕЛ ЭКОНОМИЧЕСКОГО РАЗВИТИЯ АДМИНИСТРАЦИИ БЕРЕЗОВСКОГО РАЙОНА</t>
  </si>
  <si>
    <t>Оценка эффективности муниципальных программ Березовского района (сводная)</t>
  </si>
  <si>
    <t>ед.</t>
  </si>
  <si>
    <t>подпрограмма 1 - Развитие массовой физической культуры</t>
  </si>
  <si>
    <t>подпрограмма 2  - Развитие адаптивной физической культуры и спорта</t>
  </si>
  <si>
    <t>показатель - количество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</si>
  <si>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подпрограмма 1 - Развитие имущественных отношений в березовском районе</t>
  </si>
  <si>
    <t>подпрограмма 2 - Развитие земельных отношений в Березовском районе</t>
  </si>
  <si>
    <t>подпрограмма 3 - Обеспечение реализации муниципальной программы</t>
  </si>
  <si>
    <t xml:space="preserve">муниципальная программа: Поддержка субъектов малого и среднего предпринимательства в Березовском районе </t>
  </si>
  <si>
    <t>тыс. руб.</t>
  </si>
  <si>
    <t xml:space="preserve">муниципальная программа: Развитие образования Березовского района </t>
  </si>
  <si>
    <t>подпрограмма 2 - Обеспечение реализации муниципальной программы и прочие мероприятия</t>
  </si>
  <si>
    <t>показтель - количество муниципальных образований района, не получающих дотации на выравнивание бюджетной обеспеченности</t>
  </si>
  <si>
    <t>показатель - отсутствие в местных бюджетах просроченной кредиторский задолженности по бюджетным кредитам</t>
  </si>
  <si>
    <t>подпрограмма 2 - Управление муниципальным долгом Березовского района</t>
  </si>
  <si>
    <t xml:space="preserve">подпрограмма 1 - Модернизация, реконструкция и капитальный ремонт объектов коммунальной инфраструктуры Березовского района Красноярского края </t>
  </si>
  <si>
    <t xml:space="preserve">показатель - доведение уровня фактической оплаты населением за жилищно-коммунальные услуги от начисленных платежей </t>
  </si>
  <si>
    <t>показатель - доведение доли исполненных бюджетных ассигнований, предусмотренных в муниципальной программе</t>
  </si>
  <si>
    <t>муниципальная программа: Профилактика правонарушений на территории Березовского района</t>
  </si>
  <si>
    <t>показатель - общее количество зарегистрированных преступлений</t>
  </si>
  <si>
    <t>показатель - количество заседаний межведомственной комиссии по профилактике правонарушений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</si>
  <si>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</si>
  <si>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</si>
  <si>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</si>
  <si>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</si>
  <si>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в СМИ о вреде наркомании и алкоголизма</t>
  </si>
  <si>
    <t>Согласовано:</t>
  </si>
  <si>
    <t>Емельянова Анна Александровна</t>
  </si>
  <si>
    <t>показатель - количество отчетов по оценке коэффициентов К1, К2, К3 для расчета арендной платы за земельные участки</t>
  </si>
  <si>
    <t>показатель - актуализация генерального плана и ПЗЗ Бархатовского с/с</t>
  </si>
  <si>
    <t>Количество проведенных консультаций</t>
  </si>
  <si>
    <t>Число посетителей муниципальных учреждений культурно-досугового типа на платной основе</t>
  </si>
  <si>
    <t>Количество экспонатов основного фонда</t>
  </si>
  <si>
    <t>шт.</t>
  </si>
  <si>
    <t>экз.</t>
  </si>
  <si>
    <t>8.3.</t>
  </si>
  <si>
    <t>7.2.</t>
  </si>
  <si>
    <t>7.1.</t>
  </si>
  <si>
    <t>5.3.</t>
  </si>
  <si>
    <t xml:space="preserve">эффективная </t>
  </si>
  <si>
    <t>кол-во</t>
  </si>
  <si>
    <t>1.1.</t>
  </si>
  <si>
    <t>1.2.</t>
  </si>
  <si>
    <t>1.3.</t>
  </si>
  <si>
    <t>4.1.</t>
  </si>
  <si>
    <t>Количество экземпляров новых поступлений в библиотечные фонды общедоступных библиотек на 1 тыс. человек населения</t>
  </si>
  <si>
    <t xml:space="preserve"> Доля экспонируемых предметов из числа предметов основного фонда</t>
  </si>
  <si>
    <t xml:space="preserve">Среднее число книговыдач в расчёте на 1 тыс. человек населения </t>
  </si>
  <si>
    <t>Число посетителей библиотек</t>
  </si>
  <si>
    <t>Процент экспонируемых предметов от чиста основого форна музея</t>
  </si>
  <si>
    <t>Количество посетителей культурно-досуговых учреждений</t>
  </si>
  <si>
    <t xml:space="preserve">Количество посетителей  муниципальных культурно-досуговых учреждений на платной основе </t>
  </si>
  <si>
    <t xml:space="preserve">Число клубных формирований  культурно досуговых учреждений </t>
  </si>
  <si>
    <t>подпрограмма 3- Поддержка любительского  народного творчества и организация досуга населения</t>
  </si>
  <si>
    <t>подпрограмма 4 - Обеспечение условий реализации муниципальной программы</t>
  </si>
  <si>
    <t>подпрограмма 3 - Развитие транспортной системы Березовского района</t>
  </si>
  <si>
    <t>подпрограмма 4 - Обеспечение реализации муниципальной программы и прочие мероприятия</t>
  </si>
  <si>
    <t>Число участников клубных формирований муниципальных учреждений культурно-досугового типа (дети до 14 лет)</t>
  </si>
  <si>
    <r>
      <t xml:space="preserve">* </t>
    </r>
    <r>
      <rPr>
        <i/>
        <sz val="9"/>
        <rFont val="Times New Roman"/>
        <family val="1"/>
        <charset val="204"/>
      </rPr>
      <t>для целевых показателей (индикаторов), желаемой тенденцией развития которых является снижение значений</t>
    </r>
  </si>
  <si>
    <t>показатель - просроченная задолженность по долговым обязательствам Березовского района</t>
  </si>
  <si>
    <t>показатель - доля расходов на обслуживание муниципального долга Березовском районе в объеме расходов районного бюджета, за исключением объема расходов, которые осуществляются за счет  субвенций, предоставляемых из бюджетов бюджетной  системы Российской Федерации</t>
  </si>
  <si>
    <t>Заместитель главы района по финасово-экномическим вопросам - руководитель финансового управления  ______________ Е.В. Мамедова</t>
  </si>
  <si>
    <t>2.2.</t>
  </si>
  <si>
    <t>5.</t>
  </si>
  <si>
    <t>6.</t>
  </si>
  <si>
    <t>7.</t>
  </si>
  <si>
    <t>8.</t>
  </si>
  <si>
    <t>10.</t>
  </si>
  <si>
    <t>11.</t>
  </si>
  <si>
    <t>Численность посетителей учреждений музейного типа муниципальной формы собственности</t>
  </si>
  <si>
    <t>Удельный вес населения, участвующего в платных культурно-досуговых мероприятиях, проводимых государственными (муниципальными) учреждениями культуры</t>
  </si>
  <si>
    <t xml:space="preserve">Число участников клубных формирований </t>
  </si>
  <si>
    <t>Количество созданых рабочих мест для несовершенолетних граждан</t>
  </si>
  <si>
    <t>Количество несовершенолетних граждан, проживающих в Березовском районе, принявших участие в профильных палаточных лагерях</t>
  </si>
  <si>
    <t>Количество молодых граждан, проживающих в Березовском райне, вовлеченных в добровольческую деятельность</t>
  </si>
  <si>
    <t>Количество молодых граждан, вовлеченых в изучение истории Отечества</t>
  </si>
  <si>
    <t>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</si>
  <si>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>Доля молодых семей, улучшивших жилищные условия за счет полученных социальных выплат, к общему количеству молодых семей, состоящий на учете в рамках подпрограммы «Обеспечение молодых семей в Березовском районе»</t>
  </si>
  <si>
    <t xml:space="preserve">Доля специалистов, повысивших квалификацию, прошедших переподготовку, обученных на семинарах и других мероприятиях </t>
  </si>
  <si>
    <t>Количество, привлекаемых к участию в творческих мероприятиях, в общем числе детей</t>
  </si>
  <si>
    <t>Количество молодых семей, получивших соиальные выплаты на приобретение жилья или строительство индивидуального жилого дома</t>
  </si>
  <si>
    <t>Создание спортивного клуба по адаптивной физической культуре и спорта</t>
  </si>
  <si>
    <t>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</si>
  <si>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Количество участников официальных физкультурных мероприятий и спортивных соревнований среди лиц с ограниченными возможностями здоровья и инвалидов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</t>
  </si>
  <si>
    <t>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Красноярского края</t>
  </si>
  <si>
    <t>Численность лиц, систематически занимающихся физической культурой и спортом</t>
  </si>
  <si>
    <t>Единовременная пропускная способность</t>
  </si>
  <si>
    <t>Увеличение неналоговых доходов в районный бюджет от использования муниципального имущества</t>
  </si>
  <si>
    <t>Предоставление муниципального имущества субъектам МСП, а также организаций, образующих инфраструктуру поддержки субъектов МСП</t>
  </si>
  <si>
    <t>Объем привлеченных инвестиций</t>
  </si>
  <si>
    <t xml:space="preserve">Количество сохраненых рабочих мест </t>
  </si>
  <si>
    <t>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</t>
  </si>
  <si>
    <t>Количество субъектов малого и среднего предпринимательства получивших муниципальную поддержку</t>
  </si>
  <si>
    <t>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</si>
  <si>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 xml:space="preserve"> доля дошкольных образовантельных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</si>
  <si>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 xml:space="preserve">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</si>
  <si>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</si>
  <si>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</si>
  <si>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>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</si>
  <si>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 xml:space="preserve">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</si>
  <si>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 xml:space="preserve">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</si>
  <si>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доля общеобразовательных учреждений (с числом обучающихся более 50), в которых действуют управляющие советы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</si>
  <si>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</si>
  <si>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 xml:space="preserve">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</si>
  <si>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</si>
  <si>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</si>
  <si>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Число участников открытых онлайн-уроков, реализуемых с учетом опыта цикла открытых уроков «Проектория», «Уроки настоящего»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</si>
  <si>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(проект «Билет в будущее»)</t>
  </si>
  <si>
    <t xml:space="preserve">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</si>
  <si>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Доля детей охваченных персонифицированным финансированием дополнительного образования дете</t>
  </si>
  <si>
    <t xml:space="preserve"> 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</si>
  <si>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 xml:space="preserve"> доля оздоровленных детей школьного возраста</t>
  </si>
  <si>
    <t>Количество ДТП, с участием несовершеннолетних</t>
  </si>
  <si>
    <t>Доля воспитанников и обучающихся, задействованных в мероприятиях по профилактике ПДД.</t>
  </si>
  <si>
    <t>Обновлено содержание и методы предметной области «Технология»</t>
  </si>
  <si>
    <t>Количество услуг психолого-педагогической, методической и консультативной помощи родителям, имеющих детей</t>
  </si>
  <si>
    <t xml:space="preserve">Доля граждан, положительно оценивших качество услуг психолого-педагогической, методической, консультативной помощи, от общего числа обратившихся за получением услуги </t>
  </si>
  <si>
    <t>Внедрение целевой модели цифровой образовательной среды в образовательных организациях, реализующих программы общего образования</t>
  </si>
  <si>
    <t xml:space="preserve">Доля педагогических работников общего образования , прошедших повышение квалификации в цифровой форме с использованием информационного ресурса «одного окна», в общем числе педагогических работников </t>
  </si>
  <si>
    <t xml:space="preserve">Доля учителей общеобразовательных учреждений, вовлеченных в национальную систему профессионального роста педагогических работников </t>
  </si>
  <si>
    <t>Доля руководителей муниципальных образовательных организаций прошедших аттестацию в соответствии с новой единой моделью аттестации руководителей</t>
  </si>
  <si>
    <t>Доля учителей в возрасте до 35 лет, вовлеченных в различные формы поддержки и сопровождения в первые три года работы</t>
  </si>
  <si>
    <t>неэффективна</t>
  </si>
  <si>
    <t>Начальник отдела экономического развития администрации района  _________________ О.А.Парилова</t>
  </si>
  <si>
    <t>Отдельное мероприятие- Обеспечение реализации муниципальной программы и прочие мероприятия</t>
  </si>
  <si>
    <t>количество воспитательных пропагандистских мероприятий</t>
  </si>
  <si>
    <t>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</si>
  <si>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 xml:space="preserve"> колическтво случаев проявления эктремизма и негативного отношения к лицам других национальносте</t>
  </si>
  <si>
    <t>количество совершенных актов экстремистской направленности против соблюдения прав человека на территории Березовского района</t>
  </si>
  <si>
    <t xml:space="preserve"> изготовление наглядно-агитационной продукции антитеррористической направленности</t>
  </si>
  <si>
    <t xml:space="preserve"> размещение информации в СМИ по информированию населения о порядке действий при угрозе возникновения террористических актов</t>
  </si>
  <si>
    <t>проведение в учебных заведениях мероприятий, направленных на исключение случаев национальной вражды и поддержка здорового межнационального климата отношений</t>
  </si>
  <si>
    <t>показатель - 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</si>
  <si>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 xml:space="preserve">показатель - размещение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</t>
  </si>
  <si>
    <t>показатель - проведение комплексных обследований потенциально опасных объектов</t>
  </si>
  <si>
    <t>показатель -Количество граждан вовлеченных в мероприятия по профилактике и предупреждению правонарушений и пожаров</t>
  </si>
  <si>
    <t xml:space="preserve">Изготовление буклетов для информирования лиц, освободившихся из мест лишения свободыс целью профилактики правонарушений </t>
  </si>
  <si>
    <t>за 2023 год</t>
  </si>
  <si>
    <t>Количество проведенных заседаний (семинаров, совещаний, переговоров, встреч и т.д.) с участием бизнес сообщества и официальных ли</t>
  </si>
  <si>
    <t>не более 5</t>
  </si>
  <si>
    <t>не менее 78</t>
  </si>
  <si>
    <t xml:space="preserve">не менее 90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</si>
</sst>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2"/>
  <sheetViews>
    <sheetView tabSelected="1" topLeftCell="A98" zoomScale="70" zoomScaleNormal="70" zoomScaleSheetLayoutView="100" workbookViewId="0">
      <selection activeCell="F104" sqref="F104"/>
    </sheetView>
  </sheetViews>
  <sheetFormatPr defaultColWidth="9.1796875" defaultRowHeight="14"/>
  <cols>
    <col min="1" max="1" width="5.54296875" style="21" customWidth="1"/>
    <col min="2" max="2" width="65.453125" style="36" customWidth="1"/>
    <col min="3" max="4" width="10.1796875" style="36" customWidth="1"/>
    <col min="5" max="5" width="11.453125" style="36" customWidth="1"/>
    <col min="6" max="6" width="23.54296875" style="36" customWidth="1"/>
    <col min="7" max="7" width="11.54296875" style="2" bestFit="1" customWidth="1"/>
    <col min="8" max="16384" width="9.1796875" style="2"/>
  </cols>
  <sheetData>
    <row r="1" spans="1:6">
      <c r="A1" s="62" t="s">
        <v>87</v>
      </c>
      <c r="B1" s="63"/>
      <c r="C1" s="63"/>
      <c r="D1" s="63"/>
      <c r="E1" s="63"/>
      <c r="F1" s="63"/>
    </row>
    <row r="2" spans="1:6">
      <c r="A2" s="41"/>
      <c r="B2" s="42"/>
      <c r="C2" s="42"/>
      <c r="D2" s="42"/>
      <c r="E2" s="42"/>
      <c r="F2" s="30"/>
    </row>
    <row r="3" spans="1:6">
      <c r="A3" s="68" t="s">
        <v>88</v>
      </c>
      <c r="B3" s="68"/>
      <c r="C3" s="68"/>
      <c r="D3" s="68"/>
      <c r="E3" s="68"/>
      <c r="F3" s="68"/>
    </row>
    <row r="4" spans="1:6">
      <c r="A4" s="62" t="s">
        <v>225</v>
      </c>
      <c r="B4" s="63"/>
      <c r="C4" s="63"/>
      <c r="D4" s="63"/>
      <c r="E4" s="63"/>
      <c r="F4" s="63"/>
    </row>
    <row r="5" spans="1:6" s="1" customFormat="1">
      <c r="A5" s="69" t="s">
        <v>0</v>
      </c>
      <c r="B5" s="53" t="s">
        <v>1</v>
      </c>
      <c r="C5" s="53" t="s">
        <v>4</v>
      </c>
      <c r="D5" s="52">
        <v>2023</v>
      </c>
      <c r="E5" s="52"/>
      <c r="F5" s="53" t="s">
        <v>65</v>
      </c>
    </row>
    <row r="6" spans="1:6" s="1" customFormat="1" ht="44" customHeight="1">
      <c r="A6" s="69"/>
      <c r="B6" s="53"/>
      <c r="C6" s="53"/>
      <c r="D6" s="48" t="s">
        <v>2</v>
      </c>
      <c r="E6" s="48" t="s">
        <v>3</v>
      </c>
      <c r="F6" s="53"/>
    </row>
    <row r="7" spans="1:6" ht="15" customHeight="1">
      <c r="A7" s="43">
        <v>1</v>
      </c>
      <c r="B7" s="59" t="s">
        <v>75</v>
      </c>
      <c r="C7" s="60"/>
      <c r="D7" s="60"/>
      <c r="E7" s="60"/>
      <c r="F7" s="61"/>
    </row>
    <row r="8" spans="1:6" ht="23">
      <c r="A8" s="9"/>
      <c r="B8" s="8" t="s">
        <v>119</v>
      </c>
      <c r="C8" s="3" t="s">
        <v>7</v>
      </c>
      <c r="D8" s="3">
        <v>16500</v>
      </c>
      <c r="E8" s="3">
        <v>19081</v>
      </c>
      <c r="F8" s="5">
        <f>E8/D8</f>
        <v>1.1564242424242424</v>
      </c>
    </row>
    <row r="9" spans="1:6" ht="25.5" customHeight="1">
      <c r="A9" s="9"/>
      <c r="B9" s="7" t="s">
        <v>133</v>
      </c>
      <c r="C9" s="3" t="s">
        <v>122</v>
      </c>
      <c r="D9" s="3">
        <v>118</v>
      </c>
      <c r="E9" s="3">
        <v>123</v>
      </c>
      <c r="F9" s="6">
        <f t="shared" ref="F9:F10" si="0">E9/D9</f>
        <v>1.0423728813559323</v>
      </c>
    </row>
    <row r="10" spans="1:6" ht="19.5" customHeight="1">
      <c r="A10" s="9"/>
      <c r="B10" s="7" t="s">
        <v>134</v>
      </c>
      <c r="C10" s="3" t="s">
        <v>5</v>
      </c>
      <c r="D10" s="3">
        <v>13.8</v>
      </c>
      <c r="E10" s="3">
        <v>17.399999999999999</v>
      </c>
      <c r="F10" s="6">
        <f t="shared" si="0"/>
        <v>1.2608695652173911</v>
      </c>
    </row>
    <row r="11" spans="1:6" ht="24.75" customHeight="1">
      <c r="A11" s="9"/>
      <c r="B11" s="7" t="s">
        <v>145</v>
      </c>
      <c r="C11" s="9"/>
      <c r="D11" s="3">
        <v>1130</v>
      </c>
      <c r="E11" s="3">
        <v>1149</v>
      </c>
      <c r="F11" s="6">
        <f>E11/D11</f>
        <v>1.0168141592920354</v>
      </c>
    </row>
    <row r="12" spans="1:6" ht="26.5" customHeight="1">
      <c r="A12" s="9"/>
      <c r="B12" s="10" t="s">
        <v>57</v>
      </c>
      <c r="C12" s="3" t="s">
        <v>49</v>
      </c>
      <c r="D12" s="5">
        <v>87241.154999999999</v>
      </c>
      <c r="E12" s="5">
        <v>87237.764780000012</v>
      </c>
      <c r="F12" s="6">
        <f>E12/D12</f>
        <v>0.99996113967083555</v>
      </c>
    </row>
    <row r="13" spans="1:6" ht="27" customHeight="1">
      <c r="A13" s="9"/>
      <c r="B13" s="10" t="s">
        <v>53</v>
      </c>
      <c r="C13" s="3" t="s">
        <v>25</v>
      </c>
      <c r="D13" s="3"/>
      <c r="E13" s="3"/>
      <c r="F13" s="6">
        <f>(F8+F9+F10+F11)/4</f>
        <v>1.1191202120724002</v>
      </c>
    </row>
    <row r="14" spans="1:6" ht="16.25" customHeight="1">
      <c r="A14" s="9"/>
      <c r="B14" s="10" t="s">
        <v>56</v>
      </c>
      <c r="C14" s="3" t="s">
        <v>25</v>
      </c>
      <c r="D14" s="3"/>
      <c r="E14" s="22">
        <f>F13*F12</f>
        <v>1.1190767226925844</v>
      </c>
      <c r="F14" s="11" t="s">
        <v>58</v>
      </c>
    </row>
    <row r="15" spans="1:6" ht="16.5" customHeight="1">
      <c r="A15" s="24" t="s">
        <v>129</v>
      </c>
      <c r="B15" s="56" t="s">
        <v>51</v>
      </c>
      <c r="C15" s="57"/>
      <c r="D15" s="57"/>
      <c r="E15" s="57"/>
      <c r="F15" s="58"/>
    </row>
    <row r="16" spans="1:6">
      <c r="A16" s="9"/>
      <c r="B16" s="31" t="s">
        <v>135</v>
      </c>
      <c r="C16" s="3" t="s">
        <v>6</v>
      </c>
      <c r="D16" s="3">
        <v>6118</v>
      </c>
      <c r="E16" s="3">
        <v>6707</v>
      </c>
      <c r="F16" s="6">
        <f t="shared" ref="F16:F21" si="1">E16/D16</f>
        <v>1.0962732919254659</v>
      </c>
    </row>
    <row r="17" spans="1:6">
      <c r="A17" s="9"/>
      <c r="B17" s="31" t="s">
        <v>136</v>
      </c>
      <c r="C17" s="3" t="s">
        <v>7</v>
      </c>
      <c r="D17" s="3">
        <v>12670</v>
      </c>
      <c r="E17" s="3">
        <v>12675</v>
      </c>
      <c r="F17" s="6">
        <f t="shared" si="1"/>
        <v>1.000394632991318</v>
      </c>
    </row>
    <row r="18" spans="1:6">
      <c r="A18" s="9"/>
      <c r="B18" s="31" t="s">
        <v>137</v>
      </c>
      <c r="C18" s="3" t="s">
        <v>5</v>
      </c>
      <c r="D18" s="3">
        <v>13.8</v>
      </c>
      <c r="E18" s="3">
        <v>17.399999999999999</v>
      </c>
      <c r="F18" s="5">
        <f t="shared" si="1"/>
        <v>1.2608695652173911</v>
      </c>
    </row>
    <row r="19" spans="1:6" ht="15" customHeight="1">
      <c r="A19" s="9"/>
      <c r="B19" s="46" t="s">
        <v>120</v>
      </c>
      <c r="C19" s="3" t="s">
        <v>121</v>
      </c>
      <c r="D19" s="3">
        <v>3390</v>
      </c>
      <c r="E19" s="3">
        <v>3390</v>
      </c>
      <c r="F19" s="5">
        <f t="shared" si="1"/>
        <v>1</v>
      </c>
    </row>
    <row r="20" spans="1:6" ht="25.75" customHeight="1">
      <c r="A20" s="9"/>
      <c r="B20" s="37" t="s">
        <v>157</v>
      </c>
      <c r="C20" s="3" t="s">
        <v>5</v>
      </c>
      <c r="D20" s="3">
        <v>6600</v>
      </c>
      <c r="E20" s="3">
        <v>6996</v>
      </c>
      <c r="F20" s="5">
        <f t="shared" si="1"/>
        <v>1.06</v>
      </c>
    </row>
    <row r="21" spans="1:6" ht="30" customHeight="1">
      <c r="A21" s="9"/>
      <c r="B21" s="31" t="s">
        <v>57</v>
      </c>
      <c r="C21" s="3" t="s">
        <v>49</v>
      </c>
      <c r="D21" s="5">
        <v>23432.414999999997</v>
      </c>
      <c r="E21" s="5">
        <v>23432.414999999997</v>
      </c>
      <c r="F21" s="5">
        <f t="shared" si="1"/>
        <v>1</v>
      </c>
    </row>
    <row r="22" spans="1:6" ht="28.25" customHeight="1">
      <c r="A22" s="9"/>
      <c r="B22" s="10" t="s">
        <v>52</v>
      </c>
      <c r="C22" s="3" t="s">
        <v>25</v>
      </c>
      <c r="D22" s="3"/>
      <c r="E22" s="3"/>
      <c r="F22" s="6">
        <f>(F16+F17+F18+F19+F20)/5</f>
        <v>1.0835074980268353</v>
      </c>
    </row>
    <row r="23" spans="1:6" ht="19.5" customHeight="1">
      <c r="A23" s="9"/>
      <c r="B23" s="10" t="s">
        <v>55</v>
      </c>
      <c r="C23" s="3" t="s">
        <v>25</v>
      </c>
      <c r="D23" s="3"/>
      <c r="E23" s="6">
        <f>F22*F21</f>
        <v>1.0835074980268353</v>
      </c>
      <c r="F23" s="23" t="s">
        <v>58</v>
      </c>
    </row>
    <row r="24" spans="1:6">
      <c r="A24" s="24" t="s">
        <v>130</v>
      </c>
      <c r="B24" s="56" t="s">
        <v>141</v>
      </c>
      <c r="C24" s="57"/>
      <c r="D24" s="57"/>
      <c r="E24" s="57"/>
      <c r="F24" s="58"/>
    </row>
    <row r="25" spans="1:6">
      <c r="A25" s="9"/>
      <c r="B25" s="10" t="s">
        <v>138</v>
      </c>
      <c r="C25" s="3" t="s">
        <v>7</v>
      </c>
      <c r="D25" s="3">
        <v>157104</v>
      </c>
      <c r="E25" s="3">
        <v>161057</v>
      </c>
      <c r="F25" s="5">
        <f>E25/D25</f>
        <v>1.0251616763417863</v>
      </c>
    </row>
    <row r="26" spans="1:6" ht="23">
      <c r="A26" s="9"/>
      <c r="B26" s="10" t="s">
        <v>139</v>
      </c>
      <c r="C26" s="3" t="s">
        <v>6</v>
      </c>
      <c r="D26" s="3">
        <v>16500</v>
      </c>
      <c r="E26" s="3">
        <v>19081</v>
      </c>
      <c r="F26" s="5">
        <f t="shared" ref="F26:F28" si="2">E26/D26</f>
        <v>1.1564242424242424</v>
      </c>
    </row>
    <row r="27" spans="1:6" ht="23">
      <c r="A27" s="9"/>
      <c r="B27" s="10" t="s">
        <v>158</v>
      </c>
      <c r="C27" s="3" t="s">
        <v>5</v>
      </c>
      <c r="D27" s="3">
        <v>38</v>
      </c>
      <c r="E27" s="3">
        <v>24.2</v>
      </c>
      <c r="F27" s="5">
        <f t="shared" si="2"/>
        <v>0.63684210526315788</v>
      </c>
    </row>
    <row r="28" spans="1:6">
      <c r="A28" s="9"/>
      <c r="B28" s="10" t="s">
        <v>140</v>
      </c>
      <c r="C28" s="3" t="s">
        <v>89</v>
      </c>
      <c r="D28" s="3">
        <v>164</v>
      </c>
      <c r="E28" s="3">
        <v>163</v>
      </c>
      <c r="F28" s="5">
        <f t="shared" si="2"/>
        <v>0.99390243902439024</v>
      </c>
    </row>
    <row r="29" spans="1:6">
      <c r="A29" s="9"/>
      <c r="B29" s="10" t="s">
        <v>159</v>
      </c>
      <c r="C29" s="3" t="s">
        <v>6</v>
      </c>
      <c r="D29" s="3">
        <v>1910</v>
      </c>
      <c r="E29" s="3">
        <v>1911</v>
      </c>
      <c r="F29" s="5">
        <f>E29/D29</f>
        <v>1.000523560209424</v>
      </c>
    </row>
    <row r="30" spans="1:6" ht="23">
      <c r="A30" s="9"/>
      <c r="B30" s="10" t="s">
        <v>54</v>
      </c>
      <c r="C30" s="3" t="s">
        <v>49</v>
      </c>
      <c r="D30" s="5">
        <v>7496.6979999999994</v>
      </c>
      <c r="E30" s="5">
        <v>7495.8410999999996</v>
      </c>
      <c r="F30" s="5">
        <f>E30/D30</f>
        <v>0.9998856963425764</v>
      </c>
    </row>
    <row r="31" spans="1:6" ht="23">
      <c r="A31" s="9"/>
      <c r="B31" s="10" t="s">
        <v>52</v>
      </c>
      <c r="C31" s="3" t="s">
        <v>25</v>
      </c>
      <c r="D31" s="3"/>
      <c r="E31" s="3"/>
      <c r="F31" s="5">
        <f>(F25+F26+F27+F28+F29)/5</f>
        <v>0.96257080465260025</v>
      </c>
    </row>
    <row r="32" spans="1:6">
      <c r="A32" s="9"/>
      <c r="B32" s="10" t="s">
        <v>55</v>
      </c>
      <c r="C32" s="3" t="s">
        <v>25</v>
      </c>
      <c r="D32" s="3"/>
      <c r="E32" s="5">
        <f>F31*F30</f>
        <v>0.96246077928909923</v>
      </c>
      <c r="F32" s="11" t="s">
        <v>50</v>
      </c>
    </row>
    <row r="33" spans="1:6">
      <c r="A33" s="25" t="s">
        <v>131</v>
      </c>
      <c r="B33" s="56" t="s">
        <v>142</v>
      </c>
      <c r="C33" s="65"/>
      <c r="D33" s="65"/>
      <c r="E33" s="65"/>
      <c r="F33" s="66"/>
    </row>
    <row r="34" spans="1:6">
      <c r="A34" s="9"/>
      <c r="B34" s="10" t="s">
        <v>167</v>
      </c>
      <c r="C34" s="3" t="s">
        <v>6</v>
      </c>
      <c r="D34" s="3">
        <v>1130</v>
      </c>
      <c r="E34" s="3">
        <v>1144</v>
      </c>
      <c r="F34" s="6">
        <f>E34/D34</f>
        <v>1.0123893805309734</v>
      </c>
    </row>
    <row r="35" spans="1:6" ht="23">
      <c r="A35" s="9"/>
      <c r="B35" s="32" t="s">
        <v>166</v>
      </c>
      <c r="C35" s="3" t="s">
        <v>5</v>
      </c>
      <c r="D35" s="3">
        <v>32</v>
      </c>
      <c r="E35" s="3">
        <v>31.28</v>
      </c>
      <c r="F35" s="6">
        <f t="shared" ref="F35" si="3">E35/D35</f>
        <v>0.97750000000000004</v>
      </c>
    </row>
    <row r="36" spans="1:6" ht="29.25" customHeight="1">
      <c r="A36" s="9"/>
      <c r="B36" s="10" t="s">
        <v>54</v>
      </c>
      <c r="C36" s="3" t="s">
        <v>49</v>
      </c>
      <c r="D36" s="5">
        <v>56312.042000000009</v>
      </c>
      <c r="E36" s="5">
        <v>56309.508680000014</v>
      </c>
      <c r="F36" s="5">
        <f>E36/D36</f>
        <v>0.99995501281946064</v>
      </c>
    </row>
    <row r="37" spans="1:6" ht="23">
      <c r="A37" s="3"/>
      <c r="B37" s="10" t="s">
        <v>52</v>
      </c>
      <c r="C37" s="3" t="s">
        <v>25</v>
      </c>
      <c r="D37" s="3"/>
      <c r="E37" s="3"/>
      <c r="F37" s="6">
        <f>(F35+F34)/2</f>
        <v>0.99494469026548671</v>
      </c>
    </row>
    <row r="38" spans="1:6">
      <c r="A38" s="3"/>
      <c r="B38" s="10" t="s">
        <v>55</v>
      </c>
      <c r="C38" s="3" t="s">
        <v>25</v>
      </c>
      <c r="D38" s="3"/>
      <c r="E38" s="6">
        <f>F37*F36</f>
        <v>0.9948999305090791</v>
      </c>
      <c r="F38" s="3" t="s">
        <v>50</v>
      </c>
    </row>
    <row r="39" spans="1:6">
      <c r="A39" s="43">
        <v>2</v>
      </c>
      <c r="B39" s="64" t="s">
        <v>76</v>
      </c>
      <c r="C39" s="64"/>
      <c r="D39" s="64"/>
      <c r="E39" s="64"/>
      <c r="F39" s="64"/>
    </row>
    <row r="40" spans="1:6" ht="23">
      <c r="A40" s="11"/>
      <c r="B40" s="33" t="s">
        <v>164</v>
      </c>
      <c r="C40" s="11" t="s">
        <v>5</v>
      </c>
      <c r="D40" s="3">
        <v>21.3</v>
      </c>
      <c r="E40" s="3">
        <v>21</v>
      </c>
      <c r="F40" s="13">
        <f>E40/D40</f>
        <v>0.9859154929577465</v>
      </c>
    </row>
    <row r="41" spans="1:6" ht="34.5">
      <c r="A41" s="11"/>
      <c r="B41" s="33" t="s">
        <v>165</v>
      </c>
      <c r="C41" s="11" t="s">
        <v>5</v>
      </c>
      <c r="D41" s="3">
        <v>25</v>
      </c>
      <c r="E41" s="3">
        <v>25</v>
      </c>
      <c r="F41" s="13">
        <f>E41/D41</f>
        <v>1</v>
      </c>
    </row>
    <row r="42" spans="1:6" ht="23">
      <c r="A42" s="11"/>
      <c r="B42" s="33" t="s">
        <v>57</v>
      </c>
      <c r="C42" s="11" t="s">
        <v>49</v>
      </c>
      <c r="D42" s="13">
        <v>8143.2579999999998</v>
      </c>
      <c r="E42" s="13">
        <v>8143.2579999999998</v>
      </c>
      <c r="F42" s="13">
        <f>E42/D42</f>
        <v>1</v>
      </c>
    </row>
    <row r="43" spans="1:6" ht="23">
      <c r="A43" s="11"/>
      <c r="B43" s="33" t="s">
        <v>53</v>
      </c>
      <c r="C43" s="11" t="s">
        <v>25</v>
      </c>
      <c r="D43" s="11"/>
      <c r="E43" s="11"/>
      <c r="F43" s="12">
        <f>(F40+F41)/2</f>
        <v>0.99295774647887325</v>
      </c>
    </row>
    <row r="44" spans="1:6">
      <c r="A44" s="11"/>
      <c r="B44" s="33" t="s">
        <v>56</v>
      </c>
      <c r="C44" s="11" t="s">
        <v>25</v>
      </c>
      <c r="D44" s="11"/>
      <c r="E44" s="26">
        <f>F42*F43</f>
        <v>0.99295774647887325</v>
      </c>
      <c r="F44" s="11" t="s">
        <v>50</v>
      </c>
    </row>
    <row r="45" spans="1:6">
      <c r="A45" s="27" t="s">
        <v>10</v>
      </c>
      <c r="B45" s="67" t="s">
        <v>59</v>
      </c>
      <c r="C45" s="57"/>
      <c r="D45" s="57"/>
      <c r="E45" s="57"/>
      <c r="F45" s="58"/>
    </row>
    <row r="46" spans="1:6">
      <c r="A46" s="11"/>
      <c r="B46" s="33" t="s">
        <v>160</v>
      </c>
      <c r="C46" s="11" t="s">
        <v>8</v>
      </c>
      <c r="D46" s="3">
        <v>200</v>
      </c>
      <c r="E46" s="3">
        <v>208</v>
      </c>
      <c r="F46" s="12">
        <f>E46/D46</f>
        <v>1.04</v>
      </c>
    </row>
    <row r="47" spans="1:6" ht="23">
      <c r="A47" s="11"/>
      <c r="B47" s="33" t="s">
        <v>161</v>
      </c>
      <c r="C47" s="11" t="s">
        <v>6</v>
      </c>
      <c r="D47" s="3">
        <v>64</v>
      </c>
      <c r="E47" s="3">
        <v>12</v>
      </c>
      <c r="F47" s="13">
        <f>E47/D47</f>
        <v>0.1875</v>
      </c>
    </row>
    <row r="48" spans="1:6" ht="23">
      <c r="A48" s="11"/>
      <c r="B48" s="33" t="s">
        <v>162</v>
      </c>
      <c r="C48" s="11" t="s">
        <v>6</v>
      </c>
      <c r="D48" s="3">
        <v>55</v>
      </c>
      <c r="E48" s="3">
        <v>191</v>
      </c>
      <c r="F48" s="12">
        <f>E48/D48</f>
        <v>3.4727272727272727</v>
      </c>
    </row>
    <row r="49" spans="1:6">
      <c r="A49" s="11"/>
      <c r="B49" s="33" t="s">
        <v>163</v>
      </c>
      <c r="C49" s="11" t="s">
        <v>6</v>
      </c>
      <c r="D49" s="3">
        <v>1000</v>
      </c>
      <c r="E49" s="3">
        <v>1137</v>
      </c>
      <c r="F49" s="11">
        <v>1</v>
      </c>
    </row>
    <row r="50" spans="1:6" ht="23">
      <c r="A50" s="11"/>
      <c r="B50" s="33" t="s">
        <v>54</v>
      </c>
      <c r="C50" s="11" t="s">
        <v>49</v>
      </c>
      <c r="D50" s="13">
        <v>6081.1779999999999</v>
      </c>
      <c r="E50" s="13">
        <v>6081.1779999999999</v>
      </c>
      <c r="F50" s="13">
        <f>E50/D50</f>
        <v>1</v>
      </c>
    </row>
    <row r="51" spans="1:6" ht="23">
      <c r="A51" s="11"/>
      <c r="B51" s="33" t="s">
        <v>52</v>
      </c>
      <c r="C51" s="11" t="s">
        <v>25</v>
      </c>
      <c r="D51" s="11"/>
      <c r="E51" s="11"/>
      <c r="F51" s="12">
        <f>(F46+F47+F48+F49)/4</f>
        <v>1.4250568181818182</v>
      </c>
    </row>
    <row r="52" spans="1:6">
      <c r="A52" s="11"/>
      <c r="B52" s="33" t="s">
        <v>55</v>
      </c>
      <c r="C52" s="11" t="s">
        <v>25</v>
      </c>
      <c r="D52" s="11"/>
      <c r="E52" s="12">
        <f>F51*F50</f>
        <v>1.4250568181818182</v>
      </c>
      <c r="F52" s="11" t="s">
        <v>58</v>
      </c>
    </row>
    <row r="53" spans="1:6">
      <c r="A53" s="27" t="s">
        <v>150</v>
      </c>
      <c r="B53" s="67" t="s">
        <v>83</v>
      </c>
      <c r="C53" s="57"/>
      <c r="D53" s="57"/>
      <c r="E53" s="57"/>
      <c r="F53" s="58"/>
    </row>
    <row r="54" spans="1:6" ht="23">
      <c r="A54" s="3"/>
      <c r="B54" s="10" t="s">
        <v>168</v>
      </c>
      <c r="C54" s="3" t="s">
        <v>128</v>
      </c>
      <c r="D54" s="3">
        <v>2</v>
      </c>
      <c r="E54" s="3">
        <v>2</v>
      </c>
      <c r="F54" s="3">
        <v>1</v>
      </c>
    </row>
    <row r="55" spans="1:6" ht="23">
      <c r="A55" s="3"/>
      <c r="B55" s="10" t="s">
        <v>54</v>
      </c>
      <c r="C55" s="3" t="s">
        <v>49</v>
      </c>
      <c r="D55" s="11">
        <v>2062.08</v>
      </c>
      <c r="E55" s="11">
        <v>2062.08</v>
      </c>
      <c r="F55" s="3">
        <v>1</v>
      </c>
    </row>
    <row r="56" spans="1:6" ht="23">
      <c r="A56" s="3"/>
      <c r="B56" s="10" t="s">
        <v>52</v>
      </c>
      <c r="C56" s="3" t="s">
        <v>25</v>
      </c>
      <c r="D56" s="11"/>
      <c r="E56" s="11"/>
      <c r="F56" s="3">
        <f>(F54)/1</f>
        <v>1</v>
      </c>
    </row>
    <row r="57" spans="1:6">
      <c r="A57" s="3"/>
      <c r="B57" s="10" t="s">
        <v>55</v>
      </c>
      <c r="C57" s="3" t="s">
        <v>25</v>
      </c>
      <c r="D57" s="11"/>
      <c r="E57" s="11">
        <f>F56*F55</f>
        <v>1</v>
      </c>
      <c r="F57" s="11" t="s">
        <v>50</v>
      </c>
    </row>
    <row r="58" spans="1:6" ht="15" customHeight="1">
      <c r="A58" s="40">
        <v>3</v>
      </c>
      <c r="B58" s="59" t="s">
        <v>77</v>
      </c>
      <c r="C58" s="60"/>
      <c r="D58" s="60"/>
      <c r="E58" s="60"/>
      <c r="F58" s="61"/>
    </row>
    <row r="59" spans="1:6">
      <c r="A59" s="3"/>
      <c r="B59" s="10" t="s">
        <v>84</v>
      </c>
      <c r="C59" s="3" t="s">
        <v>5</v>
      </c>
      <c r="D59" s="3">
        <v>102.9</v>
      </c>
      <c r="E59" s="3">
        <v>102.9</v>
      </c>
      <c r="F59" s="14">
        <f>E59/D59</f>
        <v>1</v>
      </c>
    </row>
    <row r="60" spans="1:6" ht="23">
      <c r="A60" s="3"/>
      <c r="B60" s="10" t="s">
        <v>57</v>
      </c>
      <c r="C60" s="3" t="s">
        <v>49</v>
      </c>
      <c r="D60" s="11">
        <v>4644.9690000000001</v>
      </c>
      <c r="E60" s="11">
        <v>4644.9690000000001</v>
      </c>
      <c r="F60" s="14">
        <f>E60/D60</f>
        <v>1</v>
      </c>
    </row>
    <row r="61" spans="1:6" ht="23">
      <c r="A61" s="3"/>
      <c r="B61" s="10" t="s">
        <v>53</v>
      </c>
      <c r="C61" s="3" t="s">
        <v>25</v>
      </c>
      <c r="D61" s="11"/>
      <c r="E61" s="11"/>
      <c r="F61" s="14">
        <f>F59</f>
        <v>1</v>
      </c>
    </row>
    <row r="62" spans="1:6">
      <c r="A62" s="3"/>
      <c r="B62" s="10" t="s">
        <v>56</v>
      </c>
      <c r="C62" s="3" t="s">
        <v>25</v>
      </c>
      <c r="D62" s="11"/>
      <c r="E62" s="28">
        <f>F61*F60</f>
        <v>1</v>
      </c>
      <c r="F62" s="3" t="s">
        <v>50</v>
      </c>
    </row>
    <row r="63" spans="1:6">
      <c r="A63" s="24" t="s">
        <v>11</v>
      </c>
      <c r="B63" s="56" t="s">
        <v>212</v>
      </c>
      <c r="C63" s="57"/>
      <c r="D63" s="57"/>
      <c r="E63" s="57"/>
      <c r="F63" s="58"/>
    </row>
    <row r="64" spans="1:6" ht="23">
      <c r="A64" s="3"/>
      <c r="B64" s="10" t="s">
        <v>13</v>
      </c>
      <c r="C64" s="3" t="s">
        <v>5</v>
      </c>
      <c r="D64" s="4">
        <v>100</v>
      </c>
      <c r="E64" s="4">
        <v>100</v>
      </c>
      <c r="F64" s="3">
        <v>1</v>
      </c>
    </row>
    <row r="65" spans="1:6" ht="23">
      <c r="A65" s="3"/>
      <c r="B65" s="10" t="s">
        <v>54</v>
      </c>
      <c r="C65" s="3" t="s">
        <v>49</v>
      </c>
      <c r="D65" s="11">
        <v>4644.9690000000001</v>
      </c>
      <c r="E65" s="11">
        <v>4644.9690000000001</v>
      </c>
      <c r="F65" s="3">
        <f>E65/D65</f>
        <v>1</v>
      </c>
    </row>
    <row r="66" spans="1:6" ht="23">
      <c r="A66" s="3"/>
      <c r="B66" s="10" t="s">
        <v>52</v>
      </c>
      <c r="C66" s="3" t="s">
        <v>25</v>
      </c>
      <c r="D66" s="11"/>
      <c r="E66" s="11"/>
      <c r="F66" s="3">
        <v>1</v>
      </c>
    </row>
    <row r="67" spans="1:6">
      <c r="A67" s="3"/>
      <c r="B67" s="10" t="s">
        <v>55</v>
      </c>
      <c r="C67" s="3" t="s">
        <v>25</v>
      </c>
      <c r="D67" s="11"/>
      <c r="E67" s="11">
        <f>F66*F65</f>
        <v>1</v>
      </c>
      <c r="F67" s="3" t="s">
        <v>50</v>
      </c>
    </row>
    <row r="68" spans="1:6">
      <c r="A68" s="40">
        <v>4</v>
      </c>
      <c r="B68" s="59" t="s">
        <v>78</v>
      </c>
      <c r="C68" s="60"/>
      <c r="D68" s="60"/>
      <c r="E68" s="60"/>
      <c r="F68" s="61"/>
    </row>
    <row r="69" spans="1:6" ht="18" customHeight="1">
      <c r="A69" s="15"/>
      <c r="B69" s="34" t="s">
        <v>61</v>
      </c>
      <c r="C69" s="3" t="s">
        <v>8</v>
      </c>
      <c r="D69" s="3">
        <v>90</v>
      </c>
      <c r="E69" s="3">
        <v>91</v>
      </c>
      <c r="F69" s="5">
        <f>E69/D69</f>
        <v>1.0111111111111111</v>
      </c>
    </row>
    <row r="70" spans="1:6" ht="23">
      <c r="A70" s="15"/>
      <c r="B70" s="34" t="s">
        <v>62</v>
      </c>
      <c r="C70" s="3" t="s">
        <v>5</v>
      </c>
      <c r="D70" s="3">
        <v>47.22</v>
      </c>
      <c r="E70" s="3">
        <v>51.5</v>
      </c>
      <c r="F70" s="5">
        <f t="shared" ref="F70:F72" si="4">E70/D70</f>
        <v>1.0906395595086829</v>
      </c>
    </row>
    <row r="71" spans="1:6" ht="34.5">
      <c r="A71" s="15"/>
      <c r="B71" s="34" t="s">
        <v>66</v>
      </c>
      <c r="C71" s="3" t="s">
        <v>6</v>
      </c>
      <c r="D71" s="3">
        <v>14</v>
      </c>
      <c r="E71" s="3">
        <v>14</v>
      </c>
      <c r="F71" s="5">
        <f t="shared" si="4"/>
        <v>1</v>
      </c>
    </row>
    <row r="72" spans="1:6" ht="46">
      <c r="A72" s="15"/>
      <c r="B72" s="34" t="s">
        <v>67</v>
      </c>
      <c r="C72" s="3" t="s">
        <v>6</v>
      </c>
      <c r="D72" s="3">
        <v>4800</v>
      </c>
      <c r="E72" s="3">
        <v>4800</v>
      </c>
      <c r="F72" s="5">
        <f t="shared" si="4"/>
        <v>1</v>
      </c>
    </row>
    <row r="73" spans="1:6" ht="23">
      <c r="A73" s="15"/>
      <c r="B73" s="10" t="s">
        <v>57</v>
      </c>
      <c r="C73" s="3" t="s">
        <v>49</v>
      </c>
      <c r="D73" s="13">
        <v>9471.0516599999992</v>
      </c>
      <c r="E73" s="13">
        <v>9470.0039500000003</v>
      </c>
      <c r="F73" s="5">
        <f>E73/D73</f>
        <v>0.99988937764911323</v>
      </c>
    </row>
    <row r="74" spans="1:6" ht="23">
      <c r="A74" s="15"/>
      <c r="B74" s="10" t="s">
        <v>53</v>
      </c>
      <c r="C74" s="3" t="s">
        <v>25</v>
      </c>
      <c r="D74" s="11"/>
      <c r="E74" s="11"/>
      <c r="F74" s="6">
        <f>(F69+F70+F71+F72)/4</f>
        <v>1.0254376676549484</v>
      </c>
    </row>
    <row r="75" spans="1:6" ht="16.75" customHeight="1">
      <c r="A75" s="15"/>
      <c r="B75" s="10" t="s">
        <v>56</v>
      </c>
      <c r="C75" s="3" t="s">
        <v>25</v>
      </c>
      <c r="D75" s="11"/>
      <c r="E75" s="26">
        <f>F74*F73</f>
        <v>1.0253242313294646</v>
      </c>
      <c r="F75" s="3" t="s">
        <v>50</v>
      </c>
    </row>
    <row r="76" spans="1:6" ht="17" customHeight="1">
      <c r="A76" s="25" t="s">
        <v>132</v>
      </c>
      <c r="B76" s="56" t="s">
        <v>90</v>
      </c>
      <c r="C76" s="57"/>
      <c r="D76" s="57"/>
      <c r="E76" s="57"/>
      <c r="F76" s="58"/>
    </row>
    <row r="77" spans="1:6" ht="22.5" customHeight="1">
      <c r="A77" s="4"/>
      <c r="B77" s="35" t="s">
        <v>174</v>
      </c>
      <c r="C77" s="4" t="s">
        <v>6</v>
      </c>
      <c r="D77" s="4">
        <v>2260</v>
      </c>
      <c r="E77" s="4">
        <v>2363</v>
      </c>
      <c r="F77" s="16">
        <f>E77/D77</f>
        <v>1.045575221238938</v>
      </c>
    </row>
    <row r="78" spans="1:6" ht="33" customHeight="1">
      <c r="A78" s="3"/>
      <c r="B78" s="10" t="s">
        <v>173</v>
      </c>
      <c r="C78" s="3" t="s">
        <v>6</v>
      </c>
      <c r="D78" s="3">
        <v>18997</v>
      </c>
      <c r="E78" s="3">
        <v>19531</v>
      </c>
      <c r="F78" s="16">
        <f>E78/D78</f>
        <v>1.0281097015318208</v>
      </c>
    </row>
    <row r="79" spans="1:6" ht="58.5" customHeight="1">
      <c r="A79" s="3"/>
      <c r="B79" s="10" t="s">
        <v>172</v>
      </c>
      <c r="C79" s="3" t="s">
        <v>6</v>
      </c>
      <c r="D79" s="3">
        <v>4800</v>
      </c>
      <c r="E79" s="3">
        <v>4800</v>
      </c>
      <c r="F79" s="16">
        <f>E79/D79</f>
        <v>1</v>
      </c>
    </row>
    <row r="80" spans="1:6" ht="33" customHeight="1">
      <c r="A80" s="3"/>
      <c r="B80" s="10" t="s">
        <v>54</v>
      </c>
      <c r="C80" s="3" t="s">
        <v>49</v>
      </c>
      <c r="D80" s="13">
        <v>9471.0516599999992</v>
      </c>
      <c r="E80" s="13">
        <v>9470.0039500000003</v>
      </c>
      <c r="F80" s="6">
        <f>E80/D80</f>
        <v>0.99988937764911323</v>
      </c>
    </row>
    <row r="81" spans="1:6" ht="28.5" customHeight="1">
      <c r="A81" s="3"/>
      <c r="B81" s="10" t="s">
        <v>52</v>
      </c>
      <c r="C81" s="3" t="s">
        <v>25</v>
      </c>
      <c r="D81" s="11"/>
      <c r="E81" s="11"/>
      <c r="F81" s="6">
        <f>(F77+F78+F79)/3</f>
        <v>1.0245616409235863</v>
      </c>
    </row>
    <row r="82" spans="1:6" ht="12.65" customHeight="1">
      <c r="A82" s="3"/>
      <c r="B82" s="10" t="s">
        <v>55</v>
      </c>
      <c r="C82" s="3" t="s">
        <v>25</v>
      </c>
      <c r="D82" s="11"/>
      <c r="E82" s="12">
        <f>F81*F80</f>
        <v>1.0244483015062389</v>
      </c>
      <c r="F82" s="3" t="s">
        <v>127</v>
      </c>
    </row>
    <row r="83" spans="1:6">
      <c r="A83" s="24" t="s">
        <v>18</v>
      </c>
      <c r="B83" s="56" t="s">
        <v>91</v>
      </c>
      <c r="C83" s="57"/>
      <c r="D83" s="57"/>
      <c r="E83" s="57"/>
      <c r="F83" s="58"/>
    </row>
    <row r="84" spans="1:6" ht="39.75" customHeight="1">
      <c r="A84" s="3"/>
      <c r="B84" s="10" t="s">
        <v>170</v>
      </c>
      <c r="C84" s="3" t="s">
        <v>5</v>
      </c>
      <c r="D84" s="3">
        <v>14</v>
      </c>
      <c r="E84" s="3">
        <v>14</v>
      </c>
      <c r="F84" s="16">
        <f>E84/D84</f>
        <v>1</v>
      </c>
    </row>
    <row r="85" spans="1:6" ht="26.25" customHeight="1">
      <c r="A85" s="3"/>
      <c r="B85" s="10" t="s">
        <v>169</v>
      </c>
      <c r="C85" s="3" t="s">
        <v>9</v>
      </c>
      <c r="D85" s="3">
        <v>0</v>
      </c>
      <c r="E85" s="3">
        <v>0</v>
      </c>
      <c r="F85" s="16">
        <v>1</v>
      </c>
    </row>
    <row r="86" spans="1:6" ht="74.25" customHeight="1">
      <c r="A86" s="3"/>
      <c r="B86" s="10" t="s">
        <v>171</v>
      </c>
      <c r="C86" s="3" t="s">
        <v>6</v>
      </c>
      <c r="D86" s="3">
        <v>35</v>
      </c>
      <c r="E86" s="3">
        <v>35</v>
      </c>
      <c r="F86" s="16">
        <f t="shared" ref="F86" si="5">E86/D86</f>
        <v>1</v>
      </c>
    </row>
    <row r="87" spans="1:6" ht="31.5" customHeight="1">
      <c r="A87" s="3"/>
      <c r="B87" s="10" t="s">
        <v>57</v>
      </c>
      <c r="C87" s="3"/>
      <c r="D87" s="3">
        <v>0</v>
      </c>
      <c r="E87" s="3">
        <v>0</v>
      </c>
      <c r="F87" s="16">
        <v>0</v>
      </c>
    </row>
    <row r="88" spans="1:6" ht="28.5" customHeight="1">
      <c r="A88" s="3"/>
      <c r="B88" s="10" t="s">
        <v>53</v>
      </c>
      <c r="C88" s="3" t="s">
        <v>25</v>
      </c>
      <c r="D88" s="11"/>
      <c r="E88" s="11"/>
      <c r="F88" s="16">
        <f>(F84+F85+F86)/3</f>
        <v>1</v>
      </c>
    </row>
    <row r="89" spans="1:6">
      <c r="A89" s="3"/>
      <c r="B89" s="10" t="s">
        <v>56</v>
      </c>
      <c r="C89" s="3" t="s">
        <v>25</v>
      </c>
      <c r="D89" s="11"/>
      <c r="E89" s="12">
        <f>F88*F87</f>
        <v>0</v>
      </c>
      <c r="F89" s="3" t="s">
        <v>210</v>
      </c>
    </row>
    <row r="90" spans="1:6">
      <c r="A90" s="40" t="s">
        <v>151</v>
      </c>
      <c r="B90" s="59" t="s">
        <v>79</v>
      </c>
      <c r="C90" s="60"/>
      <c r="D90" s="60"/>
      <c r="E90" s="60"/>
      <c r="F90" s="61"/>
    </row>
    <row r="91" spans="1:6" ht="28.5" customHeight="1">
      <c r="A91" s="3"/>
      <c r="B91" s="10" t="s">
        <v>175</v>
      </c>
      <c r="C91" s="3" t="s">
        <v>5</v>
      </c>
      <c r="D91" s="3">
        <v>5.35</v>
      </c>
      <c r="E91" s="3">
        <v>5.35</v>
      </c>
      <c r="F91" s="17">
        <f>E91/D91</f>
        <v>1</v>
      </c>
    </row>
    <row r="92" spans="1:6" ht="27.75" customHeight="1">
      <c r="A92" s="3"/>
      <c r="B92" s="10" t="s">
        <v>57</v>
      </c>
      <c r="C92" s="3" t="s">
        <v>49</v>
      </c>
      <c r="D92" s="47">
        <v>25136.020520000002</v>
      </c>
      <c r="E92" s="47">
        <v>25097.020520000002</v>
      </c>
      <c r="F92" s="17">
        <f>E92/D92</f>
        <v>0.99844844175039682</v>
      </c>
    </row>
    <row r="93" spans="1:6" ht="23">
      <c r="A93" s="3"/>
      <c r="B93" s="10" t="s">
        <v>53</v>
      </c>
      <c r="C93" s="3" t="s">
        <v>25</v>
      </c>
      <c r="D93" s="11"/>
      <c r="E93" s="11"/>
      <c r="F93" s="17">
        <f>F91</f>
        <v>1</v>
      </c>
    </row>
    <row r="94" spans="1:6">
      <c r="A94" s="3"/>
      <c r="B94" s="10" t="s">
        <v>56</v>
      </c>
      <c r="C94" s="3" t="s">
        <v>25</v>
      </c>
      <c r="D94" s="11"/>
      <c r="E94" s="28">
        <f>F93*F92</f>
        <v>0.99844844175039682</v>
      </c>
      <c r="F94" s="3" t="s">
        <v>50</v>
      </c>
    </row>
    <row r="95" spans="1:6">
      <c r="A95" s="24" t="s">
        <v>16</v>
      </c>
      <c r="B95" s="56" t="s">
        <v>93</v>
      </c>
      <c r="C95" s="57"/>
      <c r="D95" s="57"/>
      <c r="E95" s="57"/>
      <c r="F95" s="58"/>
    </row>
    <row r="96" spans="1:6" ht="34.5">
      <c r="A96" s="3"/>
      <c r="B96" s="3" t="s">
        <v>92</v>
      </c>
      <c r="C96" s="3" t="s">
        <v>9</v>
      </c>
      <c r="D96" s="3">
        <v>20</v>
      </c>
      <c r="E96" s="3">
        <v>20</v>
      </c>
      <c r="F96" s="6">
        <f>E96/D96</f>
        <v>1</v>
      </c>
    </row>
    <row r="97" spans="1:6" ht="23">
      <c r="A97" s="3"/>
      <c r="B97" s="3" t="s">
        <v>68</v>
      </c>
      <c r="C97" s="3" t="s">
        <v>9</v>
      </c>
      <c r="D97" s="3">
        <v>15</v>
      </c>
      <c r="E97" s="3">
        <v>15</v>
      </c>
      <c r="F97" s="6">
        <f>E97/D97</f>
        <v>1</v>
      </c>
    </row>
    <row r="98" spans="1:6" ht="23">
      <c r="A98" s="3"/>
      <c r="B98" s="3" t="s">
        <v>57</v>
      </c>
      <c r="C98" s="3" t="s">
        <v>49</v>
      </c>
      <c r="D98" s="13">
        <v>6507.2965299999996</v>
      </c>
      <c r="E98" s="13">
        <v>6507.2965299999996</v>
      </c>
      <c r="F98" s="17">
        <f>E98/D98</f>
        <v>1</v>
      </c>
    </row>
    <row r="99" spans="1:6" ht="23">
      <c r="A99" s="3"/>
      <c r="B99" s="3" t="s">
        <v>53</v>
      </c>
      <c r="C99" s="3" t="s">
        <v>25</v>
      </c>
      <c r="D99" s="11"/>
      <c r="E99" s="11"/>
      <c r="F99" s="17">
        <f>(F96+F97)/2</f>
        <v>1</v>
      </c>
    </row>
    <row r="100" spans="1:6">
      <c r="A100" s="3"/>
      <c r="B100" s="3" t="s">
        <v>56</v>
      </c>
      <c r="C100" s="3" t="s">
        <v>25</v>
      </c>
      <c r="D100" s="11"/>
      <c r="E100" s="12">
        <f>F99*F98</f>
        <v>1</v>
      </c>
      <c r="F100" s="3" t="s">
        <v>50</v>
      </c>
    </row>
    <row r="101" spans="1:6">
      <c r="A101" s="24" t="s">
        <v>17</v>
      </c>
      <c r="B101" s="56" t="s">
        <v>94</v>
      </c>
      <c r="C101" s="57"/>
      <c r="D101" s="57"/>
      <c r="E101" s="57"/>
      <c r="F101" s="58"/>
    </row>
    <row r="102" spans="1:6">
      <c r="A102" s="3"/>
      <c r="B102" s="10" t="s">
        <v>69</v>
      </c>
      <c r="C102" s="3" t="s">
        <v>9</v>
      </c>
      <c r="D102" s="3">
        <v>18</v>
      </c>
      <c r="E102" s="3">
        <v>18</v>
      </c>
      <c r="F102" s="6">
        <f>E102/D102</f>
        <v>1</v>
      </c>
    </row>
    <row r="103" spans="1:6">
      <c r="A103" s="3"/>
      <c r="B103" s="10" t="s">
        <v>70</v>
      </c>
      <c r="C103" s="3" t="s">
        <v>71</v>
      </c>
      <c r="D103" s="3">
        <v>13</v>
      </c>
      <c r="E103" s="3">
        <v>0</v>
      </c>
      <c r="F103" s="6">
        <f t="shared" ref="F103:F104" si="6">E103/D103</f>
        <v>0</v>
      </c>
    </row>
    <row r="104" spans="1:6" ht="23">
      <c r="A104" s="3"/>
      <c r="B104" s="10" t="s">
        <v>85</v>
      </c>
      <c r="C104" s="3" t="s">
        <v>71</v>
      </c>
      <c r="D104" s="3">
        <v>45</v>
      </c>
      <c r="E104" s="3">
        <v>44</v>
      </c>
      <c r="F104" s="6">
        <f t="shared" si="6"/>
        <v>0.97777777777777775</v>
      </c>
    </row>
    <row r="105" spans="1:6" ht="23">
      <c r="A105" s="3"/>
      <c r="B105" s="10" t="s">
        <v>116</v>
      </c>
      <c r="C105" s="3"/>
      <c r="D105" s="3">
        <v>0</v>
      </c>
      <c r="E105" s="3">
        <v>0</v>
      </c>
      <c r="F105" s="6">
        <v>1</v>
      </c>
    </row>
    <row r="106" spans="1:6">
      <c r="A106" s="3"/>
      <c r="B106" s="10" t="s">
        <v>117</v>
      </c>
      <c r="C106" s="3"/>
      <c r="D106" s="3">
        <v>0</v>
      </c>
      <c r="E106" s="3">
        <v>0</v>
      </c>
      <c r="F106" s="6">
        <v>1</v>
      </c>
    </row>
    <row r="107" spans="1:6" ht="23">
      <c r="A107" s="3"/>
      <c r="B107" s="10" t="s">
        <v>57</v>
      </c>
      <c r="C107" s="3" t="s">
        <v>49</v>
      </c>
      <c r="D107" s="5">
        <v>1134.6099999999999</v>
      </c>
      <c r="E107" s="5">
        <v>1095.6099999999999</v>
      </c>
      <c r="F107" s="16">
        <f>E107/D107</f>
        <v>0.96562695551775501</v>
      </c>
    </row>
    <row r="108" spans="1:6" ht="23">
      <c r="A108" s="3"/>
      <c r="B108" s="10" t="s">
        <v>53</v>
      </c>
      <c r="C108" s="3" t="s">
        <v>25</v>
      </c>
      <c r="D108" s="3"/>
      <c r="E108" s="3"/>
      <c r="F108" s="17">
        <f>(F102+F103+F104+F105+F106+F1448)/5</f>
        <v>0.79555555555555557</v>
      </c>
    </row>
    <row r="109" spans="1:6">
      <c r="A109" s="3"/>
      <c r="B109" s="10" t="s">
        <v>56</v>
      </c>
      <c r="C109" s="3" t="s">
        <v>25</v>
      </c>
      <c r="D109" s="3"/>
      <c r="E109" s="5">
        <f>F108*F107</f>
        <v>0.76820988905634735</v>
      </c>
      <c r="F109" s="3" t="s">
        <v>58</v>
      </c>
    </row>
    <row r="110" spans="1:6">
      <c r="A110" s="24" t="s">
        <v>126</v>
      </c>
      <c r="B110" s="56" t="s">
        <v>95</v>
      </c>
      <c r="C110" s="57"/>
      <c r="D110" s="57"/>
      <c r="E110" s="57"/>
      <c r="F110" s="58"/>
    </row>
    <row r="111" spans="1:6">
      <c r="A111" s="3"/>
      <c r="B111" s="32" t="s">
        <v>72</v>
      </c>
      <c r="C111" s="3" t="s">
        <v>9</v>
      </c>
      <c r="D111" s="11">
        <v>24</v>
      </c>
      <c r="E111" s="11">
        <v>44</v>
      </c>
      <c r="F111" s="5">
        <f>E111/D111</f>
        <v>1.8333333333333333</v>
      </c>
    </row>
    <row r="112" spans="1:6" ht="23">
      <c r="A112" s="3"/>
      <c r="B112" s="32" t="s">
        <v>73</v>
      </c>
      <c r="C112" s="3" t="s">
        <v>5</v>
      </c>
      <c r="D112" s="3">
        <v>98</v>
      </c>
      <c r="E112" s="3">
        <v>99.8</v>
      </c>
      <c r="F112" s="5">
        <f>E112/D112</f>
        <v>1.0183673469387755</v>
      </c>
    </row>
    <row r="113" spans="1:6" ht="23">
      <c r="A113" s="3"/>
      <c r="B113" s="10" t="s">
        <v>57</v>
      </c>
      <c r="C113" s="3" t="s">
        <v>49</v>
      </c>
      <c r="D113" s="47">
        <v>17494.113990000002</v>
      </c>
      <c r="E113" s="47">
        <v>17494.113990000002</v>
      </c>
      <c r="F113" s="3">
        <v>0.99</v>
      </c>
    </row>
    <row r="114" spans="1:6" ht="23">
      <c r="A114" s="3"/>
      <c r="B114" s="10" t="s">
        <v>53</v>
      </c>
      <c r="C114" s="3" t="s">
        <v>25</v>
      </c>
      <c r="D114" s="3"/>
      <c r="E114" s="3"/>
      <c r="F114" s="5">
        <f>(F112+F111)/2</f>
        <v>1.4258503401360545</v>
      </c>
    </row>
    <row r="115" spans="1:6">
      <c r="A115" s="3"/>
      <c r="B115" s="10" t="s">
        <v>56</v>
      </c>
      <c r="C115" s="3" t="s">
        <v>25</v>
      </c>
      <c r="D115" s="3"/>
      <c r="E115" s="5">
        <f>F114*F113</f>
        <v>1.411591836734694</v>
      </c>
      <c r="F115" s="23" t="s">
        <v>58</v>
      </c>
    </row>
    <row r="116" spans="1:6">
      <c r="A116" s="40" t="s">
        <v>152</v>
      </c>
      <c r="B116" s="59" t="s">
        <v>96</v>
      </c>
      <c r="C116" s="60"/>
      <c r="D116" s="60"/>
      <c r="E116" s="60"/>
      <c r="F116" s="61"/>
    </row>
    <row r="117" spans="1:6">
      <c r="A117" s="3"/>
      <c r="B117" s="32" t="s">
        <v>118</v>
      </c>
      <c r="C117" s="3" t="s">
        <v>9</v>
      </c>
      <c r="D117" s="3">
        <v>58</v>
      </c>
      <c r="E117" s="3">
        <v>68</v>
      </c>
      <c r="F117" s="6">
        <f>E117/D117</f>
        <v>1.1724137931034482</v>
      </c>
    </row>
    <row r="118" spans="1:6" ht="23">
      <c r="A118" s="3"/>
      <c r="B118" s="32" t="s">
        <v>226</v>
      </c>
      <c r="C118" s="3"/>
      <c r="D118" s="3">
        <v>4</v>
      </c>
      <c r="E118" s="3">
        <v>5</v>
      </c>
      <c r="F118" s="6">
        <f t="shared" ref="F118:F123" si="7">E118/D118</f>
        <v>1.25</v>
      </c>
    </row>
    <row r="119" spans="1:6" ht="23">
      <c r="A119" s="3"/>
      <c r="B119" s="10" t="s">
        <v>180</v>
      </c>
      <c r="C119" s="3" t="s">
        <v>8</v>
      </c>
      <c r="D119" s="3">
        <v>7</v>
      </c>
      <c r="E119" s="3">
        <v>8</v>
      </c>
      <c r="F119" s="6">
        <f t="shared" si="7"/>
        <v>1.1428571428571428</v>
      </c>
    </row>
    <row r="120" spans="1:6" ht="37.5" customHeight="1">
      <c r="A120" s="3"/>
      <c r="B120" s="10" t="s">
        <v>179</v>
      </c>
      <c r="C120" s="3" t="s">
        <v>8</v>
      </c>
      <c r="D120" s="3">
        <v>1</v>
      </c>
      <c r="E120" s="3">
        <v>1</v>
      </c>
      <c r="F120" s="6">
        <f t="shared" si="7"/>
        <v>1</v>
      </c>
    </row>
    <row r="121" spans="1:6">
      <c r="A121" s="3"/>
      <c r="B121" s="10" t="s">
        <v>178</v>
      </c>
      <c r="C121" s="3" t="s">
        <v>8</v>
      </c>
      <c r="D121" s="3">
        <v>10</v>
      </c>
      <c r="E121" s="3">
        <v>12</v>
      </c>
      <c r="F121" s="6">
        <f t="shared" si="7"/>
        <v>1.2</v>
      </c>
    </row>
    <row r="122" spans="1:6">
      <c r="A122" s="3"/>
      <c r="B122" s="10" t="s">
        <v>177</v>
      </c>
      <c r="C122" s="3" t="s">
        <v>97</v>
      </c>
      <c r="D122" s="15">
        <v>9802</v>
      </c>
      <c r="E122" s="15">
        <v>10317.700000000001</v>
      </c>
      <c r="F122" s="6">
        <f t="shared" si="7"/>
        <v>1.0526117118955316</v>
      </c>
    </row>
    <row r="123" spans="1:6" ht="23">
      <c r="A123" s="3"/>
      <c r="B123" s="10" t="s">
        <v>176</v>
      </c>
      <c r="C123" s="3"/>
      <c r="D123" s="3">
        <v>1</v>
      </c>
      <c r="E123" s="3">
        <v>6</v>
      </c>
      <c r="F123" s="6">
        <f t="shared" si="7"/>
        <v>6</v>
      </c>
    </row>
    <row r="124" spans="1:6" ht="23">
      <c r="A124" s="3"/>
      <c r="B124" s="10" t="s">
        <v>57</v>
      </c>
      <c r="C124" s="3" t="s">
        <v>49</v>
      </c>
      <c r="D124" s="3">
        <v>2083.1846999999998</v>
      </c>
      <c r="E124" s="3">
        <v>2083.1846999999998</v>
      </c>
      <c r="F124" s="5">
        <f t="shared" ref="F124" si="8">E124/D124</f>
        <v>1</v>
      </c>
    </row>
    <row r="125" spans="1:6" ht="23">
      <c r="A125" s="3"/>
      <c r="B125" s="10" t="s">
        <v>53</v>
      </c>
      <c r="C125" s="3" t="s">
        <v>25</v>
      </c>
      <c r="D125" s="3"/>
      <c r="E125" s="3"/>
      <c r="F125" s="5">
        <f>(F119+F120+F121+F122+F117+F123+F118)/7</f>
        <v>1.8311260925508748</v>
      </c>
    </row>
    <row r="126" spans="1:6">
      <c r="A126" s="3"/>
      <c r="B126" s="10" t="s">
        <v>56</v>
      </c>
      <c r="C126" s="3" t="s">
        <v>25</v>
      </c>
      <c r="D126" s="3"/>
      <c r="E126" s="22">
        <f>F125</f>
        <v>1.8311260925508748</v>
      </c>
      <c r="F126" s="3" t="s">
        <v>58</v>
      </c>
    </row>
    <row r="127" spans="1:6">
      <c r="A127" s="45" t="s">
        <v>153</v>
      </c>
      <c r="B127" s="59" t="s">
        <v>98</v>
      </c>
      <c r="C127" s="60"/>
      <c r="D127" s="60"/>
      <c r="E127" s="60"/>
      <c r="F127" s="61"/>
    </row>
    <row r="128" spans="1:6" ht="23">
      <c r="A128" s="3"/>
      <c r="B128" s="10" t="s">
        <v>19</v>
      </c>
      <c r="C128" s="3" t="s">
        <v>5</v>
      </c>
      <c r="D128" s="3">
        <v>97</v>
      </c>
      <c r="E128" s="3">
        <v>100</v>
      </c>
      <c r="F128" s="6">
        <f>E128/D128</f>
        <v>1.0309278350515463</v>
      </c>
    </row>
    <row r="129" spans="1:6" ht="46">
      <c r="A129" s="3"/>
      <c r="B129" s="10" t="s">
        <v>20</v>
      </c>
      <c r="C129" s="3" t="s">
        <v>5</v>
      </c>
      <c r="D129" s="3">
        <v>100</v>
      </c>
      <c r="E129" s="3">
        <v>100</v>
      </c>
      <c r="F129" s="6">
        <f t="shared" ref="F129:F131" si="9">E129/D129</f>
        <v>1</v>
      </c>
    </row>
    <row r="130" spans="1:6" ht="34.5">
      <c r="A130" s="3"/>
      <c r="B130" s="10" t="s">
        <v>21</v>
      </c>
      <c r="C130" s="3" t="s">
        <v>5</v>
      </c>
      <c r="D130" s="3">
        <v>1.74</v>
      </c>
      <c r="E130" s="3">
        <v>1.74</v>
      </c>
      <c r="F130" s="6">
        <f t="shared" si="9"/>
        <v>1</v>
      </c>
    </row>
    <row r="131" spans="1:6" ht="34.5">
      <c r="A131" s="3"/>
      <c r="B131" s="10" t="s">
        <v>22</v>
      </c>
      <c r="C131" s="3" t="s">
        <v>5</v>
      </c>
      <c r="D131" s="3">
        <v>100</v>
      </c>
      <c r="E131" s="3">
        <v>66.7</v>
      </c>
      <c r="F131" s="6">
        <f t="shared" si="9"/>
        <v>0.66700000000000004</v>
      </c>
    </row>
    <row r="132" spans="1:6" ht="23">
      <c r="A132" s="3"/>
      <c r="B132" s="10" t="s">
        <v>57</v>
      </c>
      <c r="C132" s="3" t="s">
        <v>49</v>
      </c>
      <c r="D132" s="5">
        <v>1124019.3495099999</v>
      </c>
      <c r="E132" s="5">
        <v>1112794.4858099998</v>
      </c>
      <c r="F132" s="6">
        <f>E132/D132</f>
        <v>0.99001363837295731</v>
      </c>
    </row>
    <row r="133" spans="1:6" ht="23">
      <c r="A133" s="3"/>
      <c r="B133" s="10" t="s">
        <v>53</v>
      </c>
      <c r="C133" s="3" t="s">
        <v>25</v>
      </c>
      <c r="D133" s="3"/>
      <c r="E133" s="3"/>
      <c r="F133" s="6">
        <f>(F130+F131+F129+F128)/4</f>
        <v>0.92448195876288652</v>
      </c>
    </row>
    <row r="134" spans="1:6">
      <c r="A134" s="3"/>
      <c r="B134" s="10" t="s">
        <v>56</v>
      </c>
      <c r="C134" s="3" t="s">
        <v>25</v>
      </c>
      <c r="D134" s="3"/>
      <c r="E134" s="14">
        <f>F133*F132</f>
        <v>0.91524974760500355</v>
      </c>
      <c r="F134" s="3" t="s">
        <v>50</v>
      </c>
    </row>
    <row r="135" spans="1:6">
      <c r="A135" s="24" t="s">
        <v>125</v>
      </c>
      <c r="B135" s="56" t="s">
        <v>63</v>
      </c>
      <c r="C135" s="57"/>
      <c r="D135" s="57"/>
      <c r="E135" s="57"/>
      <c r="F135" s="58"/>
    </row>
    <row r="136" spans="1:6" ht="51.75" customHeight="1">
      <c r="A136" s="3"/>
      <c r="B136" s="31" t="s">
        <v>181</v>
      </c>
      <c r="C136" s="3" t="s">
        <v>5</v>
      </c>
      <c r="D136" s="3">
        <v>2034</v>
      </c>
      <c r="E136" s="3">
        <v>2135</v>
      </c>
      <c r="F136" s="5">
        <f>E136/D136</f>
        <v>1.0496558505408062</v>
      </c>
    </row>
    <row r="137" spans="1:6" ht="45" customHeight="1">
      <c r="A137" s="3"/>
      <c r="B137" s="31" t="s">
        <v>182</v>
      </c>
      <c r="C137" s="3" t="s">
        <v>5</v>
      </c>
      <c r="D137" s="3">
        <v>25</v>
      </c>
      <c r="E137" s="3">
        <v>25</v>
      </c>
      <c r="F137" s="5">
        <f t="shared" ref="F137:F164" si="10">E137/D137</f>
        <v>1</v>
      </c>
    </row>
    <row r="138" spans="1:6" ht="63.75" customHeight="1">
      <c r="A138" s="3"/>
      <c r="B138" s="31" t="s">
        <v>183</v>
      </c>
      <c r="C138" s="3" t="s">
        <v>5</v>
      </c>
      <c r="D138" s="3">
        <v>0</v>
      </c>
      <c r="E138" s="3">
        <v>0</v>
      </c>
      <c r="F138" s="5">
        <v>1</v>
      </c>
    </row>
    <row r="139" spans="1:6" ht="40.5" customHeight="1">
      <c r="A139" s="3"/>
      <c r="B139" s="31" t="s">
        <v>184</v>
      </c>
      <c r="C139" s="3" t="s">
        <v>5</v>
      </c>
      <c r="D139" s="3">
        <v>59.18</v>
      </c>
      <c r="E139" s="3">
        <v>100</v>
      </c>
      <c r="F139" s="5">
        <f t="shared" si="10"/>
        <v>1.6897600540723217</v>
      </c>
    </row>
    <row r="140" spans="1:6" ht="23">
      <c r="A140" s="3"/>
      <c r="B140" s="31" t="s">
        <v>185</v>
      </c>
      <c r="C140" s="3" t="s">
        <v>5</v>
      </c>
      <c r="D140" s="3">
        <v>0</v>
      </c>
      <c r="E140" s="3">
        <v>0</v>
      </c>
      <c r="F140" s="5"/>
    </row>
    <row r="141" spans="1:6" ht="53.25" customHeight="1">
      <c r="A141" s="3"/>
      <c r="B141" s="31" t="s">
        <v>187</v>
      </c>
      <c r="C141" s="3" t="s">
        <v>5</v>
      </c>
      <c r="D141" s="3">
        <v>29.41</v>
      </c>
      <c r="E141" s="3">
        <v>8.33</v>
      </c>
      <c r="F141" s="5">
        <f t="shared" si="10"/>
        <v>0.2832369942196532</v>
      </c>
    </row>
    <row r="142" spans="1:6" ht="51" customHeight="1">
      <c r="A142" s="3"/>
      <c r="B142" s="31" t="s">
        <v>188</v>
      </c>
      <c r="C142" s="3" t="s">
        <v>5</v>
      </c>
      <c r="D142" s="3">
        <v>87</v>
      </c>
      <c r="E142" s="3">
        <v>66.7</v>
      </c>
      <c r="F142" s="5">
        <f t="shared" si="10"/>
        <v>0.76666666666666672</v>
      </c>
    </row>
    <row r="143" spans="1:6" ht="27" customHeight="1">
      <c r="A143" s="3"/>
      <c r="B143" s="31" t="s">
        <v>189</v>
      </c>
      <c r="C143" s="3" t="s">
        <v>5</v>
      </c>
      <c r="D143" s="3">
        <v>100</v>
      </c>
      <c r="E143" s="3">
        <v>100</v>
      </c>
      <c r="F143" s="5">
        <f t="shared" si="10"/>
        <v>1</v>
      </c>
    </row>
    <row r="144" spans="1:6" ht="51" customHeight="1">
      <c r="A144" s="3"/>
      <c r="B144" s="31" t="s">
        <v>190</v>
      </c>
      <c r="C144" s="3" t="s">
        <v>5</v>
      </c>
      <c r="D144" s="3">
        <v>2.4</v>
      </c>
      <c r="E144" s="3">
        <v>1.9</v>
      </c>
      <c r="F144" s="5">
        <f t="shared" si="10"/>
        <v>0.79166666666666663</v>
      </c>
    </row>
    <row r="145" spans="1:6" ht="34.5">
      <c r="A145" s="3"/>
      <c r="B145" s="31" t="s">
        <v>191</v>
      </c>
      <c r="C145" s="3" t="s">
        <v>5</v>
      </c>
      <c r="D145" s="3">
        <v>29.91</v>
      </c>
      <c r="E145" s="3">
        <v>31.2</v>
      </c>
      <c r="F145" s="5">
        <f t="shared" si="10"/>
        <v>1.0431293881644934</v>
      </c>
    </row>
    <row r="146" spans="1:6" ht="23">
      <c r="A146" s="3"/>
      <c r="B146" s="31" t="s">
        <v>192</v>
      </c>
      <c r="C146" s="3" t="s">
        <v>5</v>
      </c>
      <c r="D146" s="3">
        <v>89.4</v>
      </c>
      <c r="E146" s="3">
        <v>93.3</v>
      </c>
      <c r="F146" s="5">
        <f t="shared" si="10"/>
        <v>1.0436241610738255</v>
      </c>
    </row>
    <row r="147" spans="1:6" ht="57.5">
      <c r="A147" s="3"/>
      <c r="B147" s="31" t="s">
        <v>186</v>
      </c>
      <c r="C147" s="3" t="s">
        <v>5</v>
      </c>
      <c r="D147" s="3">
        <v>97.6</v>
      </c>
      <c r="E147" s="3">
        <v>98.1</v>
      </c>
      <c r="F147" s="5">
        <f t="shared" si="10"/>
        <v>1.0051229508196722</v>
      </c>
    </row>
    <row r="148" spans="1:6" ht="34.5">
      <c r="A148" s="3"/>
      <c r="B148" s="31" t="s">
        <v>193</v>
      </c>
      <c r="C148" s="3" t="s">
        <v>5</v>
      </c>
      <c r="D148" s="3">
        <v>49.06</v>
      </c>
      <c r="E148" s="3">
        <v>39.270000000000003</v>
      </c>
      <c r="F148" s="5">
        <f t="shared" si="10"/>
        <v>0.80044843049327352</v>
      </c>
    </row>
    <row r="149" spans="1:6" ht="23.5">
      <c r="A149" s="3"/>
      <c r="B149" s="49" t="s">
        <v>194</v>
      </c>
      <c r="C149" s="3" t="s">
        <v>5</v>
      </c>
      <c r="D149" s="3">
        <v>4349</v>
      </c>
      <c r="E149" s="3">
        <v>2815</v>
      </c>
      <c r="F149" s="5">
        <f t="shared" si="10"/>
        <v>0.64727523568636469</v>
      </c>
    </row>
    <row r="150" spans="1:6" ht="34.5">
      <c r="A150" s="3"/>
      <c r="B150" s="31" t="s">
        <v>195</v>
      </c>
      <c r="C150" s="3" t="s">
        <v>5</v>
      </c>
      <c r="D150" s="3">
        <v>50</v>
      </c>
      <c r="E150" s="3">
        <v>21</v>
      </c>
      <c r="F150" s="5">
        <v>1</v>
      </c>
    </row>
    <row r="151" spans="1:6" ht="69">
      <c r="A151" s="3"/>
      <c r="B151" s="31" t="s">
        <v>196</v>
      </c>
      <c r="C151" s="3"/>
      <c r="D151" s="3">
        <v>100</v>
      </c>
      <c r="E151" s="3">
        <v>100</v>
      </c>
      <c r="F151" s="5">
        <f t="shared" si="10"/>
        <v>1</v>
      </c>
    </row>
    <row r="152" spans="1:6" ht="22.5" customHeight="1">
      <c r="A152" s="3"/>
      <c r="B152" s="31" t="s">
        <v>197</v>
      </c>
      <c r="C152" s="3"/>
      <c r="D152" s="3">
        <v>2.86</v>
      </c>
      <c r="E152" s="3">
        <v>2.86</v>
      </c>
      <c r="F152" s="5">
        <f t="shared" si="10"/>
        <v>1</v>
      </c>
    </row>
    <row r="153" spans="1:6" ht="34.5">
      <c r="A153" s="3"/>
      <c r="B153" s="31" t="s">
        <v>198</v>
      </c>
      <c r="C153" s="3"/>
      <c r="D153" s="3">
        <v>67</v>
      </c>
      <c r="E153" s="3">
        <v>67</v>
      </c>
      <c r="F153" s="5">
        <f t="shared" si="10"/>
        <v>1</v>
      </c>
    </row>
    <row r="154" spans="1:6">
      <c r="A154" s="3"/>
      <c r="B154" s="31" t="s">
        <v>199</v>
      </c>
      <c r="C154" s="3"/>
      <c r="D154" s="3">
        <v>20.8</v>
      </c>
      <c r="E154" s="3">
        <v>20.8</v>
      </c>
      <c r="F154" s="5">
        <f t="shared" si="10"/>
        <v>1</v>
      </c>
    </row>
    <row r="155" spans="1:6">
      <c r="A155" s="3"/>
      <c r="B155" s="31" t="s">
        <v>200</v>
      </c>
      <c r="C155" s="3"/>
      <c r="D155" s="3">
        <v>10</v>
      </c>
      <c r="E155" s="3">
        <v>10</v>
      </c>
      <c r="F155" s="5">
        <f>D155/E155</f>
        <v>1</v>
      </c>
    </row>
    <row r="156" spans="1:6" ht="23">
      <c r="A156" s="3"/>
      <c r="B156" s="31" t="s">
        <v>201</v>
      </c>
      <c r="C156" s="3"/>
      <c r="D156" s="3">
        <v>100</v>
      </c>
      <c r="E156" s="3">
        <v>100</v>
      </c>
      <c r="F156" s="5">
        <f t="shared" si="10"/>
        <v>1</v>
      </c>
    </row>
    <row r="157" spans="1:6">
      <c r="A157" s="3"/>
      <c r="B157" s="38" t="s">
        <v>202</v>
      </c>
      <c r="C157" s="3"/>
      <c r="D157" s="3">
        <v>6</v>
      </c>
      <c r="E157" s="50">
        <v>6</v>
      </c>
      <c r="F157" s="5">
        <v>2</v>
      </c>
    </row>
    <row r="158" spans="1:6" ht="23">
      <c r="A158" s="3"/>
      <c r="B158" s="38" t="s">
        <v>203</v>
      </c>
      <c r="C158" s="3"/>
      <c r="D158" s="3">
        <v>710</v>
      </c>
      <c r="E158" s="50">
        <v>710</v>
      </c>
      <c r="F158" s="5">
        <f t="shared" si="10"/>
        <v>1</v>
      </c>
    </row>
    <row r="159" spans="1:6" ht="34.5">
      <c r="A159" s="3"/>
      <c r="B159" s="38" t="s">
        <v>204</v>
      </c>
      <c r="C159" s="3"/>
      <c r="D159" s="3">
        <v>100</v>
      </c>
      <c r="E159" s="50">
        <v>100</v>
      </c>
      <c r="F159" s="5">
        <f t="shared" si="10"/>
        <v>1</v>
      </c>
    </row>
    <row r="160" spans="1:6" ht="23">
      <c r="A160" s="3"/>
      <c r="B160" s="38" t="s">
        <v>205</v>
      </c>
      <c r="C160" s="3"/>
      <c r="D160" s="3">
        <v>9</v>
      </c>
      <c r="E160" s="50">
        <v>2</v>
      </c>
      <c r="F160" s="5">
        <v>1</v>
      </c>
    </row>
    <row r="161" spans="1:6" ht="34.5">
      <c r="A161" s="3"/>
      <c r="B161" s="38" t="s">
        <v>206</v>
      </c>
      <c r="C161" s="3"/>
      <c r="D161" s="3">
        <v>0</v>
      </c>
      <c r="E161" s="50">
        <v>0</v>
      </c>
      <c r="F161" s="5">
        <v>1</v>
      </c>
    </row>
    <row r="162" spans="1:6" ht="23">
      <c r="A162" s="3"/>
      <c r="B162" s="38" t="s">
        <v>207</v>
      </c>
      <c r="C162" s="3"/>
      <c r="D162" s="3">
        <v>19</v>
      </c>
      <c r="E162" s="50">
        <v>19</v>
      </c>
      <c r="F162" s="5">
        <f t="shared" si="10"/>
        <v>1</v>
      </c>
    </row>
    <row r="163" spans="1:6" ht="23">
      <c r="A163" s="3"/>
      <c r="B163" s="38" t="s">
        <v>208</v>
      </c>
      <c r="C163" s="3"/>
      <c r="D163" s="3">
        <v>26.3</v>
      </c>
      <c r="E163" s="50">
        <v>26.3</v>
      </c>
      <c r="F163" s="5">
        <v>1</v>
      </c>
    </row>
    <row r="164" spans="1:6" ht="23">
      <c r="A164" s="3"/>
      <c r="B164" s="38" t="s">
        <v>209</v>
      </c>
      <c r="C164" s="3"/>
      <c r="D164" s="3">
        <v>42.5</v>
      </c>
      <c r="E164" s="50">
        <v>42.5</v>
      </c>
      <c r="F164" s="5">
        <f t="shared" si="10"/>
        <v>1</v>
      </c>
    </row>
    <row r="165" spans="1:6" ht="23">
      <c r="A165" s="3"/>
      <c r="B165" s="10" t="s">
        <v>54</v>
      </c>
      <c r="C165" s="3" t="s">
        <v>49</v>
      </c>
      <c r="D165" s="5">
        <v>41437.234010000007</v>
      </c>
      <c r="E165" s="5">
        <v>40569.559629999996</v>
      </c>
      <c r="F165" s="5">
        <f>E165/D165</f>
        <v>0.97906051403453676</v>
      </c>
    </row>
    <row r="166" spans="1:6" ht="23">
      <c r="A166" s="3"/>
      <c r="B166" s="10" t="s">
        <v>52</v>
      </c>
      <c r="C166" s="3" t="s">
        <v>25</v>
      </c>
      <c r="D166" s="3"/>
      <c r="E166" s="3"/>
      <c r="F166" s="5">
        <f>(F150+F149+F148+F147+F146+F145+F144+F142+F143+F141+F137+F136+F138+F139+F140+F151+F152+F153+F154+F155+F156+F157+F158+F159+F158+F159+F160+F161+F162+F163+F164)/30</f>
        <v>1.0040195466134583</v>
      </c>
    </row>
    <row r="167" spans="1:6">
      <c r="A167" s="3"/>
      <c r="B167" s="10" t="s">
        <v>55</v>
      </c>
      <c r="C167" s="3" t="s">
        <v>25</v>
      </c>
      <c r="D167" s="3"/>
      <c r="E167" s="5">
        <f>F166*F165</f>
        <v>0.98299589340809501</v>
      </c>
      <c r="F167" s="3" t="s">
        <v>50</v>
      </c>
    </row>
    <row r="168" spans="1:6" ht="15" customHeight="1">
      <c r="A168" s="24" t="s">
        <v>124</v>
      </c>
      <c r="B168" s="56" t="s">
        <v>99</v>
      </c>
      <c r="C168" s="65"/>
      <c r="D168" s="65"/>
      <c r="E168" s="65"/>
      <c r="F168" s="66"/>
    </row>
    <row r="169" spans="1:6" ht="34.5">
      <c r="A169" s="3"/>
      <c r="B169" s="10" t="s">
        <v>23</v>
      </c>
      <c r="C169" s="3" t="s">
        <v>8</v>
      </c>
      <c r="D169" s="3">
        <v>5</v>
      </c>
      <c r="E169" s="3">
        <v>5</v>
      </c>
      <c r="F169" s="3">
        <f>E169/D169</f>
        <v>1</v>
      </c>
    </row>
    <row r="170" spans="1:6">
      <c r="A170" s="3"/>
      <c r="B170" s="10" t="s">
        <v>24</v>
      </c>
      <c r="C170" s="3" t="s">
        <v>25</v>
      </c>
      <c r="D170" s="3">
        <v>5</v>
      </c>
      <c r="E170" s="3">
        <v>5</v>
      </c>
      <c r="F170" s="3">
        <f>E170/D170</f>
        <v>1</v>
      </c>
    </row>
    <row r="171" spans="1:6" ht="57.5">
      <c r="A171" s="3"/>
      <c r="B171" s="10" t="s">
        <v>26</v>
      </c>
      <c r="C171" s="3" t="s">
        <v>25</v>
      </c>
      <c r="D171" s="3">
        <v>5</v>
      </c>
      <c r="E171" s="3">
        <v>5</v>
      </c>
      <c r="F171" s="3">
        <f>E171/D171</f>
        <v>1</v>
      </c>
    </row>
    <row r="172" spans="1:6" ht="23">
      <c r="A172" s="3"/>
      <c r="B172" s="10" t="s">
        <v>54</v>
      </c>
      <c r="C172" s="3" t="s">
        <v>49</v>
      </c>
      <c r="D172" s="5">
        <v>1082582.1154999998</v>
      </c>
      <c r="E172" s="5">
        <v>1072224.9261799997</v>
      </c>
      <c r="F172" s="5">
        <f>E172/D172</f>
        <v>0.99043288340744795</v>
      </c>
    </row>
    <row r="173" spans="1:6" ht="23">
      <c r="A173" s="3"/>
      <c r="B173" s="10" t="s">
        <v>52</v>
      </c>
      <c r="C173" s="3" t="s">
        <v>25</v>
      </c>
      <c r="D173" s="3"/>
      <c r="E173" s="3"/>
      <c r="F173" s="3">
        <f>(F171+F170+F169)/3</f>
        <v>1</v>
      </c>
    </row>
    <row r="174" spans="1:6">
      <c r="A174" s="3"/>
      <c r="B174" s="10" t="s">
        <v>55</v>
      </c>
      <c r="C174" s="3" t="s">
        <v>25</v>
      </c>
      <c r="D174" s="9"/>
      <c r="E174" s="5">
        <f>F173*F172</f>
        <v>0.99043288340744795</v>
      </c>
      <c r="F174" s="3" t="s">
        <v>50</v>
      </c>
    </row>
    <row r="175" spans="1:6">
      <c r="A175" s="40" t="s">
        <v>154</v>
      </c>
      <c r="B175" s="59" t="s">
        <v>80</v>
      </c>
      <c r="C175" s="60"/>
      <c r="D175" s="60"/>
      <c r="E175" s="60"/>
      <c r="F175" s="61"/>
    </row>
    <row r="176" spans="1:6" ht="23">
      <c r="A176" s="3"/>
      <c r="B176" s="10" t="s">
        <v>27</v>
      </c>
      <c r="C176" s="3" t="s">
        <v>12</v>
      </c>
      <c r="D176" s="3">
        <v>3071</v>
      </c>
      <c r="E176" s="3">
        <v>4092</v>
      </c>
      <c r="F176" s="5">
        <f>E176/D176</f>
        <v>1.3324649951155976</v>
      </c>
    </row>
    <row r="177" spans="1:6" ht="23">
      <c r="A177" s="3"/>
      <c r="B177" s="10" t="s">
        <v>100</v>
      </c>
      <c r="C177" s="3" t="s">
        <v>89</v>
      </c>
      <c r="D177" s="3">
        <v>0</v>
      </c>
      <c r="E177" s="3">
        <v>0</v>
      </c>
      <c r="F177" s="3">
        <v>1</v>
      </c>
    </row>
    <row r="178" spans="1:6" ht="35.25" customHeight="1">
      <c r="A178" s="3"/>
      <c r="B178" s="10" t="s">
        <v>34</v>
      </c>
      <c r="C178" s="3" t="s">
        <v>5</v>
      </c>
      <c r="D178" s="3">
        <v>0</v>
      </c>
      <c r="E178" s="3">
        <v>0</v>
      </c>
      <c r="F178" s="5">
        <v>1</v>
      </c>
    </row>
    <row r="179" spans="1:6" ht="42" customHeight="1">
      <c r="A179" s="3"/>
      <c r="B179" s="10" t="s">
        <v>28</v>
      </c>
      <c r="C179" s="3" t="s">
        <v>5</v>
      </c>
      <c r="D179" s="3">
        <v>0</v>
      </c>
      <c r="E179" s="3">
        <v>0</v>
      </c>
      <c r="F179" s="5">
        <v>1</v>
      </c>
    </row>
    <row r="180" spans="1:6" ht="57.5">
      <c r="A180" s="3"/>
      <c r="B180" s="10" t="s">
        <v>29</v>
      </c>
      <c r="C180" s="3" t="s">
        <v>5</v>
      </c>
      <c r="D180" s="3" t="s">
        <v>227</v>
      </c>
      <c r="E180" s="3">
        <v>0</v>
      </c>
      <c r="F180" s="3">
        <v>1</v>
      </c>
    </row>
    <row r="181" spans="1:6" ht="23">
      <c r="A181" s="3"/>
      <c r="B181" s="10" t="s">
        <v>30</v>
      </c>
      <c r="C181" s="3" t="s">
        <v>5</v>
      </c>
      <c r="D181" s="3" t="s">
        <v>228</v>
      </c>
      <c r="E181" s="3">
        <v>78</v>
      </c>
      <c r="F181" s="5">
        <v>1</v>
      </c>
    </row>
    <row r="182" spans="1:6" ht="33" customHeight="1">
      <c r="A182" s="3"/>
      <c r="B182" s="10" t="s">
        <v>57</v>
      </c>
      <c r="C182" s="3" t="s">
        <v>49</v>
      </c>
      <c r="D182" s="5">
        <v>45514.981780000002</v>
      </c>
      <c r="E182" s="5">
        <v>45509.326139999997</v>
      </c>
      <c r="F182" s="18">
        <f>E182/D182</f>
        <v>0.99987574113448308</v>
      </c>
    </row>
    <row r="183" spans="1:6" ht="23">
      <c r="A183" s="3"/>
      <c r="B183" s="10" t="s">
        <v>53</v>
      </c>
      <c r="C183" s="3" t="s">
        <v>25</v>
      </c>
      <c r="D183" s="3"/>
      <c r="E183" s="3"/>
      <c r="F183" s="5">
        <f>(F176+F177+F178+F179+F180+F181)/6</f>
        <v>1.0554108325192664</v>
      </c>
    </row>
    <row r="184" spans="1:6">
      <c r="A184" s="3"/>
      <c r="B184" s="10" t="s">
        <v>56</v>
      </c>
      <c r="C184" s="3" t="s">
        <v>25</v>
      </c>
      <c r="D184" s="3"/>
      <c r="E184" s="29">
        <f>F183*F182</f>
        <v>1.0552796883665632</v>
      </c>
      <c r="F184" s="3" t="s">
        <v>58</v>
      </c>
    </row>
    <row r="185" spans="1:6" ht="37.5" customHeight="1">
      <c r="A185" s="24" t="s">
        <v>14</v>
      </c>
      <c r="B185" s="56" t="s">
        <v>64</v>
      </c>
      <c r="C185" s="57"/>
      <c r="D185" s="57"/>
      <c r="E185" s="57"/>
      <c r="F185" s="58"/>
    </row>
    <row r="186" spans="1:6" ht="23">
      <c r="A186" s="3"/>
      <c r="B186" s="10" t="s">
        <v>31</v>
      </c>
      <c r="C186" s="3" t="s">
        <v>12</v>
      </c>
      <c r="D186" s="3">
        <v>3071</v>
      </c>
      <c r="E186" s="3">
        <v>4092</v>
      </c>
      <c r="F186" s="5">
        <f>E186/D186</f>
        <v>1.3324649951155976</v>
      </c>
    </row>
    <row r="187" spans="1:6" ht="23">
      <c r="A187" s="3"/>
      <c r="B187" s="10" t="s">
        <v>101</v>
      </c>
      <c r="C187" s="3" t="s">
        <v>12</v>
      </c>
      <c r="D187" s="3">
        <v>0</v>
      </c>
      <c r="E187" s="3">
        <v>0</v>
      </c>
      <c r="F187" s="3">
        <v>1</v>
      </c>
    </row>
    <row r="188" spans="1:6" ht="80.5">
      <c r="A188" s="3"/>
      <c r="B188" s="10" t="s">
        <v>32</v>
      </c>
      <c r="C188" s="3" t="s">
        <v>8</v>
      </c>
      <c r="D188" s="3">
        <v>6</v>
      </c>
      <c r="E188" s="3">
        <v>6</v>
      </c>
      <c r="F188" s="3">
        <v>1</v>
      </c>
    </row>
    <row r="189" spans="1:6" ht="34.5">
      <c r="A189" s="3"/>
      <c r="B189" s="10" t="s">
        <v>33</v>
      </c>
      <c r="C189" s="3" t="s">
        <v>12</v>
      </c>
      <c r="D189" s="3">
        <v>0</v>
      </c>
      <c r="E189" s="3">
        <v>0</v>
      </c>
      <c r="F189" s="3">
        <v>1</v>
      </c>
    </row>
    <row r="190" spans="1:6" ht="23">
      <c r="A190" s="3"/>
      <c r="B190" s="10" t="s">
        <v>54</v>
      </c>
      <c r="C190" s="3" t="s">
        <v>49</v>
      </c>
      <c r="D190" s="5">
        <v>9667.3817799999997</v>
      </c>
      <c r="E190" s="5">
        <v>9661.7261399999988</v>
      </c>
      <c r="F190" s="6">
        <f>E190/D190</f>
        <v>0.99941497707148574</v>
      </c>
    </row>
    <row r="191" spans="1:6" ht="23">
      <c r="A191" s="3"/>
      <c r="B191" s="10" t="s">
        <v>52</v>
      </c>
      <c r="C191" s="3" t="s">
        <v>25</v>
      </c>
      <c r="D191" s="3"/>
      <c r="E191" s="3"/>
      <c r="F191" s="18">
        <f>(F186+F187+F188+F189)/4</f>
        <v>1.0831162487788994</v>
      </c>
    </row>
    <row r="192" spans="1:6">
      <c r="A192" s="3"/>
      <c r="B192" s="10" t="s">
        <v>55</v>
      </c>
      <c r="C192" s="3" t="s">
        <v>25</v>
      </c>
      <c r="D192" s="3"/>
      <c r="E192" s="6">
        <f>F191*F190</f>
        <v>1.0824826009391175</v>
      </c>
      <c r="F192" s="3" t="s">
        <v>58</v>
      </c>
    </row>
    <row r="193" spans="1:6" hidden="1">
      <c r="A193" s="24" t="s">
        <v>15</v>
      </c>
      <c r="B193" s="56" t="s">
        <v>102</v>
      </c>
      <c r="C193" s="57"/>
      <c r="D193" s="57"/>
      <c r="E193" s="57"/>
      <c r="F193" s="58"/>
    </row>
    <row r="194" spans="1:6" ht="23" hidden="1">
      <c r="A194" s="3"/>
      <c r="B194" s="10" t="s">
        <v>34</v>
      </c>
      <c r="C194" s="3" t="s">
        <v>5</v>
      </c>
      <c r="D194" s="24">
        <v>3071</v>
      </c>
      <c r="E194" s="24">
        <v>3515</v>
      </c>
      <c r="F194" s="6">
        <v>1</v>
      </c>
    </row>
    <row r="195" spans="1:6" ht="23" hidden="1">
      <c r="A195" s="3"/>
      <c r="B195" s="10" t="s">
        <v>35</v>
      </c>
      <c r="C195" s="3" t="s">
        <v>5</v>
      </c>
      <c r="D195" s="24">
        <v>0</v>
      </c>
      <c r="E195" s="24">
        <v>0</v>
      </c>
      <c r="F195" s="5">
        <v>1</v>
      </c>
    </row>
    <row r="196" spans="1:6" ht="51" hidden="1" customHeight="1">
      <c r="A196" s="3"/>
      <c r="B196" s="10" t="s">
        <v>148</v>
      </c>
      <c r="C196" s="3" t="s">
        <v>5</v>
      </c>
      <c r="D196" s="24">
        <v>6</v>
      </c>
      <c r="E196" s="24">
        <v>6</v>
      </c>
      <c r="F196" s="5">
        <v>1</v>
      </c>
    </row>
    <row r="197" spans="1:6" ht="31.5" hidden="1" customHeight="1">
      <c r="A197" s="3"/>
      <c r="B197" s="10" t="s">
        <v>147</v>
      </c>
      <c r="C197" s="3" t="s">
        <v>12</v>
      </c>
      <c r="D197" s="24">
        <v>0</v>
      </c>
      <c r="E197" s="24">
        <v>0</v>
      </c>
      <c r="F197" s="3">
        <v>1</v>
      </c>
    </row>
    <row r="198" spans="1:6" ht="23" hidden="1">
      <c r="A198" s="3"/>
      <c r="B198" s="10" t="s">
        <v>54</v>
      </c>
      <c r="C198" s="3" t="s">
        <v>49</v>
      </c>
      <c r="D198" s="5">
        <v>29.764379999999999</v>
      </c>
      <c r="E198" s="5">
        <v>29.764379999999999</v>
      </c>
      <c r="F198" s="3">
        <v>1</v>
      </c>
    </row>
    <row r="199" spans="1:6" ht="23" hidden="1">
      <c r="A199" s="3"/>
      <c r="B199" s="10" t="s">
        <v>52</v>
      </c>
      <c r="C199" s="3" t="s">
        <v>25</v>
      </c>
      <c r="D199" s="3"/>
      <c r="E199" s="3"/>
      <c r="F199" s="6">
        <f>(F194+F195+F196)/3</f>
        <v>1</v>
      </c>
    </row>
    <row r="200" spans="1:6" hidden="1">
      <c r="A200" s="3"/>
      <c r="B200" s="10" t="s">
        <v>55</v>
      </c>
      <c r="C200" s="3" t="s">
        <v>25</v>
      </c>
      <c r="D200" s="3"/>
      <c r="E200" s="3">
        <v>1</v>
      </c>
      <c r="F200" s="3" t="s">
        <v>50</v>
      </c>
    </row>
    <row r="201" spans="1:6">
      <c r="A201" s="24" t="s">
        <v>123</v>
      </c>
      <c r="B201" s="56" t="s">
        <v>60</v>
      </c>
      <c r="C201" s="57"/>
      <c r="D201" s="57"/>
      <c r="E201" s="57"/>
      <c r="F201" s="58"/>
    </row>
    <row r="202" spans="1:6" ht="23">
      <c r="A202" s="3"/>
      <c r="B202" s="10" t="s">
        <v>36</v>
      </c>
      <c r="C202" s="3" t="s">
        <v>5</v>
      </c>
      <c r="D202" s="3">
        <v>78</v>
      </c>
      <c r="E202" s="3">
        <v>78</v>
      </c>
      <c r="F202" s="5">
        <f>E202/D202</f>
        <v>1</v>
      </c>
    </row>
    <row r="203" spans="1:6" ht="43.5" customHeight="1">
      <c r="A203" s="3"/>
      <c r="B203" s="10" t="s">
        <v>37</v>
      </c>
      <c r="C203" s="3" t="s">
        <v>5</v>
      </c>
      <c r="D203" s="3" t="s">
        <v>229</v>
      </c>
      <c r="E203" s="3">
        <v>99.9</v>
      </c>
      <c r="F203" s="3">
        <v>1</v>
      </c>
    </row>
    <row r="204" spans="1:6" ht="57.5">
      <c r="A204" s="3"/>
      <c r="B204" s="10" t="s">
        <v>38</v>
      </c>
      <c r="C204" s="3" t="s">
        <v>5</v>
      </c>
      <c r="D204" s="3">
        <v>100</v>
      </c>
      <c r="E204" s="3">
        <v>100</v>
      </c>
      <c r="F204" s="3">
        <v>1</v>
      </c>
    </row>
    <row r="205" spans="1:6" ht="46">
      <c r="A205" s="3"/>
      <c r="B205" s="10" t="s">
        <v>39</v>
      </c>
      <c r="C205" s="3" t="s">
        <v>5</v>
      </c>
      <c r="D205" s="3">
        <v>0</v>
      </c>
      <c r="E205" s="3">
        <v>0</v>
      </c>
      <c r="F205" s="3">
        <v>1</v>
      </c>
    </row>
    <row r="206" spans="1:6" ht="46">
      <c r="A206" s="3"/>
      <c r="B206" s="10" t="s">
        <v>40</v>
      </c>
      <c r="C206" s="3" t="s">
        <v>5</v>
      </c>
      <c r="D206" s="3">
        <v>100</v>
      </c>
      <c r="E206" s="3">
        <v>0</v>
      </c>
      <c r="F206" s="3">
        <v>1</v>
      </c>
    </row>
    <row r="207" spans="1:6" ht="35.25" customHeight="1">
      <c r="A207" s="3"/>
      <c r="B207" s="10" t="s">
        <v>41</v>
      </c>
      <c r="C207" s="3" t="s">
        <v>5</v>
      </c>
      <c r="D207" s="3">
        <v>100</v>
      </c>
      <c r="E207" s="3">
        <v>100</v>
      </c>
      <c r="F207" s="3">
        <v>1</v>
      </c>
    </row>
    <row r="208" spans="1:6" ht="34.5">
      <c r="A208" s="3"/>
      <c r="B208" s="10" t="s">
        <v>42</v>
      </c>
      <c r="C208" s="3" t="s">
        <v>8</v>
      </c>
      <c r="D208" s="3">
        <v>100</v>
      </c>
      <c r="E208" s="3">
        <v>100</v>
      </c>
      <c r="F208" s="3">
        <v>1</v>
      </c>
    </row>
    <row r="209" spans="1:6" ht="34.5">
      <c r="A209" s="3"/>
      <c r="B209" s="10" t="s">
        <v>42</v>
      </c>
      <c r="C209" s="3"/>
      <c r="D209" s="3">
        <v>2</v>
      </c>
      <c r="E209" s="3">
        <v>2</v>
      </c>
      <c r="F209" s="3"/>
    </row>
    <row r="210" spans="1:6" ht="23">
      <c r="A210" s="3"/>
      <c r="B210" s="10" t="s">
        <v>54</v>
      </c>
      <c r="C210" s="3" t="s">
        <v>49</v>
      </c>
      <c r="D210" s="5">
        <v>9667.3817799999997</v>
      </c>
      <c r="E210" s="5">
        <v>9661.7261399999988</v>
      </c>
      <c r="F210" s="18">
        <f>E210/D210</f>
        <v>0.99941497707148574</v>
      </c>
    </row>
    <row r="211" spans="1:6" ht="23">
      <c r="A211" s="3"/>
      <c r="B211" s="10" t="s">
        <v>52</v>
      </c>
      <c r="C211" s="3" t="s">
        <v>25</v>
      </c>
      <c r="D211" s="3"/>
      <c r="E211" s="3"/>
      <c r="F211" s="5">
        <f>(F202+F203+F204+F205+F206+F207+F208)/7</f>
        <v>1</v>
      </c>
    </row>
    <row r="212" spans="1:6">
      <c r="A212" s="3"/>
      <c r="B212" s="10" t="s">
        <v>55</v>
      </c>
      <c r="C212" s="3" t="s">
        <v>25</v>
      </c>
      <c r="D212" s="3"/>
      <c r="E212" s="5">
        <f>F211*F210</f>
        <v>0.99941497707148574</v>
      </c>
      <c r="F212" s="3" t="s">
        <v>50</v>
      </c>
    </row>
    <row r="213" spans="1:6" ht="34.5" customHeight="1">
      <c r="A213" s="40">
        <v>9</v>
      </c>
      <c r="B213" s="70" t="s">
        <v>81</v>
      </c>
      <c r="C213" s="70"/>
      <c r="D213" s="70"/>
      <c r="E213" s="70"/>
      <c r="F213" s="70"/>
    </row>
    <row r="214" spans="1:6">
      <c r="A214" s="3"/>
      <c r="B214" s="10" t="s">
        <v>46</v>
      </c>
      <c r="C214" s="3" t="s">
        <v>5</v>
      </c>
      <c r="D214" s="3">
        <v>14</v>
      </c>
      <c r="E214" s="3">
        <v>14</v>
      </c>
      <c r="F214" s="3">
        <f>E214/D214</f>
        <v>1</v>
      </c>
    </row>
    <row r="215" spans="1:6">
      <c r="A215" s="3"/>
      <c r="B215" s="10" t="s">
        <v>86</v>
      </c>
      <c r="C215" s="3" t="s">
        <v>89</v>
      </c>
      <c r="D215" s="3">
        <v>2280</v>
      </c>
      <c r="E215" s="3">
        <v>2356</v>
      </c>
      <c r="F215" s="5">
        <f>E215/D215</f>
        <v>1.0333333333333334</v>
      </c>
    </row>
    <row r="216" spans="1:6" ht="23">
      <c r="A216" s="3"/>
      <c r="B216" s="10" t="s">
        <v>57</v>
      </c>
      <c r="C216" s="3" t="s">
        <v>49</v>
      </c>
      <c r="D216" s="5">
        <v>104696.43790999999</v>
      </c>
      <c r="E216" s="5">
        <v>104696.29091</v>
      </c>
      <c r="F216" s="5">
        <f>E216/D216</f>
        <v>0.99999859594077001</v>
      </c>
    </row>
    <row r="217" spans="1:6" ht="30" customHeight="1">
      <c r="A217" s="3"/>
      <c r="B217" s="10" t="s">
        <v>53</v>
      </c>
      <c r="C217" s="3" t="s">
        <v>25</v>
      </c>
      <c r="D217" s="3"/>
      <c r="E217" s="3"/>
      <c r="F217" s="5">
        <f>(F214+F215)/2</f>
        <v>1.0166666666666666</v>
      </c>
    </row>
    <row r="218" spans="1:6" ht="20.25" customHeight="1">
      <c r="A218" s="3"/>
      <c r="B218" s="10" t="s">
        <v>56</v>
      </c>
      <c r="C218" s="3" t="s">
        <v>25</v>
      </c>
      <c r="D218" s="3"/>
      <c r="E218" s="29">
        <f>F217*F216</f>
        <v>1.0166652392064495</v>
      </c>
      <c r="F218" s="3" t="s">
        <v>58</v>
      </c>
    </row>
    <row r="219" spans="1:6">
      <c r="A219" s="24" t="s">
        <v>43</v>
      </c>
      <c r="B219" s="56" t="s">
        <v>103</v>
      </c>
      <c r="C219" s="57"/>
      <c r="D219" s="57"/>
      <c r="E219" s="57"/>
      <c r="F219" s="58"/>
    </row>
    <row r="220" spans="1:6" ht="23">
      <c r="A220" s="3"/>
      <c r="B220" s="31" t="s">
        <v>47</v>
      </c>
      <c r="C220" s="3" t="s">
        <v>5</v>
      </c>
      <c r="D220" s="3">
        <v>93</v>
      </c>
      <c r="E220" s="3">
        <v>92.81</v>
      </c>
      <c r="F220" s="5">
        <f>E220/D220</f>
        <v>0.9979569892473118</v>
      </c>
    </row>
    <row r="221" spans="1:6" ht="23">
      <c r="A221" s="3"/>
      <c r="B221" s="31" t="s">
        <v>104</v>
      </c>
      <c r="C221" s="3" t="s">
        <v>5</v>
      </c>
      <c r="D221" s="3">
        <v>92</v>
      </c>
      <c r="E221" s="3">
        <v>93.35</v>
      </c>
      <c r="F221" s="5">
        <f>E221/D221</f>
        <v>1.0146739130434781</v>
      </c>
    </row>
    <row r="222" spans="1:6" ht="23">
      <c r="A222" s="3"/>
      <c r="B222" s="10" t="s">
        <v>54</v>
      </c>
      <c r="C222" s="3" t="s">
        <v>49</v>
      </c>
      <c r="D222" s="5">
        <v>95764.4</v>
      </c>
      <c r="E222" s="5">
        <v>95764.342999999993</v>
      </c>
      <c r="F222" s="5">
        <f>E222/D222</f>
        <v>0.99999940478925364</v>
      </c>
    </row>
    <row r="223" spans="1:6" ht="23">
      <c r="A223" s="3"/>
      <c r="B223" s="10" t="s">
        <v>52</v>
      </c>
      <c r="C223" s="3" t="s">
        <v>25</v>
      </c>
      <c r="D223" s="3"/>
      <c r="E223" s="3"/>
      <c r="F223" s="5">
        <f>(F220+F221)/2</f>
        <v>1.0063154511453949</v>
      </c>
    </row>
    <row r="224" spans="1:6">
      <c r="A224" s="3"/>
      <c r="B224" s="10" t="s">
        <v>55</v>
      </c>
      <c r="C224" s="3" t="s">
        <v>25</v>
      </c>
      <c r="D224" s="3"/>
      <c r="E224" s="5">
        <f>F223*F222</f>
        <v>1.0063148521756242</v>
      </c>
      <c r="F224" s="3" t="s">
        <v>58</v>
      </c>
    </row>
    <row r="225" spans="1:6">
      <c r="A225" s="24" t="s">
        <v>44</v>
      </c>
      <c r="B225" s="56" t="s">
        <v>143</v>
      </c>
      <c r="C225" s="57"/>
      <c r="D225" s="57"/>
      <c r="E225" s="57"/>
      <c r="F225" s="58"/>
    </row>
    <row r="226" spans="1:6">
      <c r="A226" s="3"/>
      <c r="B226" s="10" t="s">
        <v>82</v>
      </c>
      <c r="C226" s="3" t="s">
        <v>9</v>
      </c>
      <c r="D226" s="3">
        <v>2280</v>
      </c>
      <c r="E226" s="3">
        <v>2356</v>
      </c>
      <c r="F226" s="5">
        <f>E226/D226</f>
        <v>1.0333333333333334</v>
      </c>
    </row>
    <row r="227" spans="1:6" ht="23">
      <c r="A227" s="3"/>
      <c r="B227" s="10" t="s">
        <v>54</v>
      </c>
      <c r="C227" s="3" t="s">
        <v>49</v>
      </c>
      <c r="D227" s="5">
        <v>2472.09546</v>
      </c>
      <c r="E227" s="5">
        <v>2472.09546</v>
      </c>
      <c r="F227" s="3">
        <f>E227/D227</f>
        <v>1</v>
      </c>
    </row>
    <row r="228" spans="1:6" ht="23">
      <c r="A228" s="3"/>
      <c r="B228" s="10" t="s">
        <v>52</v>
      </c>
      <c r="C228" s="3" t="s">
        <v>25</v>
      </c>
      <c r="D228" s="3"/>
      <c r="E228" s="3"/>
      <c r="F228" s="3">
        <v>1</v>
      </c>
    </row>
    <row r="229" spans="1:6">
      <c r="A229" s="3"/>
      <c r="B229" s="10" t="s">
        <v>55</v>
      </c>
      <c r="C229" s="3" t="s">
        <v>25</v>
      </c>
      <c r="D229" s="3"/>
      <c r="E229" s="5">
        <f>F228*F227</f>
        <v>1</v>
      </c>
      <c r="F229" s="3" t="s">
        <v>50</v>
      </c>
    </row>
    <row r="230" spans="1:6">
      <c r="A230" s="24" t="s">
        <v>45</v>
      </c>
      <c r="B230" s="56" t="s">
        <v>144</v>
      </c>
      <c r="C230" s="57"/>
      <c r="D230" s="57"/>
      <c r="E230" s="57"/>
      <c r="F230" s="58"/>
    </row>
    <row r="231" spans="1:6" ht="23">
      <c r="A231" s="3"/>
      <c r="B231" s="10" t="s">
        <v>105</v>
      </c>
      <c r="C231" s="3" t="s">
        <v>5</v>
      </c>
      <c r="D231" s="3">
        <v>97.7</v>
      </c>
      <c r="E231" s="3">
        <v>100</v>
      </c>
      <c r="F231" s="6">
        <f>E231/D231</f>
        <v>1.0235414534288638</v>
      </c>
    </row>
    <row r="232" spans="1:6" ht="23">
      <c r="A232" s="3"/>
      <c r="B232" s="10" t="s">
        <v>54</v>
      </c>
      <c r="C232" s="3" t="s">
        <v>49</v>
      </c>
      <c r="D232" s="5">
        <v>6459.9424500000005</v>
      </c>
      <c r="E232" s="5">
        <v>6459.8524500000003</v>
      </c>
      <c r="F232" s="6">
        <f>E232/D232</f>
        <v>0.99998606798733936</v>
      </c>
    </row>
    <row r="233" spans="1:6" ht="39.75" customHeight="1">
      <c r="A233" s="3"/>
      <c r="B233" s="10" t="s">
        <v>52</v>
      </c>
      <c r="C233" s="3" t="s">
        <v>25</v>
      </c>
      <c r="D233" s="3"/>
      <c r="E233" s="3"/>
      <c r="F233" s="6">
        <f>(F231)/1</f>
        <v>1.0235414534288638</v>
      </c>
    </row>
    <row r="234" spans="1:6">
      <c r="A234" s="3"/>
      <c r="B234" s="10" t="s">
        <v>55</v>
      </c>
      <c r="C234" s="3" t="s">
        <v>25</v>
      </c>
      <c r="D234" s="3"/>
      <c r="E234" s="6">
        <f>F233*F232</f>
        <v>1.0235271934363759</v>
      </c>
      <c r="F234" s="3" t="s">
        <v>50</v>
      </c>
    </row>
    <row r="235" spans="1:6">
      <c r="A235" s="40" t="s">
        <v>155</v>
      </c>
      <c r="B235" s="59" t="s">
        <v>74</v>
      </c>
      <c r="C235" s="60"/>
      <c r="D235" s="60"/>
      <c r="E235" s="60"/>
      <c r="F235" s="61"/>
    </row>
    <row r="236" spans="1:6">
      <c r="A236" s="3"/>
      <c r="B236" s="31" t="s">
        <v>213</v>
      </c>
      <c r="C236" s="3" t="s">
        <v>8</v>
      </c>
      <c r="D236" s="3">
        <v>15</v>
      </c>
      <c r="E236" s="3">
        <v>15</v>
      </c>
      <c r="F236" s="6">
        <f>E236/D236</f>
        <v>1</v>
      </c>
    </row>
    <row r="237" spans="1:6" ht="36.5" customHeight="1">
      <c r="A237" s="3"/>
      <c r="B237" s="31" t="s">
        <v>214</v>
      </c>
      <c r="C237" s="3" t="s">
        <v>8</v>
      </c>
      <c r="D237" s="3">
        <v>8</v>
      </c>
      <c r="E237" s="3">
        <v>8</v>
      </c>
      <c r="F237" s="6">
        <f>E237/D237</f>
        <v>1</v>
      </c>
    </row>
    <row r="238" spans="1:6" ht="23" customHeight="1">
      <c r="A238" s="3"/>
      <c r="B238" s="31" t="s">
        <v>215</v>
      </c>
      <c r="C238" s="3" t="s">
        <v>8</v>
      </c>
      <c r="D238" s="3">
        <v>0</v>
      </c>
      <c r="E238" s="3">
        <v>0</v>
      </c>
      <c r="F238" s="6">
        <v>1</v>
      </c>
    </row>
    <row r="239" spans="1:6" ht="27.75" customHeight="1">
      <c r="A239" s="3"/>
      <c r="B239" s="31" t="s">
        <v>216</v>
      </c>
      <c r="C239" s="3" t="s">
        <v>8</v>
      </c>
      <c r="D239" s="3">
        <v>0</v>
      </c>
      <c r="E239" s="3">
        <v>0</v>
      </c>
      <c r="F239" s="6">
        <v>1</v>
      </c>
    </row>
    <row r="240" spans="1:6" ht="12" customHeight="1">
      <c r="A240" s="3"/>
      <c r="B240" s="31" t="s">
        <v>217</v>
      </c>
      <c r="C240" s="3" t="s">
        <v>89</v>
      </c>
      <c r="D240" s="3">
        <v>600</v>
      </c>
      <c r="E240" s="3">
        <v>600</v>
      </c>
      <c r="F240" s="6">
        <f>E240/D240</f>
        <v>1</v>
      </c>
    </row>
    <row r="241" spans="1:6" ht="27.5" customHeight="1">
      <c r="A241" s="3"/>
      <c r="B241" s="31" t="s">
        <v>218</v>
      </c>
      <c r="C241" s="3" t="s">
        <v>8</v>
      </c>
      <c r="D241" s="3">
        <v>8</v>
      </c>
      <c r="E241" s="3">
        <v>8</v>
      </c>
      <c r="F241" s="6">
        <f t="shared" ref="F241:F246" si="11">E241/D241</f>
        <v>1</v>
      </c>
    </row>
    <row r="242" spans="1:6" ht="23" customHeight="1">
      <c r="A242" s="3"/>
      <c r="B242" s="31" t="s">
        <v>219</v>
      </c>
      <c r="C242" s="3" t="s">
        <v>8</v>
      </c>
      <c r="D242" s="3">
        <v>8</v>
      </c>
      <c r="E242" s="3">
        <v>8</v>
      </c>
      <c r="F242" s="6">
        <f t="shared" si="11"/>
        <v>1</v>
      </c>
    </row>
    <row r="243" spans="1:6" ht="23.5" customHeight="1">
      <c r="A243" s="3"/>
      <c r="B243" s="31" t="s">
        <v>220</v>
      </c>
      <c r="C243" s="3" t="s">
        <v>8</v>
      </c>
      <c r="D243" s="3">
        <v>150</v>
      </c>
      <c r="E243" s="3">
        <v>150</v>
      </c>
      <c r="F243" s="6">
        <f t="shared" si="11"/>
        <v>1</v>
      </c>
    </row>
    <row r="244" spans="1:6" ht="41.25" customHeight="1">
      <c r="A244" s="3"/>
      <c r="B244" s="31" t="s">
        <v>221</v>
      </c>
      <c r="C244" s="3" t="s">
        <v>8</v>
      </c>
      <c r="D244" s="3">
        <v>4</v>
      </c>
      <c r="E244" s="3">
        <v>4</v>
      </c>
      <c r="F244" s="6">
        <f t="shared" si="11"/>
        <v>1</v>
      </c>
    </row>
    <row r="245" spans="1:6" ht="16" customHeight="1">
      <c r="A245" s="3"/>
      <c r="B245" s="31" t="s">
        <v>222</v>
      </c>
      <c r="C245" s="3" t="s">
        <v>8</v>
      </c>
      <c r="D245" s="3">
        <v>28</v>
      </c>
      <c r="E245" s="3">
        <v>28</v>
      </c>
      <c r="F245" s="6">
        <f t="shared" si="11"/>
        <v>1</v>
      </c>
    </row>
    <row r="246" spans="1:6" ht="23">
      <c r="A246" s="3"/>
      <c r="B246" s="10" t="s">
        <v>54</v>
      </c>
      <c r="C246" s="3" t="s">
        <v>49</v>
      </c>
      <c r="D246" s="3">
        <v>150</v>
      </c>
      <c r="E246" s="3">
        <v>150</v>
      </c>
      <c r="F246" s="6">
        <f t="shared" si="11"/>
        <v>1</v>
      </c>
    </row>
    <row r="247" spans="1:6" ht="23">
      <c r="A247" s="3"/>
      <c r="B247" s="10" t="s">
        <v>52</v>
      </c>
      <c r="C247" s="3" t="s">
        <v>25</v>
      </c>
      <c r="D247" s="3"/>
      <c r="E247" s="3"/>
      <c r="F247" s="6">
        <f>(F246+F245+F240+F236+F237+F238+F239)/7</f>
        <v>1</v>
      </c>
    </row>
    <row r="248" spans="1:6">
      <c r="A248" s="3"/>
      <c r="B248" s="10" t="s">
        <v>55</v>
      </c>
      <c r="C248" s="3" t="s">
        <v>25</v>
      </c>
      <c r="D248" s="3"/>
      <c r="E248" s="22">
        <f>F247*F246</f>
        <v>1</v>
      </c>
      <c r="F248" s="3" t="s">
        <v>50</v>
      </c>
    </row>
    <row r="249" spans="1:6">
      <c r="A249" s="40" t="s">
        <v>156</v>
      </c>
      <c r="B249" s="70" t="s">
        <v>106</v>
      </c>
      <c r="C249" s="70"/>
      <c r="D249" s="70"/>
      <c r="E249" s="70"/>
      <c r="F249" s="70"/>
    </row>
    <row r="250" spans="1:6">
      <c r="A250" s="3"/>
      <c r="B250" s="31" t="s">
        <v>107</v>
      </c>
      <c r="C250" s="3" t="s">
        <v>89</v>
      </c>
      <c r="D250" s="3">
        <v>1020</v>
      </c>
      <c r="E250" s="3">
        <v>896</v>
      </c>
      <c r="F250" s="6">
        <f>D250/E250</f>
        <v>1.1383928571428572</v>
      </c>
    </row>
    <row r="251" spans="1:6" ht="23">
      <c r="A251" s="3"/>
      <c r="B251" s="39" t="s">
        <v>108</v>
      </c>
      <c r="C251" s="11" t="s">
        <v>89</v>
      </c>
      <c r="D251" s="3">
        <v>4</v>
      </c>
      <c r="E251" s="3">
        <v>4</v>
      </c>
      <c r="F251" s="3">
        <f>E251/D251</f>
        <v>1</v>
      </c>
    </row>
    <row r="252" spans="1:6" ht="23">
      <c r="A252" s="3"/>
      <c r="B252" s="39" t="s">
        <v>223</v>
      </c>
      <c r="C252" s="11" t="s">
        <v>6</v>
      </c>
      <c r="D252" s="11">
        <v>29</v>
      </c>
      <c r="E252" s="11">
        <v>29</v>
      </c>
      <c r="F252" s="3">
        <f>E252/D252</f>
        <v>1</v>
      </c>
    </row>
    <row r="253" spans="1:6" ht="23">
      <c r="A253" s="3"/>
      <c r="B253" s="39" t="s">
        <v>109</v>
      </c>
      <c r="C253" s="11" t="s">
        <v>89</v>
      </c>
      <c r="D253" s="11">
        <v>6</v>
      </c>
      <c r="E253" s="11">
        <v>6</v>
      </c>
      <c r="F253" s="3">
        <v>1</v>
      </c>
    </row>
    <row r="254" spans="1:6">
      <c r="A254" s="3"/>
      <c r="B254" s="39" t="s">
        <v>110</v>
      </c>
      <c r="C254" s="11" t="s">
        <v>7</v>
      </c>
      <c r="D254" s="11">
        <v>124</v>
      </c>
      <c r="E254" s="11">
        <v>185</v>
      </c>
      <c r="F254" s="6">
        <f>E254/D254</f>
        <v>1.4919354838709677</v>
      </c>
    </row>
    <row r="255" spans="1:6" ht="37.5" customHeight="1">
      <c r="A255" s="3"/>
      <c r="B255" s="39" t="s">
        <v>111</v>
      </c>
      <c r="C255" s="11" t="s">
        <v>7</v>
      </c>
      <c r="D255" s="11">
        <v>400</v>
      </c>
      <c r="E255" s="11">
        <v>289</v>
      </c>
      <c r="F255" s="14">
        <f>E255/D255</f>
        <v>0.72250000000000003</v>
      </c>
    </row>
    <row r="256" spans="1:6">
      <c r="A256" s="3"/>
      <c r="B256" s="39" t="s">
        <v>112</v>
      </c>
      <c r="C256" s="11" t="s">
        <v>89</v>
      </c>
      <c r="D256" s="11">
        <v>1</v>
      </c>
      <c r="E256" s="11">
        <v>1</v>
      </c>
      <c r="F256" s="3">
        <v>1</v>
      </c>
    </row>
    <row r="257" spans="1:6" ht="23">
      <c r="A257" s="3"/>
      <c r="B257" s="39" t="s">
        <v>224</v>
      </c>
      <c r="C257" s="11" t="s">
        <v>5</v>
      </c>
      <c r="D257" s="11">
        <v>100</v>
      </c>
      <c r="E257" s="11">
        <v>150</v>
      </c>
      <c r="F257" s="3">
        <v>1</v>
      </c>
    </row>
    <row r="258" spans="1:6">
      <c r="A258" s="3"/>
      <c r="B258" s="39" t="s">
        <v>113</v>
      </c>
      <c r="C258" s="11" t="s">
        <v>89</v>
      </c>
      <c r="D258" s="11">
        <v>1</v>
      </c>
      <c r="E258" s="11">
        <v>1</v>
      </c>
      <c r="F258" s="3">
        <v>1</v>
      </c>
    </row>
    <row r="259" spans="1:6">
      <c r="A259" s="3"/>
      <c r="B259" s="39"/>
      <c r="C259" s="11"/>
      <c r="D259" s="3">
        <v>100</v>
      </c>
      <c r="E259" s="3">
        <v>0</v>
      </c>
      <c r="F259" s="3"/>
    </row>
    <row r="260" spans="1:6" ht="23">
      <c r="A260" s="3"/>
      <c r="B260" s="10" t="s">
        <v>54</v>
      </c>
      <c r="C260" s="3" t="s">
        <v>49</v>
      </c>
      <c r="D260" s="51">
        <v>120.209</v>
      </c>
      <c r="E260" s="51">
        <v>120.209</v>
      </c>
      <c r="F260" s="3">
        <f>E260/D260</f>
        <v>1</v>
      </c>
    </row>
    <row r="261" spans="1:6" ht="23">
      <c r="A261" s="3"/>
      <c r="B261" s="10" t="s">
        <v>52</v>
      </c>
      <c r="C261" s="3" t="s">
        <v>25</v>
      </c>
      <c r="D261" s="3"/>
      <c r="E261" s="3"/>
      <c r="F261" s="6">
        <f>(F250+F251+F252+F253+F254+F255+F256+F257+F258+F259)/10</f>
        <v>0.93528283410138258</v>
      </c>
    </row>
    <row r="262" spans="1:6">
      <c r="A262" s="3"/>
      <c r="B262" s="10" t="s">
        <v>55</v>
      </c>
      <c r="C262" s="3" t="s">
        <v>25</v>
      </c>
      <c r="D262" s="3"/>
      <c r="E262" s="22">
        <f>F261*F260</f>
        <v>0.93528283410138258</v>
      </c>
      <c r="F262" s="3" t="s">
        <v>50</v>
      </c>
    </row>
    <row r="263" spans="1:6">
      <c r="A263" s="20"/>
      <c r="B263" s="20"/>
      <c r="C263" s="20"/>
      <c r="D263" s="19"/>
      <c r="E263" s="19"/>
      <c r="F263" s="20"/>
    </row>
    <row r="264" spans="1:6" ht="15" customHeight="1">
      <c r="A264" s="20"/>
      <c r="B264" s="54" t="s">
        <v>146</v>
      </c>
      <c r="C264" s="54"/>
      <c r="D264" s="54"/>
      <c r="E264" s="54"/>
      <c r="F264" s="54"/>
    </row>
    <row r="265" spans="1:6">
      <c r="A265" s="20"/>
      <c r="B265" s="20"/>
      <c r="C265" s="20"/>
      <c r="D265" s="20"/>
      <c r="E265" s="20"/>
      <c r="F265" s="20"/>
    </row>
    <row r="266" spans="1:6">
      <c r="A266" s="20"/>
      <c r="B266" s="44" t="s">
        <v>114</v>
      </c>
      <c r="C266" s="20"/>
      <c r="D266" s="20"/>
      <c r="E266" s="20"/>
      <c r="F266" s="20"/>
    </row>
    <row r="267" spans="1:6" ht="14" customHeight="1">
      <c r="A267" s="20"/>
      <c r="B267" s="54" t="s">
        <v>149</v>
      </c>
      <c r="C267" s="55" t="s">
        <v>211</v>
      </c>
      <c r="D267" s="55"/>
      <c r="E267" s="55"/>
      <c r="F267" s="55"/>
    </row>
    <row r="268" spans="1:6">
      <c r="B268" s="55"/>
      <c r="C268" s="55"/>
      <c r="D268" s="55"/>
      <c r="E268" s="55"/>
      <c r="F268" s="55"/>
    </row>
    <row r="269" spans="1:6">
      <c r="B269" s="55"/>
    </row>
    <row r="270" spans="1:6">
      <c r="B270" s="21"/>
      <c r="C270" s="21"/>
    </row>
    <row r="271" spans="1:6">
      <c r="B271" s="21"/>
      <c r="C271" s="21"/>
    </row>
    <row r="272" spans="1:6">
      <c r="B272" s="55" t="s">
        <v>115</v>
      </c>
      <c r="C272" s="55"/>
    </row>
    <row r="273" spans="2:3">
      <c r="B273" s="55" t="s">
        <v>48</v>
      </c>
      <c r="C273" s="55"/>
    </row>
    <row r="292" ht="12.75" customHeight="1"/>
  </sheetData>
  <mergeCells count="43">
    <mergeCell ref="B272:C272"/>
    <mergeCell ref="B273:C273"/>
    <mergeCell ref="B213:F213"/>
    <mergeCell ref="B175:F175"/>
    <mergeCell ref="B90:F90"/>
    <mergeCell ref="B116:F116"/>
    <mergeCell ref="B127:F127"/>
    <mergeCell ref="B95:F95"/>
    <mergeCell ref="B101:F101"/>
    <mergeCell ref="B110:F110"/>
    <mergeCell ref="B135:F135"/>
    <mergeCell ref="B168:F168"/>
    <mergeCell ref="B219:F219"/>
    <mergeCell ref="B225:F225"/>
    <mergeCell ref="B230:F230"/>
    <mergeCell ref="B249:F249"/>
    <mergeCell ref="A1:F1"/>
    <mergeCell ref="B235:F235"/>
    <mergeCell ref="B83:F83"/>
    <mergeCell ref="B15:F15"/>
    <mergeCell ref="B58:F58"/>
    <mergeCell ref="B39:F39"/>
    <mergeCell ref="B24:F24"/>
    <mergeCell ref="B33:F33"/>
    <mergeCell ref="B45:F45"/>
    <mergeCell ref="B53:F53"/>
    <mergeCell ref="B7:F7"/>
    <mergeCell ref="A3:F3"/>
    <mergeCell ref="A4:F4"/>
    <mergeCell ref="A5:A6"/>
    <mergeCell ref="B5:B6"/>
    <mergeCell ref="C5:C6"/>
    <mergeCell ref="D5:E5"/>
    <mergeCell ref="F5:F6"/>
    <mergeCell ref="B267:B269"/>
    <mergeCell ref="B76:F76"/>
    <mergeCell ref="B68:F68"/>
    <mergeCell ref="B185:F185"/>
    <mergeCell ref="B193:F193"/>
    <mergeCell ref="B201:F201"/>
    <mergeCell ref="B63:F63"/>
    <mergeCell ref="B264:F264"/>
    <mergeCell ref="C267:F268"/>
  </mergeCells>
  <pageMargins left="0.39370078740157483" right="0.39370078740157483" top="0.35433070866141736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Пользователь Windows</cp:lastModifiedBy>
  <cp:lastPrinted>2023-03-20T09:31:12Z</cp:lastPrinted>
  <dcterms:created xsi:type="dcterms:W3CDTF">2007-07-17T01:27:34Z</dcterms:created>
  <dcterms:modified xsi:type="dcterms:W3CDTF">2024-04-01T08:43:36Z</dcterms:modified>
</cp:coreProperties>
</file>