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30" yWindow="-210" windowWidth="17250" windowHeight="11020"/>
  </bookViews>
  <sheets>
    <sheet name="10 показатели " sheetId="1" r:id="rId1"/>
    <sheet name="11 средства по кодам" sheetId="13" r:id="rId2"/>
    <sheet name="12 средства бюджет" sheetId="12" r:id="rId3"/>
    <sheet name="13 КАИП" sheetId="6" r:id="rId4"/>
    <sheet name="Лист1" sheetId="14" r:id="rId5"/>
  </sheets>
  <definedNames>
    <definedName name="_xlnm.Print_Area" localSheetId="0">'10 показатели '!$A$1:$N$227</definedName>
    <definedName name="_xlnm.Print_Area" localSheetId="1">'11 средства по кодам'!$A$1:$Q$441</definedName>
    <definedName name="_xlnm.Print_Area" localSheetId="2">'12 средства бюджет'!$B$1:$N$1266</definedName>
    <definedName name="_xlnm.Print_Area" localSheetId="3">'13 КАИП'!$A$1:$P$23</definedName>
  </definedNames>
  <calcPr calcId="124519"/>
</workbook>
</file>

<file path=xl/calcChain.xml><?xml version="1.0" encoding="utf-8"?>
<calcChain xmlns="http://schemas.openxmlformats.org/spreadsheetml/2006/main">
  <c r="J349" i="12"/>
  <c r="K729"/>
  <c r="L729"/>
  <c r="M729"/>
  <c r="K730"/>
  <c r="L730"/>
  <c r="M730"/>
  <c r="K731"/>
  <c r="L731"/>
  <c r="M731"/>
  <c r="K732"/>
  <c r="L732"/>
  <c r="M732"/>
  <c r="K733"/>
  <c r="L733"/>
  <c r="M733"/>
  <c r="J730"/>
  <c r="J731"/>
  <c r="J732"/>
  <c r="J733"/>
  <c r="J729"/>
  <c r="M1042"/>
  <c r="L1042"/>
  <c r="K1042"/>
  <c r="J1042"/>
  <c r="I1042"/>
  <c r="H1042"/>
  <c r="G1042"/>
  <c r="F1042"/>
  <c r="M1035"/>
  <c r="L1035"/>
  <c r="K1035"/>
  <c r="J1035"/>
  <c r="I1035"/>
  <c r="H1035"/>
  <c r="G1035"/>
  <c r="F1035"/>
  <c r="M1028"/>
  <c r="L1028"/>
  <c r="K1028"/>
  <c r="J1028"/>
  <c r="I1028"/>
  <c r="H1028"/>
  <c r="G1028"/>
  <c r="F1028"/>
  <c r="N257" i="13"/>
  <c r="O257"/>
  <c r="P257"/>
  <c r="M257"/>
  <c r="I568" i="12"/>
  <c r="J568"/>
  <c r="K568"/>
  <c r="L568"/>
  <c r="M568"/>
  <c r="I569"/>
  <c r="J569"/>
  <c r="K569"/>
  <c r="L569"/>
  <c r="M569"/>
  <c r="I570"/>
  <c r="J570"/>
  <c r="K570"/>
  <c r="L570"/>
  <c r="M570"/>
  <c r="I571"/>
  <c r="J571"/>
  <c r="K571"/>
  <c r="L571"/>
  <c r="M571"/>
  <c r="I572"/>
  <c r="J572"/>
  <c r="K572"/>
  <c r="L572"/>
  <c r="M572"/>
  <c r="H569"/>
  <c r="H570"/>
  <c r="H571"/>
  <c r="H572"/>
  <c r="H568"/>
  <c r="M580"/>
  <c r="L580"/>
  <c r="K580"/>
  <c r="J580"/>
  <c r="I580"/>
  <c r="H580"/>
  <c r="G580"/>
  <c r="F580"/>
  <c r="N207" i="13"/>
  <c r="M207"/>
  <c r="M37"/>
  <c r="N37"/>
  <c r="O37"/>
  <c r="P37"/>
  <c r="K277" i="12"/>
  <c r="K279"/>
  <c r="K280"/>
  <c r="K281"/>
  <c r="K282"/>
  <c r="K283"/>
  <c r="L279"/>
  <c r="M279"/>
  <c r="L280"/>
  <c r="M280"/>
  <c r="L281"/>
  <c r="M281"/>
  <c r="L282"/>
  <c r="M282"/>
  <c r="L283"/>
  <c r="M283"/>
  <c r="J280"/>
  <c r="J281"/>
  <c r="J282"/>
  <c r="J283"/>
  <c r="J279"/>
  <c r="N105" i="13"/>
  <c r="M105"/>
  <c r="M305" i="12"/>
  <c r="L305"/>
  <c r="K305"/>
  <c r="J305"/>
  <c r="I305"/>
  <c r="H305"/>
  <c r="G305"/>
  <c r="F305"/>
  <c r="K391"/>
  <c r="L391"/>
  <c r="M391"/>
  <c r="K392"/>
  <c r="L392"/>
  <c r="M392"/>
  <c r="K393"/>
  <c r="L393"/>
  <c r="M393"/>
  <c r="K394"/>
  <c r="L394"/>
  <c r="M394"/>
  <c r="K395"/>
  <c r="L395"/>
  <c r="M395"/>
  <c r="J392"/>
  <c r="J393"/>
  <c r="J394"/>
  <c r="J395"/>
  <c r="J391"/>
  <c r="M431"/>
  <c r="L431"/>
  <c r="K431"/>
  <c r="J431"/>
  <c r="I431"/>
  <c r="H431"/>
  <c r="G431"/>
  <c r="F431"/>
  <c r="H349"/>
  <c r="N143" i="13"/>
  <c r="O143"/>
  <c r="P143"/>
  <c r="M143"/>
  <c r="H524" i="12"/>
  <c r="L1156"/>
  <c r="M1156"/>
  <c r="L1157"/>
  <c r="M1157"/>
  <c r="L1158"/>
  <c r="M1158"/>
  <c r="L1159"/>
  <c r="M1159"/>
  <c r="L1160"/>
  <c r="M1160"/>
  <c r="K1156"/>
  <c r="K1157"/>
  <c r="K1158"/>
  <c r="K1159"/>
  <c r="K1160"/>
  <c r="J1157"/>
  <c r="J1158"/>
  <c r="J1159"/>
  <c r="J1160"/>
  <c r="J1156"/>
  <c r="M1189"/>
  <c r="L1189"/>
  <c r="K1189"/>
  <c r="J1189"/>
  <c r="I1189"/>
  <c r="H1189"/>
  <c r="G1189"/>
  <c r="F1189"/>
  <c r="K1122"/>
  <c r="J1122"/>
  <c r="N395" i="13"/>
  <c r="M395"/>
  <c r="N405"/>
  <c r="M405"/>
  <c r="M1133" i="12"/>
  <c r="L1133"/>
  <c r="K1133"/>
  <c r="J1133"/>
  <c r="I1133"/>
  <c r="H1133"/>
  <c r="G1133"/>
  <c r="F1133"/>
  <c r="I729"/>
  <c r="I730"/>
  <c r="I731"/>
  <c r="I732"/>
  <c r="I733"/>
  <c r="H730"/>
  <c r="H731"/>
  <c r="H732"/>
  <c r="H733"/>
  <c r="H729"/>
  <c r="L73" i="13"/>
  <c r="M73"/>
  <c r="N73"/>
  <c r="O73"/>
  <c r="P73"/>
  <c r="K73"/>
  <c r="K163"/>
  <c r="L163"/>
  <c r="M163"/>
  <c r="N163"/>
  <c r="O163"/>
  <c r="P163"/>
  <c r="I163"/>
  <c r="J163"/>
  <c r="K143"/>
  <c r="I713" i="12"/>
  <c r="H713"/>
  <c r="F951"/>
  <c r="G951"/>
  <c r="H951"/>
  <c r="I951"/>
  <c r="J951"/>
  <c r="K951"/>
  <c r="L951"/>
  <c r="M951"/>
  <c r="M916"/>
  <c r="L916"/>
  <c r="K916"/>
  <c r="J916"/>
  <c r="I916"/>
  <c r="H916"/>
  <c r="G916"/>
  <c r="F916"/>
  <c r="F729"/>
  <c r="G729"/>
  <c r="F730"/>
  <c r="G730"/>
  <c r="F731"/>
  <c r="G731"/>
  <c r="F732"/>
  <c r="G732"/>
  <c r="F733"/>
  <c r="G733"/>
  <c r="M902"/>
  <c r="L902"/>
  <c r="K902"/>
  <c r="J902"/>
  <c r="I902"/>
  <c r="H902"/>
  <c r="G902"/>
  <c r="F902"/>
  <c r="M867"/>
  <c r="L867"/>
  <c r="K867"/>
  <c r="J867"/>
  <c r="I867"/>
  <c r="H867"/>
  <c r="G867"/>
  <c r="F867"/>
  <c r="M860"/>
  <c r="L860"/>
  <c r="K860"/>
  <c r="J860"/>
  <c r="I860"/>
  <c r="H860"/>
  <c r="G860"/>
  <c r="F860"/>
  <c r="M853"/>
  <c r="L853"/>
  <c r="K853"/>
  <c r="J853"/>
  <c r="I853"/>
  <c r="H853"/>
  <c r="G853"/>
  <c r="F853"/>
  <c r="M846"/>
  <c r="L846"/>
  <c r="K846"/>
  <c r="J846"/>
  <c r="I846"/>
  <c r="H846"/>
  <c r="G846"/>
  <c r="F846"/>
  <c r="M839"/>
  <c r="L839"/>
  <c r="K839"/>
  <c r="J839"/>
  <c r="I839"/>
  <c r="H839"/>
  <c r="G839"/>
  <c r="F839"/>
  <c r="M832"/>
  <c r="L832"/>
  <c r="K832"/>
  <c r="J832"/>
  <c r="I832"/>
  <c r="H832"/>
  <c r="G832"/>
  <c r="F832"/>
  <c r="M825"/>
  <c r="L825"/>
  <c r="K825"/>
  <c r="J825"/>
  <c r="I825"/>
  <c r="H825"/>
  <c r="G825"/>
  <c r="F825"/>
  <c r="M818"/>
  <c r="L818"/>
  <c r="K818"/>
  <c r="J818"/>
  <c r="I818"/>
  <c r="H818"/>
  <c r="G818"/>
  <c r="F818"/>
  <c r="M811"/>
  <c r="L811"/>
  <c r="K811"/>
  <c r="J811"/>
  <c r="I811"/>
  <c r="H811"/>
  <c r="G811"/>
  <c r="F811"/>
  <c r="M804"/>
  <c r="L804"/>
  <c r="K804"/>
  <c r="J804"/>
  <c r="I804"/>
  <c r="H804"/>
  <c r="G804"/>
  <c r="F804"/>
  <c r="M797"/>
  <c r="L797"/>
  <c r="K797"/>
  <c r="J797"/>
  <c r="I797"/>
  <c r="H797"/>
  <c r="G797"/>
  <c r="F797"/>
  <c r="M790"/>
  <c r="L790"/>
  <c r="K790"/>
  <c r="J790"/>
  <c r="I790"/>
  <c r="H790"/>
  <c r="G790"/>
  <c r="F790"/>
  <c r="M783"/>
  <c r="L783"/>
  <c r="K783"/>
  <c r="J783"/>
  <c r="I783"/>
  <c r="H783"/>
  <c r="G783"/>
  <c r="F783"/>
  <c r="M776"/>
  <c r="L776"/>
  <c r="K776"/>
  <c r="J776"/>
  <c r="I776"/>
  <c r="H776"/>
  <c r="G776"/>
  <c r="F776"/>
  <c r="M769"/>
  <c r="L769"/>
  <c r="K769"/>
  <c r="J769"/>
  <c r="I769"/>
  <c r="H769"/>
  <c r="G769"/>
  <c r="F769"/>
  <c r="M762"/>
  <c r="L762"/>
  <c r="K762"/>
  <c r="J762"/>
  <c r="I762"/>
  <c r="H762"/>
  <c r="G762"/>
  <c r="F762"/>
  <c r="M755"/>
  <c r="L755"/>
  <c r="K755"/>
  <c r="J755"/>
  <c r="I755"/>
  <c r="H755"/>
  <c r="G755"/>
  <c r="F755"/>
  <c r="M748"/>
  <c r="L748"/>
  <c r="K748"/>
  <c r="J748"/>
  <c r="I748"/>
  <c r="H748"/>
  <c r="G748"/>
  <c r="F748"/>
  <c r="M741"/>
  <c r="L741"/>
  <c r="K741"/>
  <c r="J741"/>
  <c r="I741"/>
  <c r="H741"/>
  <c r="G741"/>
  <c r="F741"/>
  <c r="M734"/>
  <c r="L734"/>
  <c r="K734"/>
  <c r="J734"/>
  <c r="I734"/>
  <c r="H734"/>
  <c r="G734"/>
  <c r="F734"/>
  <c r="L257" i="13" l="1"/>
  <c r="K257"/>
  <c r="I257"/>
  <c r="J257"/>
  <c r="I377"/>
  <c r="J377"/>
  <c r="I385"/>
  <c r="J385"/>
  <c r="J375" l="1"/>
  <c r="I375"/>
  <c r="K207" l="1"/>
  <c r="I440" i="12"/>
  <c r="J440"/>
  <c r="K440"/>
  <c r="L440"/>
  <c r="M440"/>
  <c r="I441"/>
  <c r="J441"/>
  <c r="K441"/>
  <c r="L441"/>
  <c r="M441"/>
  <c r="I442"/>
  <c r="J442"/>
  <c r="K442"/>
  <c r="L442"/>
  <c r="M442"/>
  <c r="I443"/>
  <c r="J443"/>
  <c r="K443"/>
  <c r="L443"/>
  <c r="M443"/>
  <c r="I444"/>
  <c r="J444"/>
  <c r="K444"/>
  <c r="L444"/>
  <c r="M444"/>
  <c r="H441"/>
  <c r="H442"/>
  <c r="H443"/>
  <c r="H444"/>
  <c r="H440"/>
  <c r="G440"/>
  <c r="G441"/>
  <c r="G442"/>
  <c r="G443"/>
  <c r="G444"/>
  <c r="F441"/>
  <c r="F442"/>
  <c r="F443"/>
  <c r="F444"/>
  <c r="F440"/>
  <c r="M487"/>
  <c r="L487"/>
  <c r="K487"/>
  <c r="J487"/>
  <c r="I487"/>
  <c r="H487"/>
  <c r="G487"/>
  <c r="F487"/>
  <c r="I391"/>
  <c r="I392"/>
  <c r="I393"/>
  <c r="I394"/>
  <c r="I395"/>
  <c r="F391"/>
  <c r="G391"/>
  <c r="F392"/>
  <c r="G392"/>
  <c r="F393"/>
  <c r="G393"/>
  <c r="F394"/>
  <c r="G394"/>
  <c r="F395"/>
  <c r="G395"/>
  <c r="H392"/>
  <c r="H393"/>
  <c r="H394"/>
  <c r="H395"/>
  <c r="H391"/>
  <c r="M417"/>
  <c r="L417"/>
  <c r="K417"/>
  <c r="J417"/>
  <c r="I417"/>
  <c r="H417"/>
  <c r="G417"/>
  <c r="F417"/>
  <c r="I185" i="13"/>
  <c r="J185"/>
  <c r="I188"/>
  <c r="J188"/>
  <c r="J183" s="1"/>
  <c r="I183" l="1"/>
  <c r="J143"/>
  <c r="L143"/>
  <c r="I143"/>
  <c r="L405"/>
  <c r="O405"/>
  <c r="P405"/>
  <c r="K405"/>
  <c r="I1156" i="12"/>
  <c r="I1157"/>
  <c r="I1158"/>
  <c r="I1159"/>
  <c r="I1160"/>
  <c r="H1157"/>
  <c r="H1158"/>
  <c r="H1159"/>
  <c r="H1160"/>
  <c r="H1156"/>
  <c r="M1182"/>
  <c r="L1182"/>
  <c r="K1182"/>
  <c r="J1182"/>
  <c r="I1182"/>
  <c r="H1182"/>
  <c r="G1182"/>
  <c r="F1182"/>
  <c r="L188" i="13" l="1"/>
  <c r="K188"/>
  <c r="P188"/>
  <c r="O188"/>
  <c r="M188"/>
  <c r="N188"/>
  <c r="I510" i="12"/>
  <c r="J510"/>
  <c r="K510"/>
  <c r="L510"/>
  <c r="M510"/>
  <c r="I511"/>
  <c r="J511"/>
  <c r="K511"/>
  <c r="L511"/>
  <c r="M511"/>
  <c r="I512"/>
  <c r="J512"/>
  <c r="K512"/>
  <c r="L512"/>
  <c r="M512"/>
  <c r="I513"/>
  <c r="J513"/>
  <c r="K513"/>
  <c r="L513"/>
  <c r="M513"/>
  <c r="I514"/>
  <c r="J514"/>
  <c r="K514"/>
  <c r="L514"/>
  <c r="M514"/>
  <c r="H511"/>
  <c r="H512"/>
  <c r="H513"/>
  <c r="H514"/>
  <c r="H510"/>
  <c r="M552"/>
  <c r="L552"/>
  <c r="K552"/>
  <c r="J552"/>
  <c r="I552"/>
  <c r="H552"/>
  <c r="G552"/>
  <c r="F552"/>
  <c r="M545"/>
  <c r="L545"/>
  <c r="K545"/>
  <c r="J545"/>
  <c r="I545"/>
  <c r="H545"/>
  <c r="G545"/>
  <c r="F545"/>
  <c r="M531"/>
  <c r="L531"/>
  <c r="K531"/>
  <c r="J531"/>
  <c r="I531"/>
  <c r="H531"/>
  <c r="G531"/>
  <c r="F531"/>
  <c r="I105" i="13" l="1"/>
  <c r="J105"/>
  <c r="L105"/>
  <c r="O105"/>
  <c r="P105"/>
  <c r="K105"/>
  <c r="I195" i="12"/>
  <c r="J195"/>
  <c r="K195"/>
  <c r="L195"/>
  <c r="M195"/>
  <c r="I196"/>
  <c r="J196"/>
  <c r="K196"/>
  <c r="L196"/>
  <c r="M196"/>
  <c r="I197"/>
  <c r="J197"/>
  <c r="K197"/>
  <c r="L197"/>
  <c r="M197"/>
  <c r="I198"/>
  <c r="J198"/>
  <c r="K198"/>
  <c r="L198"/>
  <c r="M198"/>
  <c r="I199"/>
  <c r="J199"/>
  <c r="K199"/>
  <c r="L199"/>
  <c r="M199"/>
  <c r="H196"/>
  <c r="H197"/>
  <c r="H198"/>
  <c r="H199"/>
  <c r="H195"/>
  <c r="M214"/>
  <c r="L214"/>
  <c r="K214"/>
  <c r="J214"/>
  <c r="I214"/>
  <c r="H214"/>
  <c r="G214"/>
  <c r="F214"/>
  <c r="F111"/>
  <c r="G111"/>
  <c r="F112"/>
  <c r="G112"/>
  <c r="F113"/>
  <c r="G113"/>
  <c r="F114"/>
  <c r="G114"/>
  <c r="F115"/>
  <c r="G115"/>
  <c r="I111"/>
  <c r="J111"/>
  <c r="K111"/>
  <c r="L111"/>
  <c r="M111"/>
  <c r="I112"/>
  <c r="J112"/>
  <c r="K112"/>
  <c r="L112"/>
  <c r="M112"/>
  <c r="I113"/>
  <c r="J113"/>
  <c r="K113"/>
  <c r="L113"/>
  <c r="M113"/>
  <c r="I114"/>
  <c r="J114"/>
  <c r="K114"/>
  <c r="L114"/>
  <c r="M114"/>
  <c r="I115"/>
  <c r="J115"/>
  <c r="K115"/>
  <c r="L115"/>
  <c r="M115"/>
  <c r="H112"/>
  <c r="H113"/>
  <c r="H114"/>
  <c r="H115"/>
  <c r="H111"/>
  <c r="M158"/>
  <c r="L158"/>
  <c r="K158"/>
  <c r="J158"/>
  <c r="I158"/>
  <c r="H158"/>
  <c r="G158"/>
  <c r="F158"/>
  <c r="M165"/>
  <c r="L165"/>
  <c r="K165"/>
  <c r="J165"/>
  <c r="I165"/>
  <c r="H165"/>
  <c r="G165"/>
  <c r="F165"/>
  <c r="O21" i="13" l="1"/>
  <c r="L37"/>
  <c r="K37"/>
  <c r="I73"/>
  <c r="J73"/>
  <c r="M385" l="1"/>
  <c r="N385"/>
  <c r="O385"/>
  <c r="P385"/>
  <c r="I85"/>
  <c r="I71" s="1"/>
  <c r="J85"/>
  <c r="J71" s="1"/>
  <c r="K85"/>
  <c r="L85"/>
  <c r="M85"/>
  <c r="N85"/>
  <c r="O85"/>
  <c r="P85"/>
  <c r="M1014" i="12"/>
  <c r="L1014"/>
  <c r="K1014"/>
  <c r="J1014"/>
  <c r="I1014"/>
  <c r="H1014"/>
  <c r="G1014"/>
  <c r="F1014"/>
  <c r="M1007"/>
  <c r="L1007"/>
  <c r="K1007"/>
  <c r="J1007"/>
  <c r="I1007"/>
  <c r="H1007"/>
  <c r="G1007"/>
  <c r="F1007"/>
  <c r="M1000"/>
  <c r="L1000"/>
  <c r="K1000"/>
  <c r="J1000"/>
  <c r="I1000"/>
  <c r="H1000"/>
  <c r="G1000"/>
  <c r="F1000"/>
  <c r="F568"/>
  <c r="F561" s="1"/>
  <c r="G568"/>
  <c r="G561" s="1"/>
  <c r="F569"/>
  <c r="F562" s="1"/>
  <c r="G569"/>
  <c r="F570"/>
  <c r="F563" s="1"/>
  <c r="G570"/>
  <c r="G563" s="1"/>
  <c r="F571"/>
  <c r="G571"/>
  <c r="G564" s="1"/>
  <c r="F572"/>
  <c r="G572"/>
  <c r="J561"/>
  <c r="K561"/>
  <c r="L561"/>
  <c r="M561"/>
  <c r="I562"/>
  <c r="J562"/>
  <c r="K562"/>
  <c r="L562"/>
  <c r="I563"/>
  <c r="J563"/>
  <c r="K563"/>
  <c r="L563"/>
  <c r="M563"/>
  <c r="I564"/>
  <c r="K564"/>
  <c r="L564"/>
  <c r="M564"/>
  <c r="H563"/>
  <c r="H564"/>
  <c r="F685"/>
  <c r="G685"/>
  <c r="H685"/>
  <c r="I685"/>
  <c r="J685"/>
  <c r="K685"/>
  <c r="L685"/>
  <c r="M685"/>
  <c r="M601"/>
  <c r="L601"/>
  <c r="K601"/>
  <c r="J601"/>
  <c r="I601"/>
  <c r="H601"/>
  <c r="G601"/>
  <c r="F601"/>
  <c r="L207" i="13"/>
  <c r="M205"/>
  <c r="N205"/>
  <c r="O207"/>
  <c r="O205" s="1"/>
  <c r="P207"/>
  <c r="P205" s="1"/>
  <c r="I207"/>
  <c r="J207"/>
  <c r="G1156" i="12"/>
  <c r="G1157"/>
  <c r="G1158"/>
  <c r="G1159"/>
  <c r="G1160"/>
  <c r="F1157"/>
  <c r="F1158"/>
  <c r="F1159"/>
  <c r="F1160"/>
  <c r="F1156"/>
  <c r="I1121"/>
  <c r="J1121"/>
  <c r="K1121"/>
  <c r="L1121"/>
  <c r="M1121"/>
  <c r="I1122"/>
  <c r="L1122"/>
  <c r="M1122"/>
  <c r="I1124"/>
  <c r="J1124"/>
  <c r="K1124"/>
  <c r="L1124"/>
  <c r="M1124"/>
  <c r="J405" i="13"/>
  <c r="I405"/>
  <c r="L395"/>
  <c r="O395"/>
  <c r="P395"/>
  <c r="G1212" i="12"/>
  <c r="H1212"/>
  <c r="I1212"/>
  <c r="J1212"/>
  <c r="K1212"/>
  <c r="L1212"/>
  <c r="M1212"/>
  <c r="G1213"/>
  <c r="H1213"/>
  <c r="I1213"/>
  <c r="J1213"/>
  <c r="K1213"/>
  <c r="L1213"/>
  <c r="M1213"/>
  <c r="G1214"/>
  <c r="H1214"/>
  <c r="I1214"/>
  <c r="J1214"/>
  <c r="K1214"/>
  <c r="L1214"/>
  <c r="M1214"/>
  <c r="G1215"/>
  <c r="H1215"/>
  <c r="I1215"/>
  <c r="J1215"/>
  <c r="K1215"/>
  <c r="L1215"/>
  <c r="M1215"/>
  <c r="G1216"/>
  <c r="H1216"/>
  <c r="I1216"/>
  <c r="J1216"/>
  <c r="K1216"/>
  <c r="L1216"/>
  <c r="M1216"/>
  <c r="F1213"/>
  <c r="F1214"/>
  <c r="F1215"/>
  <c r="F1216"/>
  <c r="F1212"/>
  <c r="I423" i="13"/>
  <c r="J423"/>
  <c r="L423"/>
  <c r="M423"/>
  <c r="N423"/>
  <c r="O423"/>
  <c r="P423"/>
  <c r="K423"/>
  <c r="I279" i="12"/>
  <c r="I280"/>
  <c r="I281"/>
  <c r="I282"/>
  <c r="I283"/>
  <c r="H280"/>
  <c r="H281"/>
  <c r="H282"/>
  <c r="H283"/>
  <c r="H279"/>
  <c r="F279"/>
  <c r="G279"/>
  <c r="F280"/>
  <c r="G280"/>
  <c r="F281"/>
  <c r="G281"/>
  <c r="F282"/>
  <c r="G282"/>
  <c r="F283"/>
  <c r="G283"/>
  <c r="K125" i="13"/>
  <c r="L125"/>
  <c r="M125"/>
  <c r="N125"/>
  <c r="F510" i="12"/>
  <c r="G510"/>
  <c r="F511"/>
  <c r="G511"/>
  <c r="F512"/>
  <c r="G512"/>
  <c r="F513"/>
  <c r="G513"/>
  <c r="F514"/>
  <c r="G514"/>
  <c r="J200"/>
  <c r="K200"/>
  <c r="J207"/>
  <c r="K207"/>
  <c r="J223"/>
  <c r="K223"/>
  <c r="J224"/>
  <c r="K224"/>
  <c r="J226"/>
  <c r="K226"/>
  <c r="J228"/>
  <c r="K228"/>
  <c r="H116"/>
  <c r="I116"/>
  <c r="J116"/>
  <c r="K116"/>
  <c r="L116"/>
  <c r="M116"/>
  <c r="H123"/>
  <c r="I123"/>
  <c r="J123"/>
  <c r="K123"/>
  <c r="L123"/>
  <c r="M123"/>
  <c r="H130"/>
  <c r="I130"/>
  <c r="J130"/>
  <c r="K130"/>
  <c r="L130"/>
  <c r="M130"/>
  <c r="H137"/>
  <c r="I137"/>
  <c r="J137"/>
  <c r="K137"/>
  <c r="L137"/>
  <c r="M137"/>
  <c r="H144"/>
  <c r="I144"/>
  <c r="J144"/>
  <c r="K144"/>
  <c r="L144"/>
  <c r="M144"/>
  <c r="H151"/>
  <c r="I151"/>
  <c r="J151"/>
  <c r="K151"/>
  <c r="L151"/>
  <c r="M151"/>
  <c r="H172"/>
  <c r="I172"/>
  <c r="J172"/>
  <c r="K172"/>
  <c r="L172"/>
  <c r="M172"/>
  <c r="H179"/>
  <c r="I179"/>
  <c r="J179"/>
  <c r="K179"/>
  <c r="L179"/>
  <c r="M179"/>
  <c r="H60"/>
  <c r="I60"/>
  <c r="J60"/>
  <c r="K60"/>
  <c r="L60"/>
  <c r="M60"/>
  <c r="H67"/>
  <c r="I67"/>
  <c r="J67"/>
  <c r="K67"/>
  <c r="L67"/>
  <c r="M67"/>
  <c r="H74"/>
  <c r="I74"/>
  <c r="J74"/>
  <c r="K74"/>
  <c r="L74"/>
  <c r="M74"/>
  <c r="H81"/>
  <c r="I81"/>
  <c r="J81"/>
  <c r="K81"/>
  <c r="L81"/>
  <c r="M81"/>
  <c r="H88"/>
  <c r="I88"/>
  <c r="J88"/>
  <c r="K88"/>
  <c r="L88"/>
  <c r="M88"/>
  <c r="H95"/>
  <c r="I95"/>
  <c r="J95"/>
  <c r="K95"/>
  <c r="L95"/>
  <c r="M95"/>
  <c r="H102"/>
  <c r="I102"/>
  <c r="J102"/>
  <c r="K102"/>
  <c r="L102"/>
  <c r="M102"/>
  <c r="H46"/>
  <c r="I46"/>
  <c r="J46"/>
  <c r="K46"/>
  <c r="L46"/>
  <c r="M46"/>
  <c r="H39"/>
  <c r="I39"/>
  <c r="J39"/>
  <c r="K39"/>
  <c r="L39"/>
  <c r="M39"/>
  <c r="H32"/>
  <c r="I32"/>
  <c r="J32"/>
  <c r="K32"/>
  <c r="L32"/>
  <c r="M32"/>
  <c r="H25"/>
  <c r="I25"/>
  <c r="J25"/>
  <c r="K25"/>
  <c r="L25"/>
  <c r="M25"/>
  <c r="I37" i="13"/>
  <c r="J37"/>
  <c r="L21"/>
  <c r="M21"/>
  <c r="N21"/>
  <c r="G179" i="12"/>
  <c r="F179"/>
  <c r="G172"/>
  <c r="F172"/>
  <c r="G151"/>
  <c r="F151"/>
  <c r="G144"/>
  <c r="F144"/>
  <c r="G137"/>
  <c r="F137"/>
  <c r="G130"/>
  <c r="F130"/>
  <c r="G123"/>
  <c r="F123"/>
  <c r="G116"/>
  <c r="F116"/>
  <c r="G102"/>
  <c r="F102"/>
  <c r="G95"/>
  <c r="F95"/>
  <c r="G88"/>
  <c r="F88"/>
  <c r="G81"/>
  <c r="F81"/>
  <c r="G74"/>
  <c r="F74"/>
  <c r="G67"/>
  <c r="F67"/>
  <c r="G60"/>
  <c r="F60"/>
  <c r="G46"/>
  <c r="F46"/>
  <c r="G39"/>
  <c r="F39"/>
  <c r="G32"/>
  <c r="F32"/>
  <c r="G25"/>
  <c r="F25"/>
  <c r="K385" i="13"/>
  <c r="L385"/>
  <c r="L131"/>
  <c r="M131"/>
  <c r="N131"/>
  <c r="O131"/>
  <c r="P131"/>
  <c r="K131"/>
  <c r="J350" i="12"/>
  <c r="J351"/>
  <c r="J352"/>
  <c r="J353"/>
  <c r="F923"/>
  <c r="G923"/>
  <c r="H923"/>
  <c r="I923"/>
  <c r="J923"/>
  <c r="K923"/>
  <c r="L923"/>
  <c r="M923"/>
  <c r="J594"/>
  <c r="K594"/>
  <c r="L594"/>
  <c r="M594"/>
  <c r="J564" l="1"/>
  <c r="J559" s="1"/>
  <c r="F564"/>
  <c r="F559" s="1"/>
  <c r="I561"/>
  <c r="I559" s="1"/>
  <c r="H561"/>
  <c r="G562"/>
  <c r="G559" s="1"/>
  <c r="M562"/>
  <c r="M559" s="1"/>
  <c r="H562"/>
  <c r="I205" i="13"/>
  <c r="J205"/>
  <c r="L205"/>
  <c r="K559" i="12"/>
  <c r="L559"/>
  <c r="M71" i="13"/>
  <c r="N71"/>
  <c r="O71"/>
  <c r="K71"/>
  <c r="P71"/>
  <c r="L71"/>
  <c r="K221" i="12"/>
  <c r="J221"/>
  <c r="J566"/>
  <c r="J347"/>
  <c r="M538"/>
  <c r="L538"/>
  <c r="K538"/>
  <c r="J538"/>
  <c r="I538"/>
  <c r="H538"/>
  <c r="G538"/>
  <c r="F538"/>
  <c r="H559" l="1"/>
  <c r="I131" i="13"/>
  <c r="J131"/>
  <c r="M298" i="12"/>
  <c r="L298"/>
  <c r="K298"/>
  <c r="J298"/>
  <c r="I298"/>
  <c r="H298"/>
  <c r="G298"/>
  <c r="F298"/>
  <c r="F312"/>
  <c r="G312"/>
  <c r="H312"/>
  <c r="I312"/>
  <c r="J312"/>
  <c r="K312"/>
  <c r="L312"/>
  <c r="M312"/>
  <c r="F195"/>
  <c r="G195"/>
  <c r="F196"/>
  <c r="G196"/>
  <c r="F197"/>
  <c r="G197"/>
  <c r="F198"/>
  <c r="G198"/>
  <c r="F199"/>
  <c r="G199"/>
  <c r="F55" l="1"/>
  <c r="G55"/>
  <c r="H55"/>
  <c r="I55"/>
  <c r="F56"/>
  <c r="G56"/>
  <c r="H56"/>
  <c r="I56"/>
  <c r="F57"/>
  <c r="G57"/>
  <c r="H57"/>
  <c r="I57"/>
  <c r="F58"/>
  <c r="G58"/>
  <c r="H58"/>
  <c r="I58"/>
  <c r="F59"/>
  <c r="G59"/>
  <c r="H59"/>
  <c r="I59"/>
  <c r="K55"/>
  <c r="L55"/>
  <c r="M55"/>
  <c r="K56"/>
  <c r="L56"/>
  <c r="M56"/>
  <c r="K57"/>
  <c r="L57"/>
  <c r="M57"/>
  <c r="K58"/>
  <c r="L58"/>
  <c r="M58"/>
  <c r="K59"/>
  <c r="L59"/>
  <c r="M59"/>
  <c r="J56"/>
  <c r="J57"/>
  <c r="J58"/>
  <c r="J59"/>
  <c r="J55"/>
  <c r="I21" i="13"/>
  <c r="J21"/>
  <c r="K21"/>
  <c r="P21"/>
  <c r="M979" i="12"/>
  <c r="L979"/>
  <c r="K979"/>
  <c r="J979"/>
  <c r="I979"/>
  <c r="H979"/>
  <c r="G979"/>
  <c r="F979"/>
  <c r="M909"/>
  <c r="L909"/>
  <c r="K909"/>
  <c r="J909"/>
  <c r="I909"/>
  <c r="H909"/>
  <c r="G909"/>
  <c r="F909"/>
  <c r="M720" l="1"/>
  <c r="L720"/>
  <c r="K720"/>
  <c r="J720"/>
  <c r="I720"/>
  <c r="H720"/>
  <c r="G720"/>
  <c r="F720"/>
  <c r="M678"/>
  <c r="L678"/>
  <c r="K678"/>
  <c r="J678"/>
  <c r="I678"/>
  <c r="H678"/>
  <c r="G678"/>
  <c r="F678"/>
  <c r="M671"/>
  <c r="L671"/>
  <c r="K671"/>
  <c r="J671"/>
  <c r="I671"/>
  <c r="H671"/>
  <c r="G671"/>
  <c r="F671"/>
  <c r="J342" l="1"/>
  <c r="J343"/>
  <c r="J345"/>
  <c r="M480"/>
  <c r="L480"/>
  <c r="K480"/>
  <c r="J480"/>
  <c r="I480"/>
  <c r="H480"/>
  <c r="G480"/>
  <c r="F480"/>
  <c r="M466"/>
  <c r="L466"/>
  <c r="K466"/>
  <c r="J466"/>
  <c r="I466"/>
  <c r="H466"/>
  <c r="G466"/>
  <c r="F466"/>
  <c r="G349"/>
  <c r="I349"/>
  <c r="K349"/>
  <c r="L349"/>
  <c r="M349"/>
  <c r="G350"/>
  <c r="H350"/>
  <c r="I350"/>
  <c r="K350"/>
  <c r="L350"/>
  <c r="M350"/>
  <c r="G351"/>
  <c r="H351"/>
  <c r="I351"/>
  <c r="K351"/>
  <c r="L351"/>
  <c r="M351"/>
  <c r="G352"/>
  <c r="H352"/>
  <c r="I352"/>
  <c r="K352"/>
  <c r="L352"/>
  <c r="M352"/>
  <c r="G353"/>
  <c r="H353"/>
  <c r="I353"/>
  <c r="K353"/>
  <c r="L353"/>
  <c r="M353"/>
  <c r="F350"/>
  <c r="F343" s="1"/>
  <c r="F351"/>
  <c r="F352"/>
  <c r="F345" s="1"/>
  <c r="F353"/>
  <c r="F349"/>
  <c r="K129" i="13"/>
  <c r="M129"/>
  <c r="N129"/>
  <c r="M319" i="12"/>
  <c r="L319"/>
  <c r="K319"/>
  <c r="J319"/>
  <c r="I319"/>
  <c r="H319"/>
  <c r="G319"/>
  <c r="F319"/>
  <c r="G1245"/>
  <c r="F1245"/>
  <c r="G1238"/>
  <c r="F1238"/>
  <c r="G1231"/>
  <c r="F1231"/>
  <c r="G1224"/>
  <c r="F1224"/>
  <c r="G1217"/>
  <c r="F1217"/>
  <c r="G1203"/>
  <c r="F1203"/>
  <c r="G1201"/>
  <c r="F1201"/>
  <c r="G1199"/>
  <c r="F1199"/>
  <c r="G1198"/>
  <c r="F1198"/>
  <c r="G1175"/>
  <c r="F1175"/>
  <c r="G1168"/>
  <c r="F1168"/>
  <c r="G1161"/>
  <c r="F1161"/>
  <c r="G1118"/>
  <c r="F1118"/>
  <c r="G1116"/>
  <c r="F1116"/>
  <c r="G1147"/>
  <c r="F1147"/>
  <c r="G1145"/>
  <c r="F1145"/>
  <c r="G1143"/>
  <c r="F1143"/>
  <c r="G1142"/>
  <c r="F1142"/>
  <c r="G1126"/>
  <c r="F1126"/>
  <c r="G1124"/>
  <c r="F1124"/>
  <c r="G1122"/>
  <c r="F1122"/>
  <c r="G1121"/>
  <c r="F1121"/>
  <c r="F1114" s="1"/>
  <c r="G1115"/>
  <c r="G1105"/>
  <c r="F1105"/>
  <c r="G1098"/>
  <c r="F1098"/>
  <c r="G1091"/>
  <c r="F1091"/>
  <c r="G1090"/>
  <c r="F1090"/>
  <c r="G1089"/>
  <c r="F1089"/>
  <c r="G1088"/>
  <c r="G1053" s="1"/>
  <c r="F1088"/>
  <c r="F1053" s="1"/>
  <c r="G1087"/>
  <c r="F1087"/>
  <c r="G1086"/>
  <c r="G1051" s="1"/>
  <c r="F1086"/>
  <c r="F1051" s="1"/>
  <c r="G1077"/>
  <c r="F1077"/>
  <c r="G1070"/>
  <c r="F1070"/>
  <c r="G1063"/>
  <c r="F1063"/>
  <c r="G1061"/>
  <c r="F1061"/>
  <c r="G1059"/>
  <c r="F1059"/>
  <c r="G1021"/>
  <c r="F1021"/>
  <c r="G993"/>
  <c r="F993"/>
  <c r="G986"/>
  <c r="F986"/>
  <c r="G972"/>
  <c r="F972"/>
  <c r="G965"/>
  <c r="F965"/>
  <c r="G958"/>
  <c r="F958"/>
  <c r="G944"/>
  <c r="F944"/>
  <c r="G937"/>
  <c r="F937"/>
  <c r="G930"/>
  <c r="F930"/>
  <c r="G895"/>
  <c r="F895"/>
  <c r="G888"/>
  <c r="F888"/>
  <c r="G881"/>
  <c r="F881"/>
  <c r="G874"/>
  <c r="F874"/>
  <c r="G713"/>
  <c r="F713"/>
  <c r="G706"/>
  <c r="F706"/>
  <c r="G699"/>
  <c r="F699"/>
  <c r="G692"/>
  <c r="F692"/>
  <c r="G664"/>
  <c r="F664"/>
  <c r="G657"/>
  <c r="F657"/>
  <c r="G650"/>
  <c r="F650"/>
  <c r="G643"/>
  <c r="F643"/>
  <c r="G636"/>
  <c r="F636"/>
  <c r="G629"/>
  <c r="F629"/>
  <c r="G622"/>
  <c r="F622"/>
  <c r="G615"/>
  <c r="F615"/>
  <c r="G608"/>
  <c r="F608"/>
  <c r="G594"/>
  <c r="F594"/>
  <c r="G587"/>
  <c r="F587"/>
  <c r="G573"/>
  <c r="F573"/>
  <c r="G524"/>
  <c r="F524"/>
  <c r="G516"/>
  <c r="G515" s="1"/>
  <c r="F516"/>
  <c r="F515" s="1"/>
  <c r="G501"/>
  <c r="F501"/>
  <c r="G494"/>
  <c r="F494"/>
  <c r="G473"/>
  <c r="F473"/>
  <c r="G459"/>
  <c r="F459"/>
  <c r="G452"/>
  <c r="F452"/>
  <c r="G445"/>
  <c r="F445"/>
  <c r="G424"/>
  <c r="F424"/>
  <c r="G410"/>
  <c r="F410"/>
  <c r="G403"/>
  <c r="F403"/>
  <c r="G396"/>
  <c r="F396"/>
  <c r="G382"/>
  <c r="F382"/>
  <c r="G375"/>
  <c r="F375"/>
  <c r="G368"/>
  <c r="F368"/>
  <c r="G361"/>
  <c r="F361"/>
  <c r="G354"/>
  <c r="F354"/>
  <c r="G333"/>
  <c r="F333"/>
  <c r="G331"/>
  <c r="F331"/>
  <c r="G329"/>
  <c r="F329"/>
  <c r="G328"/>
  <c r="F328"/>
  <c r="G291"/>
  <c r="F291"/>
  <c r="G284"/>
  <c r="F284"/>
  <c r="G263"/>
  <c r="F263"/>
  <c r="G256"/>
  <c r="F256"/>
  <c r="G249"/>
  <c r="F249"/>
  <c r="G247"/>
  <c r="G240" s="1"/>
  <c r="F247"/>
  <c r="F240" s="1"/>
  <c r="G245"/>
  <c r="G238" s="1"/>
  <c r="F245"/>
  <c r="F238" s="1"/>
  <c r="G244"/>
  <c r="G237" s="1"/>
  <c r="F244"/>
  <c r="F237" s="1"/>
  <c r="G239"/>
  <c r="F239"/>
  <c r="G228"/>
  <c r="F228"/>
  <c r="G226"/>
  <c r="G191" s="1"/>
  <c r="F226"/>
  <c r="F191" s="1"/>
  <c r="G224"/>
  <c r="F224"/>
  <c r="G223"/>
  <c r="F223"/>
  <c r="G207"/>
  <c r="F207"/>
  <c r="G200"/>
  <c r="F200"/>
  <c r="G24"/>
  <c r="G17" s="1"/>
  <c r="F24"/>
  <c r="G23"/>
  <c r="F23"/>
  <c r="G22"/>
  <c r="F22"/>
  <c r="G21"/>
  <c r="F21"/>
  <c r="G20"/>
  <c r="F20"/>
  <c r="J419" i="13"/>
  <c r="I419"/>
  <c r="J401"/>
  <c r="I401"/>
  <c r="J395"/>
  <c r="I395"/>
  <c r="J125"/>
  <c r="I125"/>
  <c r="J95"/>
  <c r="J93" s="1"/>
  <c r="I95"/>
  <c r="I93" s="1"/>
  <c r="J11"/>
  <c r="I11"/>
  <c r="G1054" i="12" l="1"/>
  <c r="F1054"/>
  <c r="J340"/>
  <c r="L129" i="13"/>
  <c r="G275" i="12"/>
  <c r="F275"/>
  <c r="F1140"/>
  <c r="F1196"/>
  <c r="F1210"/>
  <c r="J438"/>
  <c r="G1055"/>
  <c r="G1258" s="1"/>
  <c r="F189"/>
  <c r="F221"/>
  <c r="F15"/>
  <c r="G189"/>
  <c r="F1055"/>
  <c r="G14"/>
  <c r="G221"/>
  <c r="K438"/>
  <c r="L438"/>
  <c r="M438"/>
  <c r="G273"/>
  <c r="G326"/>
  <c r="G16"/>
  <c r="G342"/>
  <c r="F13"/>
  <c r="F17"/>
  <c r="G13"/>
  <c r="G15"/>
  <c r="G389"/>
  <c r="G345"/>
  <c r="F342"/>
  <c r="F340" s="1"/>
  <c r="F16"/>
  <c r="F53"/>
  <c r="G18"/>
  <c r="F109"/>
  <c r="F188"/>
  <c r="G193"/>
  <c r="G242"/>
  <c r="F273"/>
  <c r="F326"/>
  <c r="F389"/>
  <c r="F508"/>
  <c r="F566"/>
  <c r="F1084"/>
  <c r="F14"/>
  <c r="G53"/>
  <c r="F193"/>
  <c r="G272"/>
  <c r="G343"/>
  <c r="G727"/>
  <c r="G1119"/>
  <c r="G1117"/>
  <c r="G1140"/>
  <c r="G1154"/>
  <c r="G1196"/>
  <c r="G1210"/>
  <c r="I103" i="13"/>
  <c r="J129"/>
  <c r="J393"/>
  <c r="G1084" i="12"/>
  <c r="F277"/>
  <c r="F1056"/>
  <c r="G188"/>
  <c r="G1114"/>
  <c r="G109"/>
  <c r="G277"/>
  <c r="F438"/>
  <c r="F727"/>
  <c r="F1119"/>
  <c r="F1117"/>
  <c r="G508"/>
  <c r="G566"/>
  <c r="G235"/>
  <c r="F18"/>
  <c r="F235"/>
  <c r="F242"/>
  <c r="F272"/>
  <c r="G347"/>
  <c r="G438"/>
  <c r="F347"/>
  <c r="F1115"/>
  <c r="G1056"/>
  <c r="F1154"/>
  <c r="G1052"/>
  <c r="F1052"/>
  <c r="J9" i="13"/>
  <c r="I9"/>
  <c r="J103"/>
  <c r="I129"/>
  <c r="I393"/>
  <c r="F186" i="12" l="1"/>
  <c r="I435" i="13"/>
  <c r="J435"/>
  <c r="F270" i="12"/>
  <c r="G1112"/>
  <c r="G186"/>
  <c r="F1112"/>
  <c r="G270"/>
  <c r="F1258"/>
  <c r="G1256"/>
  <c r="F1256"/>
  <c r="F1257"/>
  <c r="F11"/>
  <c r="G11"/>
  <c r="G1257"/>
  <c r="G1049"/>
  <c r="G340"/>
  <c r="F1255"/>
  <c r="G1255"/>
  <c r="F1254"/>
  <c r="G1254"/>
  <c r="F1049"/>
  <c r="J20"/>
  <c r="J21"/>
  <c r="J22"/>
  <c r="J23"/>
  <c r="J24"/>
  <c r="K20"/>
  <c r="K21"/>
  <c r="K22"/>
  <c r="K23"/>
  <c r="K24"/>
  <c r="F1252" l="1"/>
  <c r="G1252"/>
  <c r="M1021"/>
  <c r="L1021"/>
  <c r="K1021"/>
  <c r="J1021"/>
  <c r="I1021"/>
  <c r="H1021"/>
  <c r="H895"/>
  <c r="I895"/>
  <c r="J895"/>
  <c r="K895"/>
  <c r="L895"/>
  <c r="M895"/>
  <c r="J958"/>
  <c r="K958"/>
  <c r="L958"/>
  <c r="M958"/>
  <c r="M629"/>
  <c r="L629"/>
  <c r="K629"/>
  <c r="J629"/>
  <c r="I629"/>
  <c r="H629"/>
  <c r="M622"/>
  <c r="L622"/>
  <c r="K622"/>
  <c r="J622"/>
  <c r="I622"/>
  <c r="H622"/>
  <c r="M615"/>
  <c r="L615"/>
  <c r="K615"/>
  <c r="J615"/>
  <c r="I615"/>
  <c r="H615"/>
  <c r="H636"/>
  <c r="I636"/>
  <c r="J636"/>
  <c r="K636"/>
  <c r="L636"/>
  <c r="M636"/>
  <c r="H643"/>
  <c r="I643"/>
  <c r="J643"/>
  <c r="K643"/>
  <c r="L643"/>
  <c r="M643"/>
  <c r="H650"/>
  <c r="I650"/>
  <c r="J650"/>
  <c r="K650"/>
  <c r="L650"/>
  <c r="M650"/>
  <c r="N377" i="13"/>
  <c r="N375" s="1"/>
  <c r="K1142" i="12"/>
  <c r="K1143"/>
  <c r="K1145"/>
  <c r="N401" i="13"/>
  <c r="N419"/>
  <c r="K1198" i="12"/>
  <c r="K1199"/>
  <c r="K1201"/>
  <c r="K410"/>
  <c r="K396"/>
  <c r="M396"/>
  <c r="I382"/>
  <c r="J382"/>
  <c r="K382"/>
  <c r="L382"/>
  <c r="M382"/>
  <c r="K361"/>
  <c r="K328"/>
  <c r="K329"/>
  <c r="K331"/>
  <c r="K244"/>
  <c r="L244"/>
  <c r="M244"/>
  <c r="K245"/>
  <c r="L245"/>
  <c r="M245"/>
  <c r="K247"/>
  <c r="L247"/>
  <c r="M247"/>
  <c r="J587"/>
  <c r="K587"/>
  <c r="L587"/>
  <c r="M587"/>
  <c r="K501"/>
  <c r="L501"/>
  <c r="M501"/>
  <c r="J501"/>
  <c r="K452"/>
  <c r="L452"/>
  <c r="M452"/>
  <c r="J452"/>
  <c r="M410"/>
  <c r="L410"/>
  <c r="J410"/>
  <c r="M361"/>
  <c r="L361"/>
  <c r="J361"/>
  <c r="K326" l="1"/>
  <c r="K1119"/>
  <c r="K1140"/>
  <c r="L242"/>
  <c r="M242"/>
  <c r="K242"/>
  <c r="H1077"/>
  <c r="I1077"/>
  <c r="J1077"/>
  <c r="K1077"/>
  <c r="L1077"/>
  <c r="M1077"/>
  <c r="H1070"/>
  <c r="I1070"/>
  <c r="J1070"/>
  <c r="K1070"/>
  <c r="L1070"/>
  <c r="M1070"/>
  <c r="M1063"/>
  <c r="K1063"/>
  <c r="L1063"/>
  <c r="H1063"/>
  <c r="I1063"/>
  <c r="J1063"/>
  <c r="M944"/>
  <c r="L944"/>
  <c r="K944"/>
  <c r="J944"/>
  <c r="I944"/>
  <c r="H944"/>
  <c r="K377" i="13"/>
  <c r="K375" s="1"/>
  <c r="L377"/>
  <c r="L375" s="1"/>
  <c r="K419"/>
  <c r="L419"/>
  <c r="H1198" i="12"/>
  <c r="I1198"/>
  <c r="H1199"/>
  <c r="I1199"/>
  <c r="H1201"/>
  <c r="I1201"/>
  <c r="H1203"/>
  <c r="I1203"/>
  <c r="H1217"/>
  <c r="I1217"/>
  <c r="H1224"/>
  <c r="I1224"/>
  <c r="H1231"/>
  <c r="I1231"/>
  <c r="H1238"/>
  <c r="I1238"/>
  <c r="H1245"/>
  <c r="I1245"/>
  <c r="I516"/>
  <c r="H452"/>
  <c r="I452"/>
  <c r="H501"/>
  <c r="I501"/>
  <c r="I424"/>
  <c r="H424"/>
  <c r="I410"/>
  <c r="H410"/>
  <c r="I403"/>
  <c r="H403"/>
  <c r="I396"/>
  <c r="H396"/>
  <c r="H361"/>
  <c r="I361"/>
  <c r="H382"/>
  <c r="H328"/>
  <c r="I328"/>
  <c r="H329"/>
  <c r="I329"/>
  <c r="H331"/>
  <c r="I331"/>
  <c r="L103" i="13"/>
  <c r="M103"/>
  <c r="N103"/>
  <c r="O125"/>
  <c r="O103" s="1"/>
  <c r="P125"/>
  <c r="P103" s="1"/>
  <c r="H207" i="12"/>
  <c r="I207"/>
  <c r="L207"/>
  <c r="M207"/>
  <c r="H1121"/>
  <c r="H1122"/>
  <c r="H1124"/>
  <c r="H1142"/>
  <c r="I1142"/>
  <c r="H1143"/>
  <c r="I1143"/>
  <c r="H1145"/>
  <c r="I1145"/>
  <c r="K401" i="13"/>
  <c r="L401"/>
  <c r="K395"/>
  <c r="M377"/>
  <c r="M375" s="1"/>
  <c r="J1203" i="12"/>
  <c r="K1203"/>
  <c r="L1203"/>
  <c r="M1203"/>
  <c r="H1086"/>
  <c r="H1051" s="1"/>
  <c r="I1086"/>
  <c r="I1051" s="1"/>
  <c r="J1086"/>
  <c r="J1051" s="1"/>
  <c r="K1086"/>
  <c r="K1051" s="1"/>
  <c r="L1086"/>
  <c r="L1051" s="1"/>
  <c r="M1086"/>
  <c r="M1051" s="1"/>
  <c r="H1087"/>
  <c r="I1087"/>
  <c r="J1087"/>
  <c r="K1087"/>
  <c r="L1087"/>
  <c r="M1087"/>
  <c r="H1088"/>
  <c r="H1053" s="1"/>
  <c r="I1088"/>
  <c r="I1053" s="1"/>
  <c r="J1088"/>
  <c r="J1053" s="1"/>
  <c r="K1088"/>
  <c r="K1053" s="1"/>
  <c r="L1088"/>
  <c r="L1053" s="1"/>
  <c r="M1088"/>
  <c r="M1053" s="1"/>
  <c r="H1089"/>
  <c r="I1089"/>
  <c r="J1089"/>
  <c r="K1089"/>
  <c r="L1089"/>
  <c r="M1089"/>
  <c r="H1090"/>
  <c r="H1055" s="1"/>
  <c r="I1090"/>
  <c r="I1055" s="1"/>
  <c r="J1090"/>
  <c r="J1055" s="1"/>
  <c r="K1090"/>
  <c r="K1055" s="1"/>
  <c r="L1090"/>
  <c r="L1055" s="1"/>
  <c r="M1090"/>
  <c r="M1055" s="1"/>
  <c r="J277" l="1"/>
  <c r="H1196"/>
  <c r="H277"/>
  <c r="I277"/>
  <c r="I1196"/>
  <c r="I326"/>
  <c r="H326"/>
  <c r="I53"/>
  <c r="H1140"/>
  <c r="I1140"/>
  <c r="H1119"/>
  <c r="I1119"/>
  <c r="M993"/>
  <c r="L993"/>
  <c r="K205" i="13"/>
  <c r="K11"/>
  <c r="L11"/>
  <c r="M11"/>
  <c r="N11"/>
  <c r="O11"/>
  <c r="P11"/>
  <c r="K727" i="12" l="1"/>
  <c r="M727"/>
  <c r="I727"/>
  <c r="L727"/>
  <c r="H727"/>
  <c r="J727"/>
  <c r="L53"/>
  <c r="J53"/>
  <c r="H53"/>
  <c r="M53"/>
  <c r="K53"/>
  <c r="I508" l="1"/>
  <c r="M342"/>
  <c r="L343"/>
  <c r="M343"/>
  <c r="M345"/>
  <c r="L342"/>
  <c r="M340" l="1"/>
  <c r="K342"/>
  <c r="K343"/>
  <c r="K345"/>
  <c r="L345"/>
  <c r="L340" s="1"/>
  <c r="H438"/>
  <c r="I438"/>
  <c r="H354"/>
  <c r="I354"/>
  <c r="J354"/>
  <c r="K354"/>
  <c r="L354"/>
  <c r="M354"/>
  <c r="H368"/>
  <c r="I368"/>
  <c r="J368"/>
  <c r="K368"/>
  <c r="L368"/>
  <c r="M368"/>
  <c r="K340" l="1"/>
  <c r="K237"/>
  <c r="K238"/>
  <c r="H239"/>
  <c r="I239"/>
  <c r="J239"/>
  <c r="K239"/>
  <c r="L239"/>
  <c r="M239"/>
  <c r="K240"/>
  <c r="K188"/>
  <c r="K189"/>
  <c r="K191"/>
  <c r="H223"/>
  <c r="H188" s="1"/>
  <c r="I223"/>
  <c r="I188" s="1"/>
  <c r="H224"/>
  <c r="H189" s="1"/>
  <c r="I224"/>
  <c r="I189" s="1"/>
  <c r="H226"/>
  <c r="H191" s="1"/>
  <c r="I226"/>
  <c r="I191" s="1"/>
  <c r="J1245"/>
  <c r="J1238"/>
  <c r="J1231"/>
  <c r="J1224"/>
  <c r="J1217"/>
  <c r="I186" l="1"/>
  <c r="H186"/>
  <c r="K186"/>
  <c r="K235"/>
  <c r="I221"/>
  <c r="H221"/>
  <c r="K1196"/>
  <c r="H494"/>
  <c r="I494"/>
  <c r="J494"/>
  <c r="K494"/>
  <c r="L494"/>
  <c r="M494"/>
  <c r="L109" l="1"/>
  <c r="J109"/>
  <c r="H109"/>
  <c r="M109"/>
  <c r="K109"/>
  <c r="I109"/>
  <c r="K193"/>
  <c r="H193"/>
  <c r="I193"/>
  <c r="L193"/>
  <c r="M193"/>
  <c r="J193"/>
  <c r="M713"/>
  <c r="L713"/>
  <c r="K713"/>
  <c r="J713"/>
  <c r="M9" i="13" l="1"/>
  <c r="N9"/>
  <c r="H375" i="12"/>
  <c r="I375"/>
  <c r="J375"/>
  <c r="K375"/>
  <c r="L375"/>
  <c r="M375"/>
  <c r="J424"/>
  <c r="K424"/>
  <c r="L424"/>
  <c r="M424"/>
  <c r="J396"/>
  <c r="L396"/>
  <c r="J403"/>
  <c r="K403"/>
  <c r="L403"/>
  <c r="M403"/>
  <c r="H445" l="1"/>
  <c r="I445"/>
  <c r="J445"/>
  <c r="K445"/>
  <c r="L445"/>
  <c r="M445"/>
  <c r="O129" i="13"/>
  <c r="P129"/>
  <c r="M1217" i="12"/>
  <c r="L1217"/>
  <c r="K1217"/>
  <c r="H1114"/>
  <c r="I1114"/>
  <c r="K1114"/>
  <c r="H1115"/>
  <c r="I1115"/>
  <c r="K1115"/>
  <c r="H1116"/>
  <c r="I1116"/>
  <c r="J1116"/>
  <c r="K1116"/>
  <c r="L1116"/>
  <c r="M1116"/>
  <c r="H1117"/>
  <c r="I1117"/>
  <c r="K1117"/>
  <c r="H1118"/>
  <c r="I1118"/>
  <c r="J1118"/>
  <c r="K1118"/>
  <c r="L1118"/>
  <c r="M1118"/>
  <c r="M1168"/>
  <c r="L1168"/>
  <c r="K1168"/>
  <c r="J1168"/>
  <c r="I1168"/>
  <c r="H1168"/>
  <c r="J1210" l="1"/>
  <c r="H1210"/>
  <c r="K1210"/>
  <c r="I1210"/>
  <c r="L1154"/>
  <c r="J1154"/>
  <c r="H1154"/>
  <c r="M1154"/>
  <c r="K1154"/>
  <c r="I1154"/>
  <c r="M1210"/>
  <c r="L1210"/>
  <c r="H1112"/>
  <c r="I1112"/>
  <c r="K1112"/>
  <c r="H20" l="1"/>
  <c r="I20"/>
  <c r="L20"/>
  <c r="M20"/>
  <c r="H21"/>
  <c r="I21"/>
  <c r="L21"/>
  <c r="M21"/>
  <c r="H22"/>
  <c r="I22"/>
  <c r="L22"/>
  <c r="M22"/>
  <c r="H23"/>
  <c r="I23"/>
  <c r="L23"/>
  <c r="M23"/>
  <c r="H24"/>
  <c r="I24"/>
  <c r="L24"/>
  <c r="M24"/>
  <c r="K9" i="13"/>
  <c r="L9"/>
  <c r="O9"/>
  <c r="P9"/>
  <c r="H459" i="12"/>
  <c r="I459"/>
  <c r="J459"/>
  <c r="K459"/>
  <c r="L459"/>
  <c r="M459"/>
  <c r="H473"/>
  <c r="I473"/>
  <c r="J473"/>
  <c r="K473"/>
  <c r="L473"/>
  <c r="M473"/>
  <c r="H272"/>
  <c r="I272"/>
  <c r="K272"/>
  <c r="H273"/>
  <c r="I273"/>
  <c r="K273"/>
  <c r="H275"/>
  <c r="I275"/>
  <c r="K275"/>
  <c r="H342"/>
  <c r="I342"/>
  <c r="H343"/>
  <c r="I343"/>
  <c r="H345"/>
  <c r="I345"/>
  <c r="H333"/>
  <c r="I333"/>
  <c r="J333"/>
  <c r="K333"/>
  <c r="L333"/>
  <c r="M333"/>
  <c r="H291"/>
  <c r="I291"/>
  <c r="J291"/>
  <c r="K291"/>
  <c r="L291"/>
  <c r="M291"/>
  <c r="H284"/>
  <c r="I284"/>
  <c r="J284"/>
  <c r="K284"/>
  <c r="L284"/>
  <c r="M284"/>
  <c r="H200"/>
  <c r="I200"/>
  <c r="L200"/>
  <c r="M200"/>
  <c r="H228"/>
  <c r="I228"/>
  <c r="L228"/>
  <c r="M228"/>
  <c r="I340" l="1"/>
  <c r="H340"/>
  <c r="H270"/>
  <c r="K270"/>
  <c r="I270"/>
  <c r="M347"/>
  <c r="K347"/>
  <c r="I347"/>
  <c r="M389"/>
  <c r="K389"/>
  <c r="I389"/>
  <c r="L347"/>
  <c r="H347"/>
  <c r="L389"/>
  <c r="J389"/>
  <c r="H389"/>
  <c r="K103" i="13"/>
  <c r="H13" i="12"/>
  <c r="I13"/>
  <c r="J13"/>
  <c r="K13"/>
  <c r="K1254" s="1"/>
  <c r="L13"/>
  <c r="M13"/>
  <c r="H14"/>
  <c r="I14"/>
  <c r="J14"/>
  <c r="K14"/>
  <c r="L14"/>
  <c r="M14"/>
  <c r="H15"/>
  <c r="H1256" s="1"/>
  <c r="I15"/>
  <c r="I1256" s="1"/>
  <c r="J15"/>
  <c r="J1256" s="1"/>
  <c r="K15"/>
  <c r="K1256" s="1"/>
  <c r="L15"/>
  <c r="L1256" s="1"/>
  <c r="M15"/>
  <c r="M1256" s="1"/>
  <c r="H16"/>
  <c r="I16"/>
  <c r="J16"/>
  <c r="K16"/>
  <c r="L16"/>
  <c r="M16"/>
  <c r="H17"/>
  <c r="H1258" s="1"/>
  <c r="I17"/>
  <c r="I1258" s="1"/>
  <c r="J17"/>
  <c r="J1258" s="1"/>
  <c r="K17"/>
  <c r="K1258" s="1"/>
  <c r="L17"/>
  <c r="L1258" s="1"/>
  <c r="M17"/>
  <c r="M1258" s="1"/>
  <c r="K1245"/>
  <c r="L1245"/>
  <c r="M1245"/>
  <c r="K1238"/>
  <c r="L1238"/>
  <c r="M1238"/>
  <c r="K1231"/>
  <c r="L1231"/>
  <c r="M1231"/>
  <c r="K1224"/>
  <c r="L1224"/>
  <c r="M1224"/>
  <c r="M18" l="1"/>
  <c r="K18"/>
  <c r="K11"/>
  <c r="I18"/>
  <c r="I11"/>
  <c r="L18"/>
  <c r="J18"/>
  <c r="H11"/>
  <c r="H18"/>
  <c r="H965"/>
  <c r="I965"/>
  <c r="J965"/>
  <c r="K965"/>
  <c r="L965"/>
  <c r="M965"/>
  <c r="H972"/>
  <c r="I972"/>
  <c r="J972"/>
  <c r="K972"/>
  <c r="L972"/>
  <c r="M972"/>
  <c r="H986"/>
  <c r="I986"/>
  <c r="J986"/>
  <c r="K986"/>
  <c r="L986"/>
  <c r="M986"/>
  <c r="H993"/>
  <c r="I993"/>
  <c r="J993"/>
  <c r="K993"/>
  <c r="H874"/>
  <c r="I874"/>
  <c r="J874"/>
  <c r="K874"/>
  <c r="L874"/>
  <c r="M874"/>
  <c r="H881"/>
  <c r="I881"/>
  <c r="J881"/>
  <c r="K881"/>
  <c r="L881"/>
  <c r="M881"/>
  <c r="H888"/>
  <c r="I888"/>
  <c r="J888"/>
  <c r="K888"/>
  <c r="L888"/>
  <c r="M888"/>
  <c r="H930"/>
  <c r="I930"/>
  <c r="J930"/>
  <c r="K930"/>
  <c r="L930"/>
  <c r="M930"/>
  <c r="H937"/>
  <c r="I937"/>
  <c r="J937"/>
  <c r="K937"/>
  <c r="L937"/>
  <c r="M937"/>
  <c r="H958"/>
  <c r="I958"/>
  <c r="I566"/>
  <c r="K566"/>
  <c r="H699"/>
  <c r="I699"/>
  <c r="J699"/>
  <c r="K699"/>
  <c r="L699"/>
  <c r="M699"/>
  <c r="M692"/>
  <c r="L692"/>
  <c r="K692"/>
  <c r="J692"/>
  <c r="I692"/>
  <c r="H692"/>
  <c r="M664"/>
  <c r="L664"/>
  <c r="K664"/>
  <c r="J664"/>
  <c r="I664"/>
  <c r="H664"/>
  <c r="H706"/>
  <c r="I706"/>
  <c r="J706"/>
  <c r="K706"/>
  <c r="L706"/>
  <c r="M706"/>
  <c r="M657"/>
  <c r="L657"/>
  <c r="K657"/>
  <c r="J657"/>
  <c r="I657"/>
  <c r="H657"/>
  <c r="H587"/>
  <c r="I587"/>
  <c r="H573"/>
  <c r="I573"/>
  <c r="J573"/>
  <c r="K573"/>
  <c r="L573"/>
  <c r="M573"/>
  <c r="H608"/>
  <c r="I608"/>
  <c r="J608"/>
  <c r="K608"/>
  <c r="L608"/>
  <c r="M608"/>
  <c r="H594"/>
  <c r="I594"/>
  <c r="M566" l="1"/>
  <c r="L566"/>
  <c r="H566"/>
  <c r="H1105" l="1"/>
  <c r="I1105"/>
  <c r="J1105"/>
  <c r="K1105"/>
  <c r="L1105"/>
  <c r="M1105"/>
  <c r="H1098"/>
  <c r="I1098"/>
  <c r="J1098"/>
  <c r="K1098"/>
  <c r="L1098"/>
  <c r="M1098"/>
  <c r="H1091"/>
  <c r="I1091"/>
  <c r="J1091"/>
  <c r="K1091"/>
  <c r="L1091"/>
  <c r="M1091"/>
  <c r="H1084"/>
  <c r="H1061"/>
  <c r="H1054" s="1"/>
  <c r="I1061"/>
  <c r="I1054" s="1"/>
  <c r="J1061"/>
  <c r="J1054" s="1"/>
  <c r="K1061"/>
  <c r="K1054" s="1"/>
  <c r="L1061"/>
  <c r="L1054" s="1"/>
  <c r="M1061"/>
  <c r="M1054" s="1"/>
  <c r="H1059"/>
  <c r="H1052" s="1"/>
  <c r="I1059"/>
  <c r="I1052" s="1"/>
  <c r="J1059"/>
  <c r="J1052" s="1"/>
  <c r="K1059"/>
  <c r="L1059"/>
  <c r="M1059"/>
  <c r="M1052" s="1"/>
  <c r="H1175"/>
  <c r="I1175"/>
  <c r="J1175"/>
  <c r="K1175"/>
  <c r="L1175"/>
  <c r="M1175"/>
  <c r="H1161"/>
  <c r="I1161"/>
  <c r="J1161"/>
  <c r="K1161"/>
  <c r="L1161"/>
  <c r="M1161"/>
  <c r="J1198"/>
  <c r="L1198"/>
  <c r="M1198"/>
  <c r="J1199"/>
  <c r="L1199"/>
  <c r="M1199"/>
  <c r="J1201"/>
  <c r="L1201"/>
  <c r="M1201"/>
  <c r="H1147"/>
  <c r="I1147"/>
  <c r="J1147"/>
  <c r="K1147"/>
  <c r="L1147"/>
  <c r="M1147"/>
  <c r="H1126"/>
  <c r="I1126"/>
  <c r="J1126"/>
  <c r="K1126"/>
  <c r="L1126"/>
  <c r="M1126"/>
  <c r="K393" i="13"/>
  <c r="L393"/>
  <c r="N393"/>
  <c r="M419"/>
  <c r="O419"/>
  <c r="P419"/>
  <c r="K1052" i="12" l="1"/>
  <c r="K1049" s="1"/>
  <c r="K1056"/>
  <c r="L1052"/>
  <c r="L1056"/>
  <c r="L1049"/>
  <c r="H1049"/>
  <c r="J1049"/>
  <c r="M1049"/>
  <c r="I1049"/>
  <c r="K1257"/>
  <c r="J1084"/>
  <c r="M1196"/>
  <c r="J1196"/>
  <c r="L1196"/>
  <c r="I1056"/>
  <c r="M1084"/>
  <c r="K1084"/>
  <c r="I1084"/>
  <c r="L1084"/>
  <c r="M1056"/>
  <c r="J1056"/>
  <c r="H1056"/>
  <c r="K1255" l="1"/>
  <c r="H263"/>
  <c r="I263"/>
  <c r="J263"/>
  <c r="K263"/>
  <c r="L263"/>
  <c r="M263"/>
  <c r="H256"/>
  <c r="I256"/>
  <c r="J256"/>
  <c r="K256"/>
  <c r="L256"/>
  <c r="M256"/>
  <c r="H249"/>
  <c r="I249"/>
  <c r="J249"/>
  <c r="K249"/>
  <c r="L249"/>
  <c r="M249"/>
  <c r="H247"/>
  <c r="H240" s="1"/>
  <c r="H1257" s="1"/>
  <c r="I247"/>
  <c r="I240" s="1"/>
  <c r="I1257" s="1"/>
  <c r="J247"/>
  <c r="J240" s="1"/>
  <c r="H245"/>
  <c r="H238" s="1"/>
  <c r="H1255" s="1"/>
  <c r="I245"/>
  <c r="I238" s="1"/>
  <c r="I1255" s="1"/>
  <c r="J245"/>
  <c r="J238" s="1"/>
  <c r="H244"/>
  <c r="I244"/>
  <c r="J244"/>
  <c r="O95" i="13"/>
  <c r="O93" s="1"/>
  <c r="P95"/>
  <c r="P93" s="1"/>
  <c r="K95"/>
  <c r="K93" s="1"/>
  <c r="L95"/>
  <c r="L93" s="1"/>
  <c r="M95"/>
  <c r="M93" s="1"/>
  <c r="N95"/>
  <c r="N93" s="1"/>
  <c r="I242" i="12" l="1"/>
  <c r="I237"/>
  <c r="J242"/>
  <c r="J237"/>
  <c r="J235" s="1"/>
  <c r="H242"/>
  <c r="H237"/>
  <c r="H516"/>
  <c r="H515" s="1"/>
  <c r="I515"/>
  <c r="J516"/>
  <c r="J515" s="1"/>
  <c r="K516"/>
  <c r="K515" s="1"/>
  <c r="L516"/>
  <c r="L515" s="1"/>
  <c r="M516"/>
  <c r="M515" s="1"/>
  <c r="I524"/>
  <c r="J524"/>
  <c r="J523" s="1"/>
  <c r="K524"/>
  <c r="K523" s="1"/>
  <c r="L524"/>
  <c r="L523" s="1"/>
  <c r="M524"/>
  <c r="M523" s="1"/>
  <c r="K185" i="13"/>
  <c r="L185"/>
  <c r="L183" s="1"/>
  <c r="M185"/>
  <c r="M183" s="1"/>
  <c r="N185"/>
  <c r="O185"/>
  <c r="O183" s="1"/>
  <c r="P185"/>
  <c r="P183" s="1"/>
  <c r="J1142" i="12"/>
  <c r="L1142"/>
  <c r="M1142"/>
  <c r="J1143"/>
  <c r="L1143"/>
  <c r="M1143"/>
  <c r="J1145"/>
  <c r="L1145"/>
  <c r="M1145"/>
  <c r="J328"/>
  <c r="J272" s="1"/>
  <c r="L328"/>
  <c r="L272" s="1"/>
  <c r="M328"/>
  <c r="M272" s="1"/>
  <c r="J329"/>
  <c r="J273" s="1"/>
  <c r="L329"/>
  <c r="L273" s="1"/>
  <c r="M329"/>
  <c r="M273" s="1"/>
  <c r="J331"/>
  <c r="J275" s="1"/>
  <c r="L331"/>
  <c r="L275" s="1"/>
  <c r="M331"/>
  <c r="M275" s="1"/>
  <c r="L237"/>
  <c r="M237"/>
  <c r="L238"/>
  <c r="M238"/>
  <c r="L240"/>
  <c r="M240"/>
  <c r="J188"/>
  <c r="L223"/>
  <c r="L188" s="1"/>
  <c r="M223"/>
  <c r="M188" s="1"/>
  <c r="J189"/>
  <c r="L224"/>
  <c r="L189" s="1"/>
  <c r="M224"/>
  <c r="M189" s="1"/>
  <c r="J191"/>
  <c r="L226"/>
  <c r="L191" s="1"/>
  <c r="M226"/>
  <c r="M191" s="1"/>
  <c r="J11"/>
  <c r="L11"/>
  <c r="M11"/>
  <c r="N183" i="13" l="1"/>
  <c r="N435" s="1"/>
  <c r="K183"/>
  <c r="K435" s="1"/>
  <c r="L435"/>
  <c r="J186" i="12"/>
  <c r="J1114"/>
  <c r="L186"/>
  <c r="M186"/>
  <c r="H235"/>
  <c r="H1254"/>
  <c r="H1252" s="1"/>
  <c r="I235"/>
  <c r="I1254"/>
  <c r="I1252" s="1"/>
  <c r="L235"/>
  <c r="M235"/>
  <c r="L270"/>
  <c r="J270"/>
  <c r="M270"/>
  <c r="K1252"/>
  <c r="L1117"/>
  <c r="L1115"/>
  <c r="L1114"/>
  <c r="M1114"/>
  <c r="M1117"/>
  <c r="J1117"/>
  <c r="M1115"/>
  <c r="J1115"/>
  <c r="L508"/>
  <c r="J508"/>
  <c r="M508"/>
  <c r="K508"/>
  <c r="H508"/>
  <c r="L1119"/>
  <c r="L1140"/>
  <c r="J1119"/>
  <c r="M1119"/>
  <c r="J1140"/>
  <c r="M1140"/>
  <c r="L277"/>
  <c r="L326"/>
  <c r="M277"/>
  <c r="M326"/>
  <c r="J326"/>
  <c r="L221"/>
  <c r="M221"/>
  <c r="M401" i="13"/>
  <c r="O401"/>
  <c r="P401"/>
  <c r="O377"/>
  <c r="O375" s="1"/>
  <c r="P377"/>
  <c r="P375" s="1"/>
  <c r="O393" l="1"/>
  <c r="J1255" i="12"/>
  <c r="L1112"/>
  <c r="L1254"/>
  <c r="L1257"/>
  <c r="M1255"/>
  <c r="J1254"/>
  <c r="M1257"/>
  <c r="J1257"/>
  <c r="M1254"/>
  <c r="L1255"/>
  <c r="J1112"/>
  <c r="P393" i="13"/>
  <c r="M1112" i="12"/>
  <c r="M393" i="13"/>
  <c r="M435" l="1"/>
  <c r="M1252" i="12"/>
  <c r="L1252"/>
  <c r="J1252"/>
  <c r="O435" i="13"/>
  <c r="P435"/>
</calcChain>
</file>

<file path=xl/sharedStrings.xml><?xml version="1.0" encoding="utf-8"?>
<sst xmlns="http://schemas.openxmlformats.org/spreadsheetml/2006/main" count="3463" uniqueCount="760">
  <si>
    <t>№ п/п</t>
  </si>
  <si>
    <t>Цель, задачи, показатели результативности</t>
  </si>
  <si>
    <t>Плановый период</t>
  </si>
  <si>
    <t>план</t>
  </si>
  <si>
    <t>факт</t>
  </si>
  <si>
    <t>тыс. рублей</t>
  </si>
  <si>
    <t>Руководитель</t>
  </si>
  <si>
    <t>Ед. измере-ния</t>
  </si>
  <si>
    <t>январь - июнь</t>
  </si>
  <si>
    <t>Отчетный период (два предшествующих года)</t>
  </si>
  <si>
    <t>значение на конец года</t>
  </si>
  <si>
    <t xml:space="preserve">Итого </t>
  </si>
  <si>
    <t>Статус</t>
  </si>
  <si>
    <t xml:space="preserve">Всего                    </t>
  </si>
  <si>
    <t xml:space="preserve">в том числе:             </t>
  </si>
  <si>
    <t xml:space="preserve">краевой бюджет           </t>
  </si>
  <si>
    <t>юридические лица</t>
  </si>
  <si>
    <t xml:space="preserve">Код бюджетной классификации </t>
  </si>
  <si>
    <t>ГРБС</t>
  </si>
  <si>
    <t>ЦСР</t>
  </si>
  <si>
    <t>ВР</t>
  </si>
  <si>
    <t xml:space="preserve">всего расходные обязательства </t>
  </si>
  <si>
    <t>Расходы по годам</t>
  </si>
  <si>
    <t>Рз Пр</t>
  </si>
  <si>
    <t xml:space="preserve">федеральный бюджет </t>
  </si>
  <si>
    <t>Приложение № 10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</si>
  <si>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</si>
  <si>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</si>
  <si>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</si>
  <si>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</si>
  <si>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</si>
  <si>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Приложение № 11</t>
  </si>
  <si>
    <t>№  п/п</t>
  </si>
  <si>
    <t>Наименование объекта</t>
  </si>
  <si>
    <t>Ед.
измерения</t>
  </si>
  <si>
    <t>План на  201___год</t>
  </si>
  <si>
    <t>по ПСД (в ценах        ___г.)</t>
  </si>
  <si>
    <t>в ценах контракта</t>
  </si>
  <si>
    <t xml:space="preserve">по ПСД (в ценах__г.) </t>
  </si>
  <si>
    <t>аванс</t>
  </si>
  <si>
    <t>ввод в действие (квартал)</t>
  </si>
  <si>
    <t>всего, в том числе</t>
  </si>
  <si>
    <t>Наименовние ГРБС</t>
  </si>
  <si>
    <t>в том числе по ГРБС:</t>
  </si>
  <si>
    <t>(подпись)</t>
  </si>
  <si>
    <t>(ФИО)</t>
  </si>
  <si>
    <t>__________________</t>
  </si>
  <si>
    <t xml:space="preserve">за январь   -  ________  20___ г. (нарастающим итогом)                                                                                                                                                                                                            </t>
  </si>
  <si>
    <t>Сметная стоимость  по утвержден-ной ПСД  ( в ценах        ___г.)</t>
  </si>
  <si>
    <t>Остаток сметной стоимости на 01.01 текущего года</t>
  </si>
  <si>
    <t>в ценах контрак-та, всего, в том числе</t>
  </si>
  <si>
    <t>_______________</t>
  </si>
  <si>
    <t>Примечание (оценка рисков невыполнения показателей по программе, причины                       невыполнения, выбор действий по преодолению)</t>
  </si>
  <si>
    <t>плановый период</t>
  </si>
  <si>
    <t>(месяц)</t>
  </si>
  <si>
    <t xml:space="preserve">Финансирование за январь -           _______   201__г. </t>
  </si>
  <si>
    <t xml:space="preserve">   (месяц)</t>
  </si>
  <si>
    <t>Мощность</t>
  </si>
  <si>
    <t>Информация о целевых показателях и показателях результативности муниципальной программы Березовского района  Красноярского края</t>
  </si>
  <si>
    <t>к Порядку принятия решений о разработке муниципальных программ Березовского района Красноярского края, их формировании и реализации</t>
  </si>
  <si>
    <t xml:space="preserve">Информация об использовании бюджетных ассигнований районного бюджета и иных средств на реализацию программы с указанием плановых и фактических значений </t>
  </si>
  <si>
    <t>Наименование муниципальной программы, подпрограммы муниципальной программы</t>
  </si>
  <si>
    <t>местный бюджет</t>
  </si>
  <si>
    <t>Статус (муниципальная программа, подпрограмма)</t>
  </si>
  <si>
    <t>муниципальная программа</t>
  </si>
  <si>
    <t>к Порядку принятия решений о разработке муниципальных программ Красноярского края, их формировании и реализации</t>
  </si>
  <si>
    <t>Расшифровка финансирования по объектам капитального строительства,муниципальной собственности Березовского района Красноярского края</t>
  </si>
  <si>
    <t>краевой  бюджет</t>
  </si>
  <si>
    <t>краевой бюджет</t>
  </si>
  <si>
    <t>х</t>
  </si>
  <si>
    <t>%</t>
  </si>
  <si>
    <t>основное мероприятие 2</t>
  </si>
  <si>
    <t>основное мероприятие 3</t>
  </si>
  <si>
    <t>основное мероприятие 4</t>
  </si>
  <si>
    <t>основное мероприятие 5</t>
  </si>
  <si>
    <t>0501</t>
  </si>
  <si>
    <t>Цель</t>
  </si>
  <si>
    <t>чел</t>
  </si>
  <si>
    <t>чел.</t>
  </si>
  <si>
    <t>Сохранение культурного наследия</t>
  </si>
  <si>
    <t>0801</t>
  </si>
  <si>
    <t>0804</t>
  </si>
  <si>
    <t>мероприятие 1</t>
  </si>
  <si>
    <t>подпрограмма 2</t>
  </si>
  <si>
    <t>цель</t>
  </si>
  <si>
    <t>задача 2</t>
  </si>
  <si>
    <t>задача 1</t>
  </si>
  <si>
    <t>основное мероприятие 1</t>
  </si>
  <si>
    <t>1102</t>
  </si>
  <si>
    <t xml:space="preserve">муниципальная программа </t>
  </si>
  <si>
    <t>подпрограмма 1</t>
  </si>
  <si>
    <t>ед</t>
  </si>
  <si>
    <t>шт</t>
  </si>
  <si>
    <t>0104</t>
  </si>
  <si>
    <t>611</t>
  </si>
  <si>
    <t>612</t>
  </si>
  <si>
    <t>1.1.</t>
  </si>
  <si>
    <t>1.3.</t>
  </si>
  <si>
    <t>2.1.</t>
  </si>
  <si>
    <t>2.2.</t>
  </si>
  <si>
    <t>3.2.</t>
  </si>
  <si>
    <t>подпрограмма 3</t>
  </si>
  <si>
    <t>руб</t>
  </si>
  <si>
    <t>подпрограмма 4</t>
  </si>
  <si>
    <t>Обеспечение реализации муниципальной программы и прочие мероприятия</t>
  </si>
  <si>
    <t>задача</t>
  </si>
  <si>
    <t>1003</t>
  </si>
  <si>
    <t>321</t>
  </si>
  <si>
    <t>244</t>
  </si>
  <si>
    <t>121</t>
  </si>
  <si>
    <t>062</t>
  </si>
  <si>
    <t>Задача</t>
  </si>
  <si>
    <t>0702</t>
  </si>
  <si>
    <t>Патриотическое воспитание и вовлечение молодежи Березовского района</t>
  </si>
  <si>
    <t>обеспечение деятельности МБУ МЦ Созвездие</t>
  </si>
  <si>
    <t>0707</t>
  </si>
  <si>
    <t>мероприятие подпрограммы 2</t>
  </si>
  <si>
    <t>мероприятие подпрограммы 3</t>
  </si>
  <si>
    <t>проведение мероприятий в области культуры</t>
  </si>
  <si>
    <t>Обеспечение условий реализации муниципальной программы и прочие мероприятия</t>
  </si>
  <si>
    <t>мероприятие подпрограммы 1</t>
  </si>
  <si>
    <t>мероприятие подпрограммы 5</t>
  </si>
  <si>
    <t>обеспечение деятельности МБУ МЦ "Созвездие"</t>
  </si>
  <si>
    <t>предоставление социальных выплат молодым семьям на приобретение (строительсов) жилья</t>
  </si>
  <si>
    <t>№</t>
  </si>
  <si>
    <t>предоставление социальных выплат молодым семьям на приобретение (строительство) жилья</t>
  </si>
  <si>
    <t>Обеспечение реализации муниципальной программы и прочие мероприятие</t>
  </si>
  <si>
    <t>Развитие массовой физической культуры и спорта</t>
  </si>
  <si>
    <t>8.1.</t>
  </si>
  <si>
    <t>5.1.</t>
  </si>
  <si>
    <t>5.2.</t>
  </si>
  <si>
    <t>4.1.</t>
  </si>
  <si>
    <t>4.2.</t>
  </si>
  <si>
    <t>115</t>
  </si>
  <si>
    <t>руководство и управление в сфере установленных функций органов мун.власти (зарплата)</t>
  </si>
  <si>
    <t>0412</t>
  </si>
  <si>
    <t>инвентаризация объектов недвижимости</t>
  </si>
  <si>
    <t>оценка муниципального имущества</t>
  </si>
  <si>
    <t>Развитие земельно-имущественных отношений в Березовском районе</t>
  </si>
  <si>
    <t>Руковдство и управление в сфере установленных функций органов гос.власти в рамках мероприятий муниципальной программы</t>
  </si>
  <si>
    <t>тыс.   руб.</t>
  </si>
  <si>
    <t>Поддержка субъектов малого и среднего предпринимательства в Березовском районе</t>
  </si>
  <si>
    <t>обеспечение высокого качества образования, соответствующего потребностям граждан и перспективным задачам развития экономики Березовского района Красноярского края, отдых и оздоровление детей в летний период</t>
  </si>
  <si>
    <t>показатель - удельный вес численности населения в возрасте 5-18 лет, охваченного образованием, в общей численности населения в возрасте 5-18 лет</t>
  </si>
  <si>
    <t>показатель - отношение численности детей в возрасте 3-7 лет, которым предоставлена возможность получать услуги дошкольного образования, к численности детей в вовзрасте 3-7 лет, скоректированной на численности детей в возрасте 5-7 лет, обучающих в школе, проживающих на территории Березовского района</t>
  </si>
  <si>
    <t>показатель - отношение среднего балла ЕГЭ (в расчете на 1 предмет) в 10% школ Красноярского края с лучшими показателями ЕГЭ к среднему баллу ЕГЭ (в расчете на 1 предмет) в 10% школ Красноярского края с худшими результатами ЕГЭ</t>
  </si>
  <si>
    <t>показатель - доля государственных (муниципальных) общеобразовательных организаций, соответствующих современным требованиям обучения, в общем количестве государственных (муниципальных) общеобразовательных организаций</t>
  </si>
  <si>
    <t>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 и отдыха, оздоровления детей в летний период</t>
  </si>
  <si>
    <t>Развитие дошкольного, общего и дополнительного образования детей</t>
  </si>
  <si>
    <t>«Обеспечение реализации муниципальной программы и прочие мероприятия»</t>
  </si>
  <si>
    <t>показатель - своевременное доведение Главным распорядителем лимитов бюджетных обязательств до подведомственных учреждений, предусмотренных законом о бюджете за отчетный год в первоначальной редакции</t>
  </si>
  <si>
    <t>показатель - соблюдение сроков предоставления годовой бюджетной отчетности</t>
  </si>
  <si>
    <t>балл</t>
  </si>
  <si>
    <t>показатель - своевременность утверждения планов финансово-хозяйственной деятельности подведомственных Главному распорядителю учреждений на текущий финансовый год и плановый период в соответствии со  сроками, утвержденными органами исполнительной власти Березовского района, осуществляющими функции и полномочия учредителя</t>
  </si>
  <si>
    <t>обеспечение долгосрочной сбалансированности и устойчивости бюджетной системы Березовского района, повышение качества и прозрачности управления муниципальными финансами</t>
  </si>
  <si>
    <t>Обеспечение равных условий для устойчивого и эффективного исполнения расходных обязательств муниципальных образований, обеспечение сбалансированности и повышение финансовой самостоятельности местных бюджетов</t>
  </si>
  <si>
    <t xml:space="preserve">подпрограмма 3 </t>
  </si>
  <si>
    <t>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полномочий, а также оптимизации и повышения эффективности расходов районного бюджета и обеспечение контроля за соблюдением законодательства в финансово-бюджетной сфере района</t>
  </si>
  <si>
    <t>показатель - доля рассмотренных на постоянной комиссии районного Совета по финансам, бюджету, собственности, экономической и налоговой политики проектов решений, касающихся принятия районного бюджета, внесение в него изменений, а также утверждения отчета об его исполнении  (100% ежегодно)</t>
  </si>
  <si>
    <t>Создание условий для эффективного и ответственного управления мун.финансами, повышения устойчивости бюджетов мун.образований Березовского района</t>
  </si>
  <si>
    <t>1401</t>
  </si>
  <si>
    <t>891</t>
  </si>
  <si>
    <t>0106</t>
  </si>
  <si>
    <t>ИТОГО</t>
  </si>
  <si>
    <t>9.1.</t>
  </si>
  <si>
    <t>9.2.</t>
  </si>
  <si>
    <t>9.3.</t>
  </si>
  <si>
    <t>показатель - доля убыточных оранизаций  жилищно-коммунального хозяйства</t>
  </si>
  <si>
    <t xml:space="preserve">ИТОГО: </t>
  </si>
  <si>
    <t>муниципальная программма</t>
  </si>
  <si>
    <t>Обеспечение жильем молодых семей в Березовском районе</t>
  </si>
  <si>
    <t>муниципальная подпрограмма 2</t>
  </si>
  <si>
    <t>012</t>
  </si>
  <si>
    <t>0405</t>
  </si>
  <si>
    <t>322</t>
  </si>
  <si>
    <t>133</t>
  </si>
  <si>
    <t>Обеспечение деятельности (оказание услуг подведомственных учреждений) музей</t>
  </si>
  <si>
    <t>Обеспечение деятельности (оказание услуг подведомственных учреждений) библиотека</t>
  </si>
  <si>
    <t>111</t>
  </si>
  <si>
    <t>040</t>
  </si>
  <si>
    <t>0701</t>
  </si>
  <si>
    <t>0709</t>
  </si>
  <si>
    <t>1004</t>
  </si>
  <si>
    <t>обеспечение деятельности (оказание услуг) подведоственных учреждений</t>
  </si>
  <si>
    <t>0113</t>
  </si>
  <si>
    <t>обеспечение деятельности (оказание услуг) подведеомственных учреждений (музей)</t>
  </si>
  <si>
    <t>обеспечение деятельности (оказание услуг) подведеомственных учреждений (библиотека)</t>
  </si>
  <si>
    <t>субсидия на реализацию временных мер поддержки населения в целях обеспечения доступности коммунальных услуг</t>
  </si>
  <si>
    <t>0502</t>
  </si>
  <si>
    <t>СОГЛАСОВАНО:</t>
  </si>
  <si>
    <t>8 (39175) 2-10-53</t>
  </si>
  <si>
    <t>Цель программы</t>
  </si>
  <si>
    <t>к порядку принятия решений о разработке муниципальных программ Березовского района, их формировании и реализации</t>
  </si>
  <si>
    <t>возмещение затрат пассажирских перевозок между населенными пунктами</t>
  </si>
  <si>
    <t>"Профилактика терроризма и эксстремизма на территории Березовского района"</t>
  </si>
  <si>
    <t>капитальный ремонт муниципального жилищного фонда</t>
  </si>
  <si>
    <t>создание доступных условий для развития массовой физической культуры и спорта на территории Березовского района</t>
  </si>
  <si>
    <t>"Развитие массовой физической культуры спорта"</t>
  </si>
  <si>
    <t>Развитие адаптивной физической культуры и спорта</t>
  </si>
  <si>
    <t>повышение эффективности функционирования и развития земельно-имущественных отношений в Березовском районе</t>
  </si>
  <si>
    <t>целевой показатель - увеличение неналоговых доходов в районный бюджет от использования муниципального имущества</t>
  </si>
  <si>
    <t>Развитие имущественных отношений в березовском районе</t>
  </si>
  <si>
    <t>показатель - оформление прав муниципальной собственности на объекты недвижимости, прошедших государственную регистрацию, для проведения торгов</t>
  </si>
  <si>
    <t>создание условий для повышения эффективности управления и распоряжеия земельными участками, относящихся к муниципальной собственности Березовского района, а также земельными участками, государственная собственнойсть на которые не разграничена</t>
  </si>
  <si>
    <t>Развитие земельных отношений в Березовском районе</t>
  </si>
  <si>
    <t>задача 3</t>
  </si>
  <si>
    <t>обеспечение реализации муниципальной программы</t>
  </si>
  <si>
    <t>511</t>
  </si>
  <si>
    <t>противодействие терроризму и экстремизму и защита жизни граждан, проживающих на территории Березовского района от террорестических и экстремистских актов</t>
  </si>
  <si>
    <t xml:space="preserve">Развитие земельно-имущественных отношений в Березовском районе </t>
  </si>
  <si>
    <t xml:space="preserve">Развитие физической культуры, спорта в Березовском районе </t>
  </si>
  <si>
    <t xml:space="preserve">Молодежная политика Березовского района </t>
  </si>
  <si>
    <t xml:space="preserve">Развитие сельского хозяйства и регулирование рынков сельскохозяйственной продукции, сырья и продовольствия в Березовском районе </t>
  </si>
  <si>
    <t xml:space="preserve">Поддержка субъектов малого и среднего предпринимательства в Березовском районе </t>
  </si>
  <si>
    <t xml:space="preserve">Развитие образования Березовского района </t>
  </si>
  <si>
    <t xml:space="preserve">Управление муниципальными финансами </t>
  </si>
  <si>
    <t xml:space="preserve">«Модернизация, реконструкция и капитальный ремонт объектов коммунальной инфраструктуры Березовского района Красноярского края» </t>
  </si>
  <si>
    <t xml:space="preserve">«Развитие транспортной системы Березовского района Красноярского края» </t>
  </si>
  <si>
    <t xml:space="preserve">«Обеспечение реализации муниципальной программы и прочие мероприятия» </t>
  </si>
  <si>
    <t>мероприятия подпрограммы 1</t>
  </si>
  <si>
    <t>мероприятия программы 1</t>
  </si>
  <si>
    <t>Развитие имущественных отношений в Березовском районе</t>
  </si>
  <si>
    <t>Обеспечение реализции муниципальной программы</t>
  </si>
  <si>
    <t>853</t>
  </si>
  <si>
    <t>ед.</t>
  </si>
  <si>
    <t>муниципальная программа: "Развитие земельно-имущественных отношений в Березовском районе "</t>
  </si>
  <si>
    <t>муниципальная программа: "Развитие образования Березовского района"</t>
  </si>
  <si>
    <t>муниципальная программа: "Управление муниципальными финансами"</t>
  </si>
  <si>
    <t>Молодежная политика Березовского района</t>
  </si>
  <si>
    <t xml:space="preserve">Развитие сельского хозяйства урегулирование рынков сельскохозяйственной продукции, сырья и продовольствии в Березовском районе </t>
  </si>
  <si>
    <t xml:space="preserve">Управление муниципальными финансами Березовского района </t>
  </si>
  <si>
    <t>«Реформирование,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 Красноярского края"</t>
  </si>
  <si>
    <t>Приложение № 12</t>
  </si>
  <si>
    <t>0210075520</t>
  </si>
  <si>
    <t>129</t>
  </si>
  <si>
    <t>0210080230</t>
  </si>
  <si>
    <t>119</t>
  </si>
  <si>
    <t>0210080620</t>
  </si>
  <si>
    <t>0220074080</t>
  </si>
  <si>
    <t>0220074090</t>
  </si>
  <si>
    <t>0220075880</t>
  </si>
  <si>
    <t>0220075660</t>
  </si>
  <si>
    <t>0220080610</t>
  </si>
  <si>
    <t>0220080620</t>
  </si>
  <si>
    <t>0220080630</t>
  </si>
  <si>
    <t>0220080640</t>
  </si>
  <si>
    <t>0430081010</t>
  </si>
  <si>
    <t>0450080610</t>
  </si>
  <si>
    <t>0830081010</t>
  </si>
  <si>
    <t>0840080230</t>
  </si>
  <si>
    <t>0840000000</t>
  </si>
  <si>
    <t>0830000000</t>
  </si>
  <si>
    <t>0810000000</t>
  </si>
  <si>
    <t>0800000000</t>
  </si>
  <si>
    <t>0900000000</t>
  </si>
  <si>
    <t>0910000000</t>
  </si>
  <si>
    <t>1010000000</t>
  </si>
  <si>
    <t>1020000000</t>
  </si>
  <si>
    <t>1110081010</t>
  </si>
  <si>
    <t>1100000000</t>
  </si>
  <si>
    <t>1400000000</t>
  </si>
  <si>
    <t>1500000000</t>
  </si>
  <si>
    <t>0210000000</t>
  </si>
  <si>
    <t>0220000000</t>
  </si>
  <si>
    <t>1600000000</t>
  </si>
  <si>
    <t>1610081010</t>
  </si>
  <si>
    <t>1800000000</t>
  </si>
  <si>
    <t>1810000000</t>
  </si>
  <si>
    <t>1810086010</t>
  </si>
  <si>
    <t>1810087010</t>
  </si>
  <si>
    <t>1830000000</t>
  </si>
  <si>
    <t>1830080230</t>
  </si>
  <si>
    <t>0400000000</t>
  </si>
  <si>
    <t>0450000000</t>
  </si>
  <si>
    <t>0430000000</t>
  </si>
  <si>
    <t>Развитие сельских территорий, рост занятости и уровня жизни сельского населения, повышение конкурентоспособности продукции сельского хозяйства, пищевой и перерабатывающей промышленности</t>
  </si>
  <si>
    <t>показатель - количество рейсов</t>
  </si>
  <si>
    <t>основное мероприятияе 1</t>
  </si>
  <si>
    <t>передача полномочий в области ведения адресного хозяйства архитекруты</t>
  </si>
  <si>
    <t>1810088020</t>
  </si>
  <si>
    <t>передача полномочий в области ведения адресного хозяйства архитектуры</t>
  </si>
  <si>
    <t>1403</t>
  </si>
  <si>
    <t>0408</t>
  </si>
  <si>
    <t>"Обеспечение реализации муниципальной программы и прочие мероприятия"</t>
  </si>
  <si>
    <t>муниципальная программа: "Культура Березовского района"</t>
  </si>
  <si>
    <t>"Сохранение культурного наследия"</t>
  </si>
  <si>
    <t>"Поддержка любительского  народного творчества и организация досуга населения"</t>
  </si>
  <si>
    <t>"Обеспечение реализации муниципальной программы и прочих мероприятий"</t>
  </si>
  <si>
    <t>Культура Березовского района</t>
  </si>
  <si>
    <t>муниципальная программа: "Молодежная политика Березовского района"</t>
  </si>
  <si>
    <t>"Патриотическое воспитание и вовлечение молодежи Березовского района в социальную практику"</t>
  </si>
  <si>
    <t>"Обеспечение жильем молодых семей в Березовском районе"</t>
  </si>
  <si>
    <t>муниципальная программа: "Развитие сельского хозяйства и регулирование рынков сельскохозяйственной продукции, сырья и продовольствия в Березовском районе"</t>
  </si>
  <si>
    <t>муниципальная программа: "Развитие физической культуры, спорта в Березовском районе"</t>
  </si>
  <si>
    <t>"Развитие адаптивной физической культуры и спорта"</t>
  </si>
  <si>
    <t>мероприятия программы 3</t>
  </si>
  <si>
    <t>"Развитие дошкольного, общего и дополнительного образования детей"</t>
  </si>
  <si>
    <t>"Создание условий для эффективного и ответственного управления муниципальными финансами, повышения устойчивости бюджетов муниципальных образований Березовского района"</t>
  </si>
  <si>
    <t>муниципальная программа: "Реформирование,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 Красноярского края"</t>
  </si>
  <si>
    <t>муниципальная программа: "Профилактика терроризма и экстремизма на территории Березовского района Красноярского края"</t>
  </si>
  <si>
    <t>Патриотическое воспитание и вовлечение молодежи Березовского района в социальную практику</t>
  </si>
  <si>
    <t>0220075640</t>
  </si>
  <si>
    <t>540</t>
  </si>
  <si>
    <t xml:space="preserve">создание условий успешной социализации,  эффективной самореализации и совершенствования системы  патриотического воспитания молодежи Березовского района </t>
  </si>
  <si>
    <t>предоставление молодым семьям - участникам подпрограммы социальных выплат на приобретение жилья или строительство индивидуального жилого дома</t>
  </si>
  <si>
    <t>показатель - количество объектов недвижимости, прошедших инвентаризацию на конец отчетного года от общего числа муниципальных объектов недвижимости Березовского района</t>
  </si>
  <si>
    <t>повышение доступности финансовых и информационно-консультационных ресурсов для субъектов малого и среднего предпринимательства, осуществляющих деятельность на территории Березовского района</t>
  </si>
  <si>
    <t>содержание муниципального имущества</t>
  </si>
  <si>
    <t>профилактика правонарушений на улицах и общественных местах</t>
  </si>
  <si>
    <t>профилактика правонарушений среди несовершеннолетних и молодежи</t>
  </si>
  <si>
    <t>профилактика алкоголизма и наркомании</t>
  </si>
  <si>
    <t>811</t>
  </si>
  <si>
    <t>«Реформирование,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 Красноярского края»</t>
  </si>
  <si>
    <t>межевание, постановка на кадастровый учет земельных участков</t>
  </si>
  <si>
    <t>0410075700</t>
  </si>
  <si>
    <t>"Профилактика правонарушений на территории Березовского района"</t>
  </si>
  <si>
    <t>руководство и управление в сфере установленных функций органов муниципальной власти</t>
  </si>
  <si>
    <t>0703</t>
  </si>
  <si>
    <t>муниципальная программа: Профилактика правонарушений на территории Березовского района</t>
  </si>
  <si>
    <t>отдельное мероприятие 1</t>
  </si>
  <si>
    <t>совершенствование системы профилактики правонарушений и повышение уровня безопасности граждан на территории Березовского района</t>
  </si>
  <si>
    <t>показатель - количество заседаний межведомственной комиссии по профилактике правонарушений</t>
  </si>
  <si>
    <t>отдельное мероприятие 2</t>
  </si>
  <si>
    <t>отдельное мероприятие 3</t>
  </si>
  <si>
    <t>отдельное мероприятие 4</t>
  </si>
  <si>
    <t>отдельное мероприятие 5</t>
  </si>
  <si>
    <t>профилактика правонарушений среди лиц, осужденных из мест лишения свободы, и лиц осужденных к наказанию, не связанному с лишением свободы</t>
  </si>
  <si>
    <t>отдельное мероприятие 6</t>
  </si>
  <si>
    <t>организация мероприятий по выполнению муниципальной программы</t>
  </si>
  <si>
    <t>0410000000</t>
  </si>
  <si>
    <t>мероприятия программы 2</t>
  </si>
  <si>
    <t>мероприятия программы 5</t>
  </si>
  <si>
    <t>0840080610</t>
  </si>
  <si>
    <t>Обеспечение деятельности (оказание услуг допобразование)</t>
  </si>
  <si>
    <t>обеспечение деятельности (оказание услуг) подведеомственных учреждений (ЦКС)</t>
  </si>
  <si>
    <t>Начальник отдела экономического развития</t>
  </si>
  <si>
    <t>0830080640</t>
  </si>
  <si>
    <t>реализация календарного плана спортивно-массовых мероприятий</t>
  </si>
  <si>
    <t>создание доступных условий для развития адаптивной физической культуры и спорта</t>
  </si>
  <si>
    <t>0920082020</t>
  </si>
  <si>
    <t>показатель - общее количество зарегистрированных преступлений</t>
  </si>
  <si>
    <t>показатель - количество трудоустроенных подростков в трудовых отрядах</t>
  </si>
  <si>
    <t xml:space="preserve">показатель - количество несовершеннолетних в возрасте с14 до 16 лет прошедших профессиональную ориентацию </t>
  </si>
  <si>
    <t>показатель - количество публикаций по профилактике среди несовершеннолетних детей</t>
  </si>
  <si>
    <t>показатель - количество публикаций в СМИ о вреде наркомании и алкоголизма</t>
  </si>
  <si>
    <t>обеспечение населения района качественными жилищно-коммунальными услугами; создание условий для устойчивого функционирования транспортной системы на территории Березовского района; повышение доступности жилья и улучшение жилищных условий граждан</t>
  </si>
  <si>
    <t>реализация временных мер поддержки населения в целях обеспечения доступности коммунальных услуг</t>
  </si>
  <si>
    <t>обеспечение потребности в перевозках в отдаленных районах</t>
  </si>
  <si>
    <t>"Развитие транспортной системы Березовского района"</t>
  </si>
  <si>
    <t xml:space="preserve">создание безопасных и благоприятных условий проживания граждан; снижение доли аварийного жилья в жилищном фонде муниципальных образований Красноярского края; повышение эффективности реформирования жилищно-коммунального хозяйства; создание условий для увеличения объемов ввода жилья, в том числе экономического класса.
</t>
  </si>
  <si>
    <t>создание условий, обеспечивающих возможность гражданам систематически заниматься физической культурой и спортом, повышение конкурентоспособности спорта Березовского района на всероссийской и краевой спортивной арене</t>
  </si>
  <si>
    <t xml:space="preserve">создание доступных условий для развития адаптивной физической культуры и спорта на территории Березовского района </t>
  </si>
  <si>
    <t>демонтаж незаконно установленных конструкций</t>
  </si>
  <si>
    <t>1520081060</t>
  </si>
  <si>
    <t>0220076490</t>
  </si>
  <si>
    <t>целевой показатель - количество молодых семей, получивших соиальные выплаты на приобретение жилья или строительство индивидуального жилого дома</t>
  </si>
  <si>
    <t>семей</t>
  </si>
  <si>
    <t>совершенствование условий для развития потенциала молодежи и его реализации в интересах развития Березовского района</t>
  </si>
  <si>
    <t>отдельное мероприятия 1</t>
  </si>
  <si>
    <t>Информационно – пропагандистское противодействие терроризму и экстремизму</t>
  </si>
  <si>
    <t>информирование населения Березовского района по вопросам противодействия терроризму и экстремизму и пропаганда толерантного поведения к людям других национальностей и религиозных конфессий</t>
  </si>
  <si>
    <t xml:space="preserve">показатель - размещение в местах массового пребывания людей средств наглядной агитации (плакаты, листовки), предупреждающих о необходимости бдительности в связи с возможностью террористических актов   </t>
  </si>
  <si>
    <t>показатель - распространение среди читателей библиотек информационно-пропагандистских материалов профилактического характера антитеррористической направленности</t>
  </si>
  <si>
    <t>Организационно – техническое мероприятие</t>
  </si>
  <si>
    <t>предупреждение террористических и экстремистских проявлений на территории Березовского района</t>
  </si>
  <si>
    <t>показатель - проведение комплексных обследований потенциально опасных объектов</t>
  </si>
  <si>
    <t>Мероприятие 1</t>
  </si>
  <si>
    <t>Количество проведенных консультаций</t>
  </si>
  <si>
    <t>Меропрятие 2</t>
  </si>
  <si>
    <t>Финансовая поддержка субъектов малого и среднего предпринимательства</t>
  </si>
  <si>
    <t>Инфорационно-консультативная поддержка субъектов малого и среднего предпринимательства</t>
  </si>
  <si>
    <t>Весовой критерий</t>
  </si>
  <si>
    <t>Основное мероприятие 1</t>
  </si>
  <si>
    <t>Основное мероприятие 2</t>
  </si>
  <si>
    <t>Финансовая поддержка</t>
  </si>
  <si>
    <t>Информационна-консультационная поддержка</t>
  </si>
  <si>
    <t>11200S6070</t>
  </si>
  <si>
    <t>мероприятие 2</t>
  </si>
  <si>
    <t>Информационно - консультационная поддержка</t>
  </si>
  <si>
    <t>Всего</t>
  </si>
  <si>
    <t>разработка и изготовление наглядно-агитационной продукции (памяток, брошюр, календарей, информационных плакатов и т.п.) антитеррористической направленности</t>
  </si>
  <si>
    <t xml:space="preserve"> изготовление наглядно-агитационной продукции антитеррористической направленности</t>
  </si>
  <si>
    <t>проведение в учебных заведениях мероприятий, направленных на исключение случаев национальной вражды и поддержка здорового межнационального климата отношений</t>
  </si>
  <si>
    <t>Доля расходов районного бюджета, формируемых в  рамках муниципальных программ Березовского района</t>
  </si>
  <si>
    <t>0220075540</t>
  </si>
  <si>
    <t>02200S3970</t>
  </si>
  <si>
    <t>мероприятие 3</t>
  </si>
  <si>
    <t>мероприятие 4</t>
  </si>
  <si>
    <t>0210075870</t>
  </si>
  <si>
    <t>количество публикаций</t>
  </si>
  <si>
    <t>Емельянова Анна Александровна   8 (39175) 2-10-53</t>
  </si>
  <si>
    <t>Емельянова Анна Александровна</t>
  </si>
  <si>
    <t>Емельянова Анна Александровна 
8(39175)2-10-53</t>
  </si>
  <si>
    <t>10200L4970</t>
  </si>
  <si>
    <t>10100S4560</t>
  </si>
  <si>
    <t>0810080620</t>
  </si>
  <si>
    <t>0810080630</t>
  </si>
  <si>
    <t>0910081010</t>
  </si>
  <si>
    <t>1.4.</t>
  </si>
  <si>
    <t>7.1.</t>
  </si>
  <si>
    <t>7.2.</t>
  </si>
  <si>
    <t>8.3.</t>
  </si>
  <si>
    <t>9.4.</t>
  </si>
  <si>
    <t>5.3.</t>
  </si>
  <si>
    <t>9.5.</t>
  </si>
  <si>
    <t>______________ О.А. Парилова</t>
  </si>
  <si>
    <t>______________О.А. Парилова</t>
  </si>
  <si>
    <t>08400S4880</t>
  </si>
  <si>
    <t>мероприятие 14</t>
  </si>
  <si>
    <t>0220075560</t>
  </si>
  <si>
    <t>02200S5630</t>
  </si>
  <si>
    <t>Число посетителей муниципальных учреждений культурно-досугового типа на платной основе</t>
  </si>
  <si>
    <t>Количество детей, привлекаемых к участию в творческих мероприятиях</t>
  </si>
  <si>
    <t>Количество экспонатов основного фонда</t>
  </si>
  <si>
    <t>экз.</t>
  </si>
  <si>
    <t xml:space="preserve">Число клубных формирований  культурно досуговых учреждений </t>
  </si>
  <si>
    <t>1520081040</t>
  </si>
  <si>
    <t>1520081030</t>
  </si>
  <si>
    <t>1700000000</t>
  </si>
  <si>
    <t>1700081020</t>
  </si>
  <si>
    <t>Количество экземпляров новых поступлений в библиотечные фонды общедоступных библиотек на 1 тыс. человек населения</t>
  </si>
  <si>
    <t xml:space="preserve">Среднее число книговыдач в расчёте на 1 тыс. человек населения </t>
  </si>
  <si>
    <t>Число посетителей библиотек</t>
  </si>
  <si>
    <t>Процент экспонируемых предметов от чиста основого фонда музея</t>
  </si>
  <si>
    <t>Количество посетителей культурно-досуговых учреждений</t>
  </si>
  <si>
    <t>мероприятие подпрограммы 1.1</t>
  </si>
  <si>
    <t>мероприятия подпрограммы 1.4</t>
  </si>
  <si>
    <t>Софинансирование по субсидии бюджетам муниципальных образований на поддержку деятельности муниципальных молодежных центров</t>
  </si>
  <si>
    <t>мероприятие 1.1</t>
  </si>
  <si>
    <t>мероприятие 1.4</t>
  </si>
  <si>
    <t>Субвенции бюджетам муниципальных районов и муниципальных округов края на выполнение отдельных государственных полномочий по решению вопросов поддержки сельскохозяйственного производства</t>
  </si>
  <si>
    <t>1410075170</t>
  </si>
  <si>
    <t xml:space="preserve">Отдельное мероприятие </t>
  </si>
  <si>
    <t>индекс производства - сельское хозяйство</t>
  </si>
  <si>
    <t>Количество молодых граждан, проживающих в Березовском райне, вовлеченных в добровольческую деятельность</t>
  </si>
  <si>
    <t>Количество молодых граждан, вовлеченых в изучение истории Отечества</t>
  </si>
  <si>
    <t>Количество созданых рабочих мест для несовершенолетних граждан</t>
  </si>
  <si>
    <t>Удельный вес молодых граждан, проживающих в Березовском районе, вовлеченных в реализацию социально-экономических проектов Березовского района</t>
  </si>
  <si>
    <t>Доля молодых семей, улучшивших жилищные условия за счет полученных социальных выплат, к общему количеству молодых семей, состоящих на учете в рамках муниципальной подпрограммы "Обеспечение жильем молодых семей"</t>
  </si>
  <si>
    <t xml:space="preserve">Количество спортивных сооружений в Березовском районе </t>
  </si>
  <si>
    <t xml:space="preserve">Доля граждан Березовского района, систематически занимающихся физической культурой и спортом от общей численности населения </t>
  </si>
  <si>
    <t>Доля лиц с ограниченными возможностями здоровья и инвалидов, систематически занимающихся физической культурой и спортом в общей численности данной категории населения</t>
  </si>
  <si>
    <t>Количество участников официальных физкультурных мероприятий и спортивных соревнований, проводимых на территории Березовского района, согласно календарному плану официальных физкультурных и спортивных мероприятий Березовского района</t>
  </si>
  <si>
    <t>Создание спортивного клуба по адаптивной физической культуре и спорта</t>
  </si>
  <si>
    <t>Количество участников официальных физкультурных мероприятий и спортивных соревнований на территории Березовского района и Красноярского края, согласно календарным планам официальных физкультурных мероприятий и спортивных соревнований, проводимых на территории Березовского района</t>
  </si>
  <si>
    <t>Межевание, постановка на кадастровый учет земельных участков</t>
  </si>
  <si>
    <t>Поддержка любительского народного творчества и организации досуга населения</t>
  </si>
  <si>
    <t>Обеспечение условий реализации муниципальной программы и почие мероприятия</t>
  </si>
  <si>
    <t>Софинансирование по субсидии бюджетам мун.образований на комплектование книжных фондов библиотек муниц. образований Красноярского края в рамках государственной программы Красноярского края «Развитие культуры и туризма»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</si>
  <si>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</t>
  </si>
  <si>
    <t>меропрятие 1</t>
  </si>
  <si>
    <t>Субвенции бюджетам муниц.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</t>
  </si>
  <si>
    <t>меропрятие 2</t>
  </si>
  <si>
    <t>Руководство и управление в сфере установленных функций органов государственной (муниципальной) власти</t>
  </si>
  <si>
    <t>Обеспечение деятельности (оказание услуг) подведоственных учреждений (РМК)</t>
  </si>
  <si>
    <t>меропрятие 4</t>
  </si>
  <si>
    <t>Подпрограмма "Обеспечение реализации муниципальной программы и прочие мероприятия"</t>
  </si>
  <si>
    <t>Субвенции бюджетам муниц.образований на обеспечение гос. гарантий реализации прав на получение общедоступного и бесплатного дошкольного образования в муниц. дошкольных образовательных организациях, общедоступного и бесплатного дошкольного образования в муниц.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</si>
  <si>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Субвенции бюджетам муниц.образований на исполнение гос.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</si>
  <si>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мероприятие 5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</si>
  <si>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</t>
  </si>
  <si>
    <t>мероприятие 6</t>
  </si>
  <si>
    <t>Субвенции бюджетам муниц.образований на обеспечение гос. гарантий реализации прав на получение общедоступного и бесплатного начального общего, основного общего, среднего общего образования в муниц.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фед. гос.образовательными стандартами</t>
  </si>
  <si>
    <t>мероприятие 7</t>
  </si>
  <si>
    <t>мероприятие 8</t>
  </si>
  <si>
    <t>мероприятие 9</t>
  </si>
  <si>
    <t>мероприятие 10</t>
  </si>
  <si>
    <t>Обеспечение деятельности (оказание услуг) подведомственных учреждений (детские сады)</t>
  </si>
  <si>
    <t>Обеспечение деятельности (оказание услуг) подведомственных учреждений (школы)</t>
  </si>
  <si>
    <t>мероприятие 12</t>
  </si>
  <si>
    <t>мероприятие 13</t>
  </si>
  <si>
    <t>Обеспечение деятельности (оказание услуг) подведомственных учреждений (допобразование)</t>
  </si>
  <si>
    <t>Обеспечение деятельности (оказание услуг) подведомственных учреждений (лагерь)</t>
  </si>
  <si>
    <t>Субсидии бюджетам муниц.образований на софинан. организации и обеспечения обучающихся по образовательным программам начального общего образования в муниц.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</si>
  <si>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02200L3040</t>
  </si>
  <si>
    <t>Субсидии бюджетам муниц.образований на частичное финансирование (возмещение) расходов муниц.образований края на выплаты врачам (включая санитарных врачей), медицинским сестрам диетическим, шеф-поварам, старшим воспитателям муниц. загородных оздоровительных лагерей, оплату услуг по санитарно-эпидемиологической оценке обстановки муниц.загородных оздоровительных лагерей, оказанных на договорной основе, в случае отсутствия в муниц. загородных оздоровительных лагерях санитарных врачей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</si>
  <si>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</t>
  </si>
  <si>
    <t>0200000000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</si>
  <si>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краевого бюджета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</si>
  <si>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местного бюджета</t>
  </si>
  <si>
    <t>Иные межбюджетные трансферты, на поддержку мер по обеспечению сбалансированности бюджетов поселений, входящих в состав муниципального образования Березовский район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</si>
  <si>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</t>
  </si>
  <si>
    <t>Обеспечение деятельности (оказание услуг) подведомственных учреждений</t>
  </si>
  <si>
    <t>Профилактика правонарушений на улицах и общественных местах</t>
  </si>
  <si>
    <t>Профилактика правонарушений среди несовершеннолетних и молодежи</t>
  </si>
  <si>
    <t>Профилактика правонарушений среди лиц, освобожденных из мест лишения свободы, и лиц осужденных к наказанию, не связанному с лишением свободы</t>
  </si>
  <si>
    <t>Профилактика алкоголизма и наркомании</t>
  </si>
  <si>
    <t>мероприятия программы 4</t>
  </si>
  <si>
    <t>Доля экспонируемых предметов от числа предметов основного фонда музеев</t>
  </si>
  <si>
    <t>Сформировать безопасное и законопослушное поведение несовершеннолетних участников дорожного движения.</t>
  </si>
  <si>
    <t>Количество ДТП, с участием несовершеннолетних</t>
  </si>
  <si>
    <t>Доля воспитанников и обучающихся, задействованных в мероприятиях по профилактике ПДД.</t>
  </si>
  <si>
    <t>кол-во</t>
  </si>
  <si>
    <t xml:space="preserve"> Реализовать мероприятия в рамках национального проекта «Образование»</t>
  </si>
  <si>
    <t>Обновлено содержание и методы предметной области «Технология»</t>
  </si>
  <si>
    <t>Число участников открытых онлайн-уроков, реализуемых с учетом опыта цикла открытых уроков «Проектория», «Уроки настоящего»</t>
  </si>
  <si>
    <t>Число детей, получивших рекомендации по построению индивидуального учебного плана в соответствии с выбранными профессиональными компетенциями (проект «Билет в будущее»)</t>
  </si>
  <si>
    <t>Количество услуг психолого-педагогической, методической и консультативной помощи родителям, имеющих детей</t>
  </si>
  <si>
    <t xml:space="preserve">Доля граждан, положительно оценивших качество услуг психолого-педагогической, методической, консультативной помощи, от общего числа обратившихся за получением услуги </t>
  </si>
  <si>
    <t>Внедрение целевой модели цифровой образовательной среды в образовательных организациях, реализующих программы общего образования</t>
  </si>
  <si>
    <t xml:space="preserve">Доля педагогических работников общего образования , прошедших повышение квалификации в цифровой форме с использованием информационного ресурса «одного окна», в общем числе педагогических работников </t>
  </si>
  <si>
    <t xml:space="preserve">Доля учителей общеобразовательных учреждений, вовлеченных в национальную систему профессионального роста педагогических работников </t>
  </si>
  <si>
    <t>Доля руководителей муниципальных образовательных организаций прошедших аттестацию в соответствии с новой единой моделью аттестации руководителей</t>
  </si>
  <si>
    <t>Доля учителей в возрасте до 35 лет, вовлеченных в различные формы поддержки и сопровождения в первые три года работы</t>
  </si>
  <si>
    <t>Ед.</t>
  </si>
  <si>
    <t>Кол-во учрежд.</t>
  </si>
  <si>
    <t>Содействовать выявлению и поддержке одаренных детей</t>
  </si>
  <si>
    <t>Задача 3</t>
  </si>
  <si>
    <t>Задача 2</t>
  </si>
  <si>
    <t>Обеспечить условия и качество обучения, соответствующие федеральным государственным стандартам начального общего, основного общего, среднего общего образования</t>
  </si>
  <si>
    <t>Задача 1</t>
  </si>
  <si>
    <t>Обеспечить доступность дошкольного образования, соответствующего единому стандарту качества дошкольного образования</t>
  </si>
  <si>
    <t>Удельный вес населения, участвующего в платных культурно-досуговых мероприятиях, проводимых государственными (муниципальными) учреждениями культуры</t>
  </si>
  <si>
    <t xml:space="preserve">Количество посетителей  муниципальных культурно-досуговых учреждений на платной основе </t>
  </si>
  <si>
    <t xml:space="preserve">Число участников клубных формирований </t>
  </si>
  <si>
    <t xml:space="preserve">Доля специалистов от общего количества работников учреждений культуры, повысивших квалификацию, прошедших переподготовку, обученных на семинарах и других мероприятиях </t>
  </si>
  <si>
    <t>Создание условий для развития и реализации культурного, образовательного и духовного потенциала населения Березовского района Красноярского края, создание и продвижение конкурентоспособного туристского продукта на основе имеющейся инфраструктуры туризма и использования историко-культурного и природного потенциала Березовского района Красноярского края</t>
  </si>
  <si>
    <t>Число участников клубных формирований муниципальных учреждений культурно-досугового типа (дети до 14 лет)</t>
  </si>
  <si>
    <r>
      <t>Информация об использовании бюджетных ассигнований районного бюджета и иных средств на реализацию отдельных мероприятий программы и подпрограмм с указанием плановых и фактических значений</t>
    </r>
    <r>
      <rPr>
        <b/>
        <sz val="11"/>
        <color indexed="8"/>
        <rFont val="Times New Roman"/>
        <family val="1"/>
        <charset val="204"/>
      </rPr>
      <t xml:space="preserve"> (с расшифровкой по главным распорядителям средств районного бюджета, подпрограммам, отдельным мероприятиям программы, а также по годам реализации программы)</t>
    </r>
  </si>
  <si>
    <r>
      <t xml:space="preserve">"Профилактика правонарушений на территории Березовского </t>
    </r>
    <r>
      <rPr>
        <b/>
        <sz val="11"/>
        <color theme="1"/>
        <rFont val="Times New Roman"/>
        <family val="1"/>
        <charset val="204"/>
      </rPr>
      <t>района"</t>
    </r>
  </si>
  <si>
    <t>412</t>
  </si>
  <si>
    <t>подпрограмма 5</t>
  </si>
  <si>
    <t xml:space="preserve">исполнение кассового плана на 100% </t>
  </si>
  <si>
    <t>0220077450</t>
  </si>
  <si>
    <t>0220080660</t>
  </si>
  <si>
    <t>Обеспечение деятельности (оказание услуг) подведомственных учреждений (открытие муниц.опорного центра - лагерь)</t>
  </si>
  <si>
    <t>Иные межбюджетные трансферты бюджетам муниципальных образований за содействие развитию налогового потенциала.</t>
  </si>
  <si>
    <t xml:space="preserve">показатель - количество участников официальных физкультурных мероприятий и спортивных соревнований на территории Березовского района и Красноярского края, согласно календарным планам официальных физкультурных мероприятий и спортивных соревнований, проводимых на территории Березовского района </t>
  </si>
  <si>
    <t>0210078460</t>
  </si>
  <si>
    <t>Мероприятие 2</t>
  </si>
  <si>
    <t xml:space="preserve"> минимальный размер бюджетной обеспеченности поселений Березовского района после выравнивания </t>
  </si>
  <si>
    <t xml:space="preserve"> количество муниципальных образований района, не получающих дотации на выравнивание бюджетной обеспеченности</t>
  </si>
  <si>
    <t xml:space="preserve"> отношение муниципального долга Березовского района к доходам районного бюджета за исключением безвозмездных поступлений</t>
  </si>
  <si>
    <t xml:space="preserve"> доля расходов обслуживания муниципального долга Березовского района в объеме расходов районного бюджета, за исключением объема расходов, которые осуществляются за счет субвенций, предоставляемых из бюджетов системы РФ</t>
  </si>
  <si>
    <t xml:space="preserve"> соотношение количества вступивших в законную силу решений суда о признании предписания Финансового управления администрации Березовского района об устранении выявленных нарушений, в том числе о возмещении бюджетных средств, недействительными, к общему количеству предписаний, вынесенных по результатам контрольных мероприятий</t>
  </si>
  <si>
    <t xml:space="preserve"> доля расходов районного бюджета, формируемых в рамках муниципальных программ Березовского района</t>
  </si>
  <si>
    <t>количество субъектов малого и среднего предпринимательства получивших муниципальную поддержку</t>
  </si>
  <si>
    <t>Предоставление муниципального имущества субъектам МСП, а также организаций, образующих инфраструктуру поддержки субъектов МСП</t>
  </si>
  <si>
    <t>Мероприятие 3. Имущественная поддержка субъектов малого и среднего предпринимательства, а также организаций, образующих инфраструктуру поддержки субъектов малого и среднего предпринимательства</t>
  </si>
  <si>
    <t xml:space="preserve">Изготовление буклетов для информирования лиц, освободившихся из мест лишения свободыс целью профилактики правонарушений </t>
  </si>
  <si>
    <t>Численность посетителей учреждений музейного типа муниципальной формы собственности</t>
  </si>
  <si>
    <t>з/ плата, приобретение основных средств</t>
  </si>
  <si>
    <t>з/плата</t>
  </si>
  <si>
    <t xml:space="preserve">з/ плата </t>
  </si>
  <si>
    <t>количество мест в дошкольных образовательных учреждениях муниципальной формы собственности, включая количество дошкольных мест в начальных школах-детских садах, филиалах дошкольных и общеобразовательных учреждений, в группах дошкольного образования при школах</t>
  </si>
  <si>
    <t xml:space="preserve"> доля дошкольных образовантельных учреждений муниципальной формы собственности, здания которых находятся в аварийном состоянии или требуют капитального ремонта, в общем числе дошкольных образовательных учреждениях</t>
  </si>
  <si>
    <t>доля детей в возрасте от 1 до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от 1 до 6 лет</t>
  </si>
  <si>
    <t>численность детей от 1 до 6 лет, состоящих на учете для определения в муниципальные дошкольные образовательные учреждения, на конец отчетного периода</t>
  </si>
  <si>
    <t xml:space="preserve"> удельный вес численности детей дошкольного возраста, посещающих негосударственные организации дошкольного образования, расположенных на территории Берёзовского района, предоставляющих услуги дошкольного образования, в общей численности детей, посещающих образовательные организации дошкольного образования, расположенные на территории Берёзовского района</t>
  </si>
  <si>
    <t xml:space="preserve"> доля дневных общеобразовательных учреждений муниципальной формы собственности, здания которых находятся в аварийном состоянии или требуют капитального ремонта, в общем количестве дневных общеобразовательных учреждений муниципальной формы собственности</t>
  </si>
  <si>
    <t xml:space="preserve"> доля дневных общеобразовательных учреждений муниципальной формы собственности, соответствующих современным требованиям обучения, в общей количестве дневных общеобразовательных учреждений муниципальной формы собственности</t>
  </si>
  <si>
    <t>доля общеобразовательных учреждений (с числом обучающихся более 50), в которых действуют управляющие советы</t>
  </si>
  <si>
    <t>доля выпускников государственных (муниципальных)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</t>
  </si>
  <si>
    <t xml:space="preserve"> доля обучающихся в муниципальных общеобразовательных организациях, занимающихся во вторую (третью) смену, в общей численности обучающихся в муниципальных общеобразовательных организаций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</si>
  <si>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</si>
  <si>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выпускников дневных общеобразовательных учреждений муниципальной формы собственности, сдавших единый государственный экзамен по русскому языку и математике, в общей численности выпускников общеобразовательных учреждений муниципальной формы собственности, сдававших единый государственном экзамене по данным предметам</t>
  </si>
  <si>
    <t>охват детей в возрасте 5–18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5–18 лет)</t>
  </si>
  <si>
    <t xml:space="preserve"> удельный вес муниципальных образований Красноярского края, в которых оценка деятельности организаций дополнительного образования детей,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организаций дополнительного образования детей, не менее чем 80 %  муниципальных образований Красноярского края</t>
  </si>
  <si>
    <t>Обеспечить поступательное развитие районной системы дополнительного образования за счет разработки и реализации современных образовательных программ, дистанционных и сетевых форм их реализации, внедрения системы персонифицированного финансирования дополнительного образования детей на территории муниципалитета</t>
  </si>
  <si>
    <t>Задача № 4.</t>
  </si>
  <si>
    <t>Внедрить  модель  персонифицированного финансирования дополнительного образования детей.</t>
  </si>
  <si>
    <t>Доля детей охваченных персонифицированным финансированием дополнительного образования дете</t>
  </si>
  <si>
    <t>Задача №5</t>
  </si>
  <si>
    <t xml:space="preserve"> 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</si>
  <si>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 xml:space="preserve"> доля оздоровленных детей школьного возраста</t>
  </si>
  <si>
    <t>Задача № 6</t>
  </si>
  <si>
    <t>Задача № 7</t>
  </si>
  <si>
    <t>доведение доли исполненных бюджетных ассигнований, предусмотренных в муниципальной программе</t>
  </si>
  <si>
    <t>количество воспитательных пропагандистских мероприятий</t>
  </si>
  <si>
    <t>количество размещенных публикаций на сайте администрации района и на информационных стендах на территории Березовского района материалов по разъяснению поведения и действия населения при угрозе или возникновении террактов</t>
  </si>
  <si>
    <t xml:space="preserve"> колическтво случаев проявления эктремизма и негативного отношения к лицам других национальносте</t>
  </si>
  <si>
    <t>количество совершенных актов экстремистской направленности против соблюдения прав человека на территории Березовского района</t>
  </si>
  <si>
    <t xml:space="preserve"> размещение информации в СМИ по информированию населения о порядке действий при угрозе возникновения террористических актов</t>
  </si>
  <si>
    <t>количество рейсов</t>
  </si>
  <si>
    <t xml:space="preserve">доведение уровня фактической оплаты населением за жилищно-коммунальные услуги от начисленных платежей </t>
  </si>
  <si>
    <t xml:space="preserve"> доведение уровня возмещения населением затрат на предоставление жилищно-коммунальных услуг по установленным для населения тарифам </t>
  </si>
  <si>
    <t xml:space="preserve"> размещение на официальном сайте администрации Березовского района решения о районном бюджете на очередной финансовый год и плановый период  и  отчета об его исполнении</t>
  </si>
  <si>
    <t xml:space="preserve"> доля полученных заключений районного Совета депутатов, осуществляющего проведение внешней проверки проектов решений, касающихся принятия районного бюджета, а также утверждения отчета об его исполнении, подготавливаемых Финансовым управлением  (100% ежегодно)</t>
  </si>
  <si>
    <t>соотношение поступившей суммы администрируемых доходов районного бюджета в части денежных взысканий, налагаемых в возмещение ущерба, причиненного в результате незаконного или нецелевого использования бюджетных средств к плановому значению</t>
  </si>
  <si>
    <t>соотношение количества фактически проведенных контрольных мероприятий к количеству запланированных</t>
  </si>
  <si>
    <t>Обеспечение исполнения расходных обязательств района (за исключением безвозмездных поступлений)</t>
  </si>
  <si>
    <t xml:space="preserve"> отсутствие в местных бюджетах просроченной кредиторской задолженности по выплате заработной платы с начислениями работникам бюджетной сферы и по исполнению обязательств перед гражданами</t>
  </si>
  <si>
    <t>количество муниципальных образований района, достигших суммарной оценки качества управления муниципальными финансами от 50 до 100 баллов (В соответствии с постановлением администрации Березовского района от 02.07.2013 № 1359 «Об утверждении порядка проведения мониторинга и оценки качества финансового менеджмента главных распорядителей бюджетных средств администрации Березовского района и методики оценки качества финансового менеджмента главных распорядителей бюджетных средств»)</t>
  </si>
  <si>
    <t>отсутствие в местных бюджетах просроченной кредиторский задолженности по бюджетным кредитам</t>
  </si>
  <si>
    <t>минимальный размер бюджетной обеспеченности поселений Березовского района после выравнивания</t>
  </si>
  <si>
    <t>Профилактика и вовлечение общественности в предупреждение правонарушений и пожаров</t>
  </si>
  <si>
    <t>Субсидии бюджетам муниципальных образований на государственную поддержку отрасли культуры (оснащение образовательных учреждений в сфере культуры музыкальными инструментами, оборудованием и учебными материалами)</t>
  </si>
  <si>
    <t>показатель -Количество граждан вовлеченных в мероприятия по профилактике и предупреждению правонарушений и пожаров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</si>
  <si>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</si>
  <si>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02100L0820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</si>
  <si>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</si>
  <si>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Субсидии бюджетам МО на частичное финансирование (возмещение) расходов МО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</t>
  </si>
  <si>
    <t xml:space="preserve">Показатель выполнен на </t>
  </si>
  <si>
    <t>Доля исполненных бюджетных ассигнований, предусмотренных в программном виде</t>
  </si>
  <si>
    <t>Отдельное мероприятие : Обеспечение реализации муниципальной программы и прочие мероприятия</t>
  </si>
  <si>
    <t>актуализация генерального плана, правил землепользования и застройки территорий поселений Березовского района</t>
  </si>
  <si>
    <t>основное мероприятие 6</t>
  </si>
  <si>
    <t>основное мероприятие 7</t>
  </si>
  <si>
    <t>1520081080</t>
  </si>
  <si>
    <t xml:space="preserve">Субсидии бюджетам муниципальных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</t>
  </si>
  <si>
    <t>Софинансирование по Субсидии бюджетам муниципальных образований на реализацию муниципальных программ развития субъектов малого и среднего предпринимательства</t>
  </si>
  <si>
    <t>Количество несовершенолетних граждан, проживающих в Березовском районе, принявших участие в профильных палаточных лагерях</t>
  </si>
  <si>
    <t>02200S5590</t>
  </si>
  <si>
    <t>Содержание муниципального имущества</t>
  </si>
  <si>
    <t>выдано и реализовано 2 свидетельства</t>
  </si>
  <si>
    <t>мероприятие 15</t>
  </si>
  <si>
    <t>мероприятие 16</t>
  </si>
  <si>
    <t>мероприятие 17</t>
  </si>
  <si>
    <t>Мероприятие 21</t>
  </si>
  <si>
    <t>Мероприятие 23</t>
  </si>
  <si>
    <t>Мероприятие 24</t>
  </si>
  <si>
    <t>Мероприятие 25</t>
  </si>
  <si>
    <t>меропрятие 6</t>
  </si>
  <si>
    <t>меропрятие 7</t>
  </si>
  <si>
    <t>меропрятие 8</t>
  </si>
  <si>
    <t>Обеспечение реализации муниципальной программы</t>
  </si>
  <si>
    <t>08400L5190</t>
  </si>
  <si>
    <t>Субсидии на государственную поддержку отрасли культуры (модернизация библиотека в части комплектовани книжных фондов)</t>
  </si>
  <si>
    <t>Субсидии на подготовку описаний местоположений границ населенных пунктов и территориальных зон по красноярскому краю</t>
  </si>
  <si>
    <t>122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</si>
  <si>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</t>
  </si>
  <si>
    <t>0220080720</t>
  </si>
  <si>
    <t>614</t>
  </si>
  <si>
    <t>615</t>
  </si>
  <si>
    <t>625</t>
  </si>
  <si>
    <t>635</t>
  </si>
  <si>
    <t>816</t>
  </si>
  <si>
    <t>Обеспечение функционирования модели муниципального социального заказа дополнительного образования детей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</si>
  <si>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</t>
  </si>
  <si>
    <t>Уничтожение дикорастущих посевов наркосодержащих растений</t>
  </si>
  <si>
    <t>не менее 78</t>
  </si>
  <si>
    <t>не более 5</t>
  </si>
  <si>
    <t xml:space="preserve">не менее 90 </t>
  </si>
  <si>
    <t>Количество проведенных заседаний (семинаров, совещаний, переговоров, встреч и т.д.) с участием бизнес сообщества и официальных лиц</t>
  </si>
  <si>
    <t xml:space="preserve">исполнение кассового плана на  0% </t>
  </si>
  <si>
    <t>исполнение кассового плана на  57%</t>
  </si>
  <si>
    <t>084A155191</t>
  </si>
  <si>
    <t>11200S6680</t>
  </si>
  <si>
    <t>813</t>
  </si>
  <si>
    <t>022EВ51790</t>
  </si>
  <si>
    <t>1700081060</t>
  </si>
  <si>
    <t>0920000000</t>
  </si>
  <si>
    <t>084А155191</t>
  </si>
  <si>
    <t>2025 год</t>
  </si>
  <si>
    <t>2023 (отчетный год)</t>
  </si>
  <si>
    <t>2026 год</t>
  </si>
  <si>
    <t>Субсидии на государственную поддержку отрасли культуры (оснащение образовательных учреждений в сфере культуры музыкальными инструментами, оборудованием и учебными материалами).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</si>
  <si>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</si>
  <si>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 xml:space="preserve">исполнение кассового плана на 50% </t>
  </si>
  <si>
    <t>08400S4720</t>
  </si>
  <si>
    <t>показатель - установка системы видеонаблюдения для контроля в местах массового скопления людей</t>
  </si>
  <si>
    <t>показатель - приобретение дополнительных жестких дисков большой емкости</t>
  </si>
  <si>
    <t>10100S4570</t>
  </si>
  <si>
    <t xml:space="preserve"> </t>
  </si>
  <si>
    <t>Субсидия на выполнение требований федеральных стандартов спортивной подготовки</t>
  </si>
  <si>
    <t>0910026501</t>
  </si>
  <si>
    <t>Реализация календарного плана спортивно-массовых мероприятий, подготовка и участие сборных команд района в официальных краевых спортивных мероприятиях</t>
  </si>
  <si>
    <t>Субсидии на развитие детско-юношенского спорта</t>
  </si>
  <si>
    <t>0910026540</t>
  </si>
  <si>
    <t>Иные межбюджетные трансферты бюджетам муниципальных образований на поддержку физкультурно-спортивных клубов по месту жительства</t>
  </si>
  <si>
    <t>09100S4180</t>
  </si>
  <si>
    <t>Средства на устройство спортивных сооружений в сельской местности.</t>
  </si>
  <si>
    <t>09100S8480</t>
  </si>
  <si>
    <t>2024 (Текущий год)</t>
  </si>
  <si>
    <t>2026  год</t>
  </si>
  <si>
    <t>11200S6610</t>
  </si>
  <si>
    <t>Софинансирование по субсидии на реализацию инвестиционных проектов субьектам малого и среднего предпринимательства в приоритетных отраслях.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</si>
  <si>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развитие социального предпринимательства</t>
  </si>
  <si>
    <t>Текущий год 2024</t>
  </si>
  <si>
    <t>Х</t>
  </si>
  <si>
    <t>15200S4660</t>
  </si>
  <si>
    <t>Субсидии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</t>
  </si>
  <si>
    <t>шт.</t>
  </si>
  <si>
    <t>021R373980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</si>
  <si>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</t>
  </si>
  <si>
    <t>меропрятие 9</t>
  </si>
  <si>
    <t xml:space="preserve">исполнение кассового плана на 53,7% </t>
  </si>
  <si>
    <t>02200L3041</t>
  </si>
  <si>
    <t>Субсидии на софинансирование организации и обеспечения обучающихся с ограниченными возможностями здоровья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</si>
  <si>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Субсидии на создание условий для предоставления горячего питания обучающимся общеобразовательных организаций</t>
  </si>
  <si>
    <t>02200S4700</t>
  </si>
  <si>
    <t>Субсидии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законодательства.</t>
  </si>
  <si>
    <t>02200S5820</t>
  </si>
  <si>
    <t>02200S5830</t>
  </si>
  <si>
    <t>Субсидии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организациях.</t>
  </si>
  <si>
    <t>Субсидии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</si>
  <si>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02200S8400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</si>
  <si>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</si>
  <si>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Субвенции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</si>
  <si>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</si>
  <si>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 xml:space="preserve">Субвенции бюджетам муниц.образований на осуществление гос. полномочий по обеспечению отдыха и оздоровления детей </t>
  </si>
  <si>
    <t>доля исполненных бюджетных ассигнований, предусмотренных в муниципальной программе</t>
  </si>
  <si>
    <t>количество сформированных земельных участков</t>
  </si>
  <si>
    <t>количество незаконных утановленных рекламных конструкций (демонтаж)</t>
  </si>
  <si>
    <t xml:space="preserve"> оценка стоимости земельных участков, находящихся в муниципальной собственности, подлежащих реализации</t>
  </si>
  <si>
    <t>Внесение изменений в генеральный план Бархатовского с/с</t>
  </si>
  <si>
    <t xml:space="preserve">Проект планирования микрорайонов для многодетных </t>
  </si>
  <si>
    <t>Разработка документации для образования земельных участков под линейными объектами</t>
  </si>
  <si>
    <t>Шт.</t>
  </si>
  <si>
    <t>Субсидии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</si>
  <si>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не более 100</t>
  </si>
  <si>
    <t>не более 101</t>
  </si>
  <si>
    <t>21,6</t>
  </si>
  <si>
    <t xml:space="preserve"> объем привлеченных инвестиций в секторе МСП рот реализации программы</t>
  </si>
  <si>
    <t xml:space="preserve"> количество сохраненых рабочих мест субъектами МСП</t>
  </si>
  <si>
    <t>02200L3030</t>
  </si>
  <si>
    <t>1103</t>
  </si>
  <si>
    <t>мероприятие 22</t>
  </si>
  <si>
    <t>за 2024 год</t>
  </si>
  <si>
    <t>исполнение кассового плана на 99,9%</t>
  </si>
  <si>
    <t>исполнение кассового плана на  100%</t>
  </si>
  <si>
    <t xml:space="preserve">исполнение кассового плана на 99% </t>
  </si>
  <si>
    <t>исполнение кассового плана 100 %</t>
  </si>
  <si>
    <t>исполнение кассового плана  100%</t>
  </si>
  <si>
    <t>исполнение кассового плана 100%</t>
  </si>
  <si>
    <t xml:space="preserve">исполнение 100% </t>
  </si>
  <si>
    <t>Средства на финансовое обеспечение затрат теплоснабжающих организаций, осуществляющих производство и (или) реализацию тепловой энергии, возникших вследствие разницы между фактической стоимостью твердого топлива (угля) и стоимостью твердого топлива (угля), учтенной в тарифах на тепловую энергию на 2024 год.</t>
  </si>
  <si>
    <t>04100S5961</t>
  </si>
  <si>
    <t>04500S6900</t>
  </si>
  <si>
    <t>0603</t>
  </si>
  <si>
    <t>Средства на ликвидацию несанкционированных свалок.</t>
  </si>
  <si>
    <t>Расходы на обеспечение деятельности Центра содействия малому предпринимательству Березовского района, работающего по принципу "одно окно"</t>
  </si>
  <si>
    <t>исполнение кассового плана на 78 %</t>
  </si>
  <si>
    <t>расчет коэффициентов для взимания арендной платы</t>
  </si>
  <si>
    <t>основное мероприятие 8</t>
  </si>
  <si>
    <t>Субсидии на подготовку описаний местоположения границ населенных пунктов и территориальных зон по Красноярскому краю.</t>
  </si>
  <si>
    <t>15200S5050</t>
  </si>
  <si>
    <t>исполнение кассового плана на 98,3%</t>
  </si>
  <si>
    <t>мероприятие подпрограммы 6</t>
  </si>
  <si>
    <t xml:space="preserve">исполнение кассового плана на 100 %  </t>
  </si>
  <si>
    <t>исполнение кассового плана на 93%</t>
  </si>
  <si>
    <t xml:space="preserve">исполнение кассового плана на 98 % </t>
  </si>
  <si>
    <t>исполнение кассового плана  100 %</t>
  </si>
  <si>
    <t>исполнения кассового плана на 99%</t>
  </si>
  <si>
    <t>исполнение кассового плана  99%</t>
  </si>
  <si>
    <t xml:space="preserve">исполнение кассового плана на 100%   </t>
  </si>
  <si>
    <t>исполнение кассового плана на  100 %</t>
  </si>
  <si>
    <t xml:space="preserve">исполнение кассового плана на 97,5% </t>
  </si>
  <si>
    <t>исполнение кассового плана на 99 %</t>
  </si>
  <si>
    <t>Безвозмездное поступление, на счет средств администрации Есаульского сельсовета</t>
  </si>
  <si>
    <t>0220080680</t>
  </si>
  <si>
    <t>02200L0500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</si>
  <si>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</si>
  <si>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исполнение кассового плана на 99%</t>
  </si>
  <si>
    <t xml:space="preserve">исполнение кассового плана на 99,% </t>
  </si>
  <si>
    <t>инвертаризация объектов недвижимости</t>
  </si>
  <si>
    <t>Количество ликвидированных  мест несанкционированного размещения свалок</t>
  </si>
  <si>
    <t>Численность лиц, систематически занимающихся физической культурой и спортом</t>
  </si>
  <si>
    <t>Единовременная пропускная способность спортивных сооружений Березовского района</t>
  </si>
  <si>
    <t>Проект планирования микрорайонов для участников СВО</t>
  </si>
  <si>
    <t>___________ О.Ю Холодова</t>
  </si>
  <si>
    <t>012, 040</t>
  </si>
  <si>
    <t>1520081070</t>
  </si>
  <si>
    <t>040, 115, 012</t>
  </si>
  <si>
    <t>012, 115</t>
  </si>
  <si>
    <t>012, 133</t>
  </si>
  <si>
    <t>Приобретение информационных запасов, способствующих повышению информированности о социальном предпринимательстве</t>
  </si>
  <si>
    <t>И.о. руководителя финансового управления администрации района</t>
  </si>
  <si>
    <t>___________ О.Ю. Холодова</t>
  </si>
  <si>
    <t>за 2024 года</t>
  </si>
</sst>
</file>

<file path=xl/styles.xml><?xml version="1.0" encoding="utf-8"?>
<styleSheet xmlns="http://schemas.openxmlformats.org/spreadsheetml/2006/main">
  <numFmts count="7">
    <numFmt numFmtId="164" formatCode="_-* #,##0.00_р_._-;\-* #,##0.00_р_._-;_-* &quot;-&quot;??_р_._-;_-@_-"/>
    <numFmt numFmtId="165" formatCode="#,##0.0"/>
    <numFmt numFmtId="166" formatCode="0.0"/>
    <numFmt numFmtId="167" formatCode="0.000"/>
    <numFmt numFmtId="168" formatCode="0.00000"/>
    <numFmt numFmtId="169" formatCode="0.0000"/>
    <numFmt numFmtId="170" formatCode="0.000000"/>
  </numFmts>
  <fonts count="35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Arial Cyr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name val="Arial Cyr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8" fillId="0" borderId="0" applyFont="0" applyFill="0" applyBorder="0" applyAlignment="0" applyProtection="0"/>
  </cellStyleXfs>
  <cellXfs count="881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0" xfId="0" applyFont="1"/>
    <xf numFmtId="0" fontId="7" fillId="0" borderId="0" xfId="0" applyFont="1" applyAlignment="1">
      <alignment vertical="center"/>
    </xf>
    <xf numFmtId="165" fontId="10" fillId="0" borderId="1" xfId="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vertical="top" wrapText="1"/>
    </xf>
    <xf numFmtId="165" fontId="11" fillId="0" borderId="2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4" borderId="0" xfId="0" applyFont="1" applyFill="1"/>
    <xf numFmtId="0" fontId="0" fillId="0" borderId="0" xfId="0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4" borderId="0" xfId="0" applyFont="1" applyFill="1" applyBorder="1" applyAlignment="1">
      <alignment horizontal="center" vertical="center" wrapText="1"/>
    </xf>
    <xf numFmtId="49" fontId="9" fillId="4" borderId="0" xfId="0" applyNumberFormat="1" applyFont="1" applyFill="1" applyBorder="1" applyAlignment="1">
      <alignment horizontal="center" vertical="center"/>
    </xf>
    <xf numFmtId="4" fontId="9" fillId="4" borderId="0" xfId="0" applyNumberFormat="1" applyFont="1" applyFill="1" applyBorder="1" applyAlignment="1">
      <alignment horizontal="center" vertical="center"/>
    </xf>
    <xf numFmtId="0" fontId="25" fillId="4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vertical="center" wrapText="1"/>
    </xf>
    <xf numFmtId="4" fontId="18" fillId="4" borderId="0" xfId="0" applyNumberFormat="1" applyFont="1" applyFill="1" applyBorder="1" applyAlignment="1">
      <alignment horizontal="center" vertical="center"/>
    </xf>
    <xf numFmtId="0" fontId="9" fillId="4" borderId="0" xfId="0" applyNumberFormat="1" applyFont="1" applyFill="1" applyBorder="1" applyAlignment="1">
      <alignment horizontal="center" vertical="center"/>
    </xf>
    <xf numFmtId="2" fontId="9" fillId="4" borderId="0" xfId="0" applyNumberFormat="1" applyFont="1" applyFill="1" applyBorder="1" applyAlignment="1">
      <alignment horizontal="center" vertical="center"/>
    </xf>
    <xf numFmtId="2" fontId="20" fillId="4" borderId="0" xfId="0" applyNumberFormat="1" applyFont="1" applyFill="1" applyBorder="1" applyAlignment="1">
      <alignment horizontal="center" vertical="center"/>
    </xf>
    <xf numFmtId="0" fontId="16" fillId="4" borderId="0" xfId="0" applyNumberFormat="1" applyFont="1" applyFill="1" applyBorder="1" applyAlignment="1">
      <alignment vertical="center" wrapText="1"/>
    </xf>
    <xf numFmtId="0" fontId="25" fillId="4" borderId="0" xfId="0" applyNumberFormat="1" applyFont="1" applyFill="1" applyBorder="1" applyAlignment="1">
      <alignment horizontal="center" wrapText="1"/>
    </xf>
    <xf numFmtId="0" fontId="13" fillId="4" borderId="0" xfId="0" applyNumberFormat="1" applyFont="1" applyFill="1" applyBorder="1" applyAlignment="1">
      <alignment vertical="center" wrapText="1"/>
    </xf>
    <xf numFmtId="49" fontId="9" fillId="4" borderId="0" xfId="0" applyNumberFormat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16" fillId="4" borderId="0" xfId="0" applyNumberFormat="1" applyFont="1" applyFill="1" applyBorder="1" applyAlignment="1">
      <alignment horizontal="center" vertical="center"/>
    </xf>
    <xf numFmtId="49" fontId="16" fillId="4" borderId="0" xfId="0" applyNumberFormat="1" applyFont="1" applyFill="1" applyBorder="1" applyAlignment="1">
      <alignment horizontal="center" vertical="center"/>
    </xf>
    <xf numFmtId="2" fontId="16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/>
    <xf numFmtId="0" fontId="3" fillId="4" borderId="0" xfId="0" applyNumberFormat="1" applyFont="1" applyFill="1" applyBorder="1" applyAlignment="1">
      <alignment horizontal="center" vertical="center" wrapText="1"/>
    </xf>
    <xf numFmtId="2" fontId="22" fillId="4" borderId="0" xfId="0" applyNumberFormat="1" applyFont="1" applyFill="1" applyBorder="1" applyAlignment="1">
      <alignment horizontal="center" vertical="center"/>
    </xf>
    <xf numFmtId="165" fontId="9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/>
    <xf numFmtId="2" fontId="21" fillId="4" borderId="0" xfId="0" applyNumberFormat="1" applyFont="1" applyFill="1" applyBorder="1" applyAlignment="1">
      <alignment horizontal="center" vertical="center"/>
    </xf>
    <xf numFmtId="49" fontId="9" fillId="4" borderId="0" xfId="0" applyNumberFormat="1" applyFont="1" applyFill="1" applyBorder="1" applyAlignment="1" applyProtection="1">
      <alignment horizontal="center" vertical="center" wrapText="1"/>
    </xf>
    <xf numFmtId="0" fontId="0" fillId="4" borderId="0" xfId="0" applyFont="1" applyFill="1" applyBorder="1"/>
    <xf numFmtId="4" fontId="0" fillId="4" borderId="0" xfId="0" applyNumberFormat="1" applyFont="1" applyFill="1" applyBorder="1"/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4" borderId="1" xfId="0" applyFont="1" applyFill="1" applyBorder="1" applyAlignment="1">
      <alignment horizontal="left" vertical="center" wrapText="1"/>
    </xf>
    <xf numFmtId="0" fontId="24" fillId="4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2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2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9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2" fontId="16" fillId="3" borderId="1" xfId="0" applyNumberFormat="1" applyFont="1" applyFill="1" applyBorder="1" applyAlignment="1" applyProtection="1">
      <alignment horizontal="left" vertical="center" wrapText="1"/>
      <protection locked="0"/>
    </xf>
    <xf numFmtId="2" fontId="9" fillId="2" borderId="1" xfId="0" applyNumberFormat="1" applyFont="1" applyFill="1" applyBorder="1" applyAlignment="1" applyProtection="1">
      <alignment horizontal="left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2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2" fontId="1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2" fontId="16" fillId="6" borderId="1" xfId="0" applyNumberFormat="1" applyFont="1" applyFill="1" applyBorder="1" applyAlignment="1" applyProtection="1">
      <alignment horizontal="left" vertical="center" wrapText="1"/>
      <protection locked="0"/>
    </xf>
    <xf numFmtId="2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2" fontId="9" fillId="6" borderId="1" xfId="0" applyNumberFormat="1" applyFont="1" applyFill="1" applyBorder="1" applyAlignment="1" applyProtection="1">
      <alignment horizontal="left" vertical="center" wrapText="1"/>
      <protection locked="0"/>
    </xf>
    <xf numFmtId="2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1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2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2" fontId="3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2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7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14" xfId="0" applyNumberFormat="1" applyFont="1" applyFill="1" applyBorder="1" applyAlignment="1" applyProtection="1">
      <alignment horizontal="center" vertical="center" wrapText="1"/>
      <protection locked="0"/>
    </xf>
    <xf numFmtId="167" fontId="17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16" xfId="0" applyNumberFormat="1" applyFont="1" applyFill="1" applyBorder="1" applyAlignment="1" applyProtection="1">
      <alignment horizontal="center" vertical="center" wrapText="1"/>
      <protection locked="0"/>
    </xf>
    <xf numFmtId="2" fontId="17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9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3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5" xfId="0" applyNumberFormat="1" applyFont="1" applyBorder="1" applyAlignment="1" applyProtection="1">
      <alignment horizontal="left" vertical="center" wrapText="1"/>
      <protection locked="0"/>
    </xf>
    <xf numFmtId="0" fontId="17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6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6" borderId="1" xfId="0" applyFont="1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5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/>
    <xf numFmtId="0" fontId="0" fillId="0" borderId="0" xfId="0" applyAlignment="1">
      <alignment horizontal="center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2" fontId="10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166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/>
    </xf>
    <xf numFmtId="2" fontId="1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2" fontId="9" fillId="2" borderId="1" xfId="0" applyNumberFormat="1" applyFont="1" applyFill="1" applyBorder="1" applyAlignment="1" applyProtection="1">
      <alignment horizontal="left" vertical="center" wrapText="1"/>
      <protection locked="0"/>
    </xf>
    <xf numFmtId="2" fontId="1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8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0" fillId="4" borderId="6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2" fontId="9" fillId="0" borderId="0" xfId="0" applyNumberFormat="1" applyFont="1" applyBorder="1" applyAlignment="1" applyProtection="1">
      <alignment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2" fontId="9" fillId="4" borderId="1" xfId="0" applyNumberFormat="1" applyFont="1" applyFill="1" applyBorder="1" applyAlignment="1" applyProtection="1">
      <alignment horizontal="left" vertical="center" wrapText="1"/>
      <protection locked="0"/>
    </xf>
    <xf numFmtId="0" fontId="9" fillId="4" borderId="7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9" fillId="4" borderId="9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wrapText="1"/>
    </xf>
    <xf numFmtId="0" fontId="13" fillId="0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16" fontId="3" fillId="2" borderId="1" xfId="0" applyNumberFormat="1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7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7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4" borderId="2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4" borderId="6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64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 applyProtection="1">
      <alignment vertical="center" wrapText="1"/>
      <protection locked="0"/>
    </xf>
    <xf numFmtId="0" fontId="10" fillId="4" borderId="6" xfId="0" applyFont="1" applyFill="1" applyBorder="1" applyAlignment="1" applyProtection="1">
      <alignment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7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4" fillId="4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7" fillId="4" borderId="6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4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2" fontId="1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4" fontId="10" fillId="2" borderId="1" xfId="0" applyNumberFormat="1" applyFont="1" applyFill="1" applyBorder="1" applyAlignment="1" applyProtection="1">
      <alignment horizontal="center" vertical="center" wrapText="1"/>
    </xf>
    <xf numFmtId="4" fontId="10" fillId="2" borderId="24" xfId="0" applyNumberFormat="1" applyFont="1" applyFill="1" applyBorder="1" applyAlignment="1" applyProtection="1">
      <alignment horizontal="center" vertical="center" wrapText="1"/>
    </xf>
    <xf numFmtId="2" fontId="33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1" xfId="0" applyNumberFormat="1" applyFont="1" applyFill="1" applyBorder="1" applyAlignment="1" applyProtection="1">
      <alignment horizontal="center" vertical="center" wrapText="1"/>
    </xf>
    <xf numFmtId="0" fontId="17" fillId="4" borderId="0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7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25" xfId="0" applyNumberFormat="1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4" fontId="10" fillId="4" borderId="7" xfId="0" applyNumberFormat="1" applyFont="1" applyFill="1" applyBorder="1" applyAlignment="1" applyProtection="1">
      <alignment horizontal="center" vertical="center" wrapText="1"/>
    </xf>
    <xf numFmtId="167" fontId="17" fillId="3" borderId="4" xfId="0" applyNumberFormat="1" applyFont="1" applyFill="1" applyBorder="1" applyAlignment="1" applyProtection="1">
      <alignment horizontal="center" vertical="center" wrapText="1"/>
      <protection locked="0"/>
    </xf>
    <xf numFmtId="16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Border="1" applyAlignment="1" applyProtection="1">
      <alignment horizontal="center" vertical="center" wrapText="1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24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3" borderId="5" xfId="0" applyNumberFormat="1" applyFont="1" applyFill="1" applyBorder="1" applyAlignment="1" applyProtection="1">
      <alignment vertical="center" wrapText="1"/>
      <protection locked="0"/>
    </xf>
    <xf numFmtId="0" fontId="17" fillId="3" borderId="4" xfId="0" applyNumberFormat="1" applyFont="1" applyFill="1" applyBorder="1" applyAlignment="1" applyProtection="1">
      <alignment vertical="center" wrapText="1"/>
      <protection locked="0"/>
    </xf>
    <xf numFmtId="2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29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4" fontId="10" fillId="4" borderId="1" xfId="0" applyNumberFormat="1" applyFont="1" applyFill="1" applyBorder="1" applyAlignment="1" applyProtection="1">
      <alignment horizontal="center" wrapText="1"/>
    </xf>
    <xf numFmtId="4" fontId="10" fillId="4" borderId="1" xfId="0" applyNumberFormat="1" applyFont="1" applyFill="1" applyBorder="1" applyAlignment="1" applyProtection="1">
      <alignment horizont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/>
    <xf numFmtId="4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10" fillId="4" borderId="9" xfId="0" applyNumberFormat="1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 applyProtection="1">
      <alignment vertical="center" wrapText="1"/>
      <protection locked="0"/>
    </xf>
    <xf numFmtId="0" fontId="9" fillId="4" borderId="4" xfId="0" applyFont="1" applyFill="1" applyBorder="1" applyAlignment="1" applyProtection="1">
      <alignment vertical="center" wrapText="1"/>
      <protection locked="0"/>
    </xf>
    <xf numFmtId="0" fontId="0" fillId="4" borderId="6" xfId="0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>
      <alignment horizontal="center" vertical="center"/>
    </xf>
    <xf numFmtId="2" fontId="20" fillId="4" borderId="1" xfId="0" applyNumberFormat="1" applyFont="1" applyFill="1" applyBorder="1" applyAlignment="1" applyProtection="1">
      <alignment horizontal="left" vertical="center" wrapText="1"/>
      <protection locked="0"/>
    </xf>
    <xf numFmtId="2" fontId="20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center" vertical="center"/>
    </xf>
    <xf numFmtId="2" fontId="20" fillId="0" borderId="1" xfId="0" applyNumberFormat="1" applyFont="1" applyBorder="1" applyAlignment="1" applyProtection="1">
      <alignment horizontal="center" vertical="center" wrapText="1"/>
      <protection locked="0"/>
    </xf>
    <xf numFmtId="167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 applyProtection="1">
      <alignment vertical="center" wrapText="1"/>
      <protection locked="0"/>
    </xf>
    <xf numFmtId="0" fontId="0" fillId="4" borderId="6" xfId="0" applyFont="1" applyFill="1" applyBorder="1" applyAlignment="1" applyProtection="1">
      <alignment vertical="center"/>
      <protection locked="0"/>
    </xf>
    <xf numFmtId="0" fontId="0" fillId="4" borderId="4" xfId="0" applyFont="1" applyFill="1" applyBorder="1" applyAlignment="1" applyProtection="1">
      <alignment vertical="center"/>
      <protection locked="0"/>
    </xf>
    <xf numFmtId="2" fontId="17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7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NumberFormat="1" applyFont="1" applyBorder="1" applyAlignment="1" applyProtection="1">
      <alignment horizontal="center" vertical="center" wrapText="1"/>
      <protection locked="0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7" fillId="4" borderId="6" xfId="0" applyNumberFormat="1" applyFont="1" applyFill="1" applyBorder="1" applyAlignment="1" applyProtection="1">
      <alignment horizontal="left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24" xfId="0" applyNumberFormat="1" applyFont="1" applyFill="1" applyBorder="1" applyAlignment="1" applyProtection="1">
      <alignment horizontal="center" vertical="center" wrapText="1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2" fontId="10" fillId="0" borderId="0" xfId="0" applyNumberFormat="1" applyFont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" xfId="0" applyNumberFormat="1" applyFont="1" applyFill="1" applyBorder="1" applyAlignment="1" applyProtection="1">
      <alignment horizontal="center" vertical="center" wrapText="1"/>
    </xf>
    <xf numFmtId="2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8" xfId="0" applyNumberFormat="1" applyFont="1" applyFill="1" applyBorder="1" applyAlignment="1" applyProtection="1">
      <alignment horizontal="center" vertical="center" wrapText="1"/>
    </xf>
    <xf numFmtId="2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170" fontId="9" fillId="0" borderId="0" xfId="0" applyNumberFormat="1" applyFont="1"/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Border="1"/>
    <xf numFmtId="4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4" borderId="6" xfId="0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10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5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6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5" xfId="0" applyFont="1" applyFill="1" applyBorder="1" applyAlignment="1" applyProtection="1">
      <alignment horizontal="left" vertical="center" wrapText="1"/>
      <protection locked="0"/>
    </xf>
    <xf numFmtId="0" fontId="10" fillId="4" borderId="4" xfId="0" applyFont="1" applyFill="1" applyBorder="1" applyAlignment="1" applyProtection="1">
      <alignment horizontal="left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5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6" xfId="0" applyFont="1" applyFill="1" applyBorder="1" applyAlignment="1" applyProtection="1">
      <alignment horizontal="left" vertical="center" wrapText="1"/>
      <protection locked="0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5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6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5" xfId="0" applyNumberFormat="1" applyFont="1" applyBorder="1" applyAlignment="1" applyProtection="1">
      <alignment horizontal="left" vertical="center" wrapText="1"/>
      <protection locked="0"/>
    </xf>
    <xf numFmtId="0" fontId="10" fillId="0" borderId="6" xfId="0" applyNumberFormat="1" applyFont="1" applyBorder="1" applyAlignment="1" applyProtection="1">
      <alignment horizontal="left" vertical="center" wrapText="1"/>
      <protection locked="0"/>
    </xf>
    <xf numFmtId="0" fontId="10" fillId="0" borderId="4" xfId="0" applyNumberFormat="1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7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5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7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0" fillId="0" borderId="4" xfId="0" applyBorder="1"/>
    <xf numFmtId="0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5" xfId="0" applyNumberFormat="1" applyFont="1" applyFill="1" applyBorder="1" applyAlignment="1" applyProtection="1">
      <alignment horizontal="left" vertical="center" wrapText="1"/>
      <protection locked="0"/>
    </xf>
    <xf numFmtId="0" fontId="17" fillId="4" borderId="6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5" xfId="0" applyFont="1" applyFill="1" applyBorder="1" applyAlignment="1" applyProtection="1">
      <alignment horizontal="center" vertical="center" wrapText="1"/>
      <protection locked="0"/>
    </xf>
    <xf numFmtId="0" fontId="17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0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4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7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5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7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2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5" xfId="0" applyNumberFormat="1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7" fillId="3" borderId="21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5" xfId="0" applyNumberFormat="1" applyFont="1" applyFill="1" applyBorder="1" applyAlignment="1" applyProtection="1">
      <alignment horizontal="left" vertical="center" wrapText="1"/>
      <protection locked="0"/>
    </xf>
    <xf numFmtId="0" fontId="29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1" fillId="4" borderId="6" xfId="0" applyFont="1" applyFill="1" applyBorder="1" applyAlignment="1" applyProtection="1">
      <alignment horizontal="center" vertical="center" wrapText="1"/>
      <protection locked="0"/>
    </xf>
    <xf numFmtId="0" fontId="2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10" fillId="4" borderId="5" xfId="0" applyNumberFormat="1" applyFont="1" applyFill="1" applyBorder="1" applyAlignment="1" applyProtection="1">
      <alignment vertical="center" wrapText="1"/>
      <protection locked="0"/>
    </xf>
    <xf numFmtId="0" fontId="10" fillId="4" borderId="6" xfId="0" applyNumberFormat="1" applyFont="1" applyFill="1" applyBorder="1" applyAlignment="1" applyProtection="1">
      <alignment vertical="center" wrapText="1"/>
      <protection locked="0"/>
    </xf>
    <xf numFmtId="0" fontId="10" fillId="4" borderId="4" xfId="0" applyNumberFormat="1" applyFont="1" applyFill="1" applyBorder="1" applyAlignment="1" applyProtection="1">
      <alignment vertical="center" wrapText="1"/>
      <protection locked="0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26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2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5" xfId="0" applyNumberFormat="1" applyFont="1" applyFill="1" applyBorder="1" applyAlignment="1" applyProtection="1">
      <alignment horizontal="left" vertical="center" wrapText="1"/>
      <protection locked="0"/>
    </xf>
    <xf numFmtId="2" fontId="20" fillId="0" borderId="6" xfId="0" applyNumberFormat="1" applyFont="1" applyFill="1" applyBorder="1" applyAlignment="1" applyProtection="1">
      <alignment horizontal="left" vertical="center" wrapText="1"/>
      <protection locked="0"/>
    </xf>
    <xf numFmtId="2" fontId="20" fillId="0" borderId="4" xfId="0" applyNumberFormat="1" applyFont="1" applyFill="1" applyBorder="1" applyAlignment="1" applyProtection="1">
      <alignment horizontal="left" vertical="center" wrapText="1"/>
      <protection locked="0"/>
    </xf>
    <xf numFmtId="2" fontId="2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2" fontId="9" fillId="0" borderId="1" xfId="0" applyNumberFormat="1" applyFont="1" applyFill="1" applyBorder="1" applyAlignment="1" applyProtection="1">
      <alignment horizontal="left" vertical="center" wrapText="1"/>
      <protection locked="0"/>
    </xf>
    <xf numFmtId="2" fontId="9" fillId="2" borderId="1" xfId="0" applyNumberFormat="1" applyFont="1" applyFill="1" applyBorder="1" applyAlignment="1" applyProtection="1">
      <alignment horizontal="left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0" fillId="4" borderId="5" xfId="0" applyFont="1" applyFill="1" applyBorder="1" applyAlignment="1" applyProtection="1">
      <alignment horizontal="center" vertical="center" wrapText="1"/>
      <protection locked="0"/>
    </xf>
    <xf numFmtId="0" fontId="0" fillId="4" borderId="6" xfId="0" applyFont="1" applyFill="1" applyBorder="1" applyAlignment="1" applyProtection="1">
      <alignment horizontal="center" vertical="center" wrapText="1"/>
      <protection locked="0"/>
    </xf>
    <xf numFmtId="0" fontId="0" fillId="4" borderId="4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" fontId="9" fillId="0" borderId="5" xfId="0" applyNumberFormat="1" applyFont="1" applyBorder="1" applyAlignment="1" applyProtection="1">
      <alignment horizontal="left" vertical="center" wrapText="1"/>
      <protection locked="0"/>
    </xf>
    <xf numFmtId="2" fontId="9" fillId="0" borderId="6" xfId="0" applyNumberFormat="1" applyFont="1" applyBorder="1" applyAlignment="1" applyProtection="1">
      <alignment horizontal="left" vertical="center" wrapText="1"/>
      <protection locked="0"/>
    </xf>
    <xf numFmtId="2" fontId="9" fillId="0" borderId="4" xfId="0" applyNumberFormat="1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20" fillId="0" borderId="5" xfId="0" applyNumberFormat="1" applyFont="1" applyBorder="1" applyAlignment="1" applyProtection="1">
      <alignment horizontal="left" vertical="center" wrapText="1"/>
      <protection locked="0"/>
    </xf>
    <xf numFmtId="2" fontId="20" fillId="0" borderId="6" xfId="0" applyNumberFormat="1" applyFont="1" applyBorder="1" applyAlignment="1" applyProtection="1">
      <alignment horizontal="left" vertical="center" wrapText="1"/>
      <protection locked="0"/>
    </xf>
    <xf numFmtId="2" fontId="20" fillId="0" borderId="4" xfId="0" applyNumberFormat="1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6" fillId="3" borderId="5" xfId="0" applyFont="1" applyFill="1" applyBorder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2" fontId="9" fillId="0" borderId="6" xfId="0" applyNumberFormat="1" applyFont="1" applyFill="1" applyBorder="1" applyAlignment="1" applyProtection="1">
      <alignment horizontal="left" vertical="center" wrapText="1"/>
      <protection locked="0"/>
    </xf>
    <xf numFmtId="2" fontId="9" fillId="0" borderId="4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2" fontId="1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2" fontId="9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2" fontId="16" fillId="3" borderId="5" xfId="0" applyNumberFormat="1" applyFont="1" applyFill="1" applyBorder="1" applyAlignment="1" applyProtection="1">
      <alignment horizontal="left" vertical="center" wrapText="1"/>
      <protection locked="0"/>
    </xf>
    <xf numFmtId="2" fontId="16" fillId="3" borderId="6" xfId="0" applyNumberFormat="1" applyFont="1" applyFill="1" applyBorder="1" applyAlignment="1" applyProtection="1">
      <alignment horizontal="left" vertical="center" wrapText="1"/>
      <protection locked="0"/>
    </xf>
    <xf numFmtId="2" fontId="16" fillId="3" borderId="4" xfId="0" applyNumberFormat="1" applyFont="1" applyFill="1" applyBorder="1" applyAlignment="1" applyProtection="1">
      <alignment horizontal="left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9" fillId="0" borderId="5" xfId="0" applyNumberFormat="1" applyFont="1" applyBorder="1" applyAlignment="1" applyProtection="1">
      <alignment horizontal="center" vertical="center" wrapText="1"/>
      <protection locked="0"/>
    </xf>
    <xf numFmtId="2" fontId="9" fillId="0" borderId="6" xfId="0" applyNumberFormat="1" applyFont="1" applyBorder="1" applyAlignment="1" applyProtection="1">
      <alignment horizontal="center" vertical="center" wrapText="1"/>
      <protection locked="0"/>
    </xf>
    <xf numFmtId="2" fontId="9" fillId="0" borderId="4" xfId="0" applyNumberFormat="1" applyFont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 applyProtection="1">
      <alignment horizontal="left" vertical="center" wrapText="1"/>
      <protection locked="0"/>
    </xf>
    <xf numFmtId="2" fontId="20" fillId="4" borderId="5" xfId="0" applyNumberFormat="1" applyFont="1" applyFill="1" applyBorder="1" applyAlignment="1" applyProtection="1">
      <alignment horizontal="left" vertical="center" wrapText="1"/>
      <protection locked="0"/>
    </xf>
    <xf numFmtId="2" fontId="26" fillId="4" borderId="6" xfId="0" applyNumberFormat="1" applyFont="1" applyFill="1" applyBorder="1" applyAlignment="1" applyProtection="1">
      <alignment horizontal="left" vertical="center" wrapText="1"/>
      <protection locked="0"/>
    </xf>
    <xf numFmtId="2" fontId="26" fillId="4" borderId="4" xfId="0" applyNumberFormat="1" applyFont="1" applyFill="1" applyBorder="1" applyAlignment="1" applyProtection="1">
      <alignment horizontal="left" vertical="center" wrapText="1"/>
      <protection locked="0"/>
    </xf>
    <xf numFmtId="2" fontId="9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9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0" fillId="4" borderId="6" xfId="0" applyNumberFormat="1" applyFont="1" applyFill="1" applyBorder="1" applyAlignment="1" applyProtection="1">
      <alignment horizontal="left" vertical="center" wrapText="1"/>
      <protection locked="0"/>
    </xf>
    <xf numFmtId="2" fontId="20" fillId="4" borderId="4" xfId="0" applyNumberFormat="1" applyFont="1" applyFill="1" applyBorder="1" applyAlignment="1" applyProtection="1">
      <alignment horizontal="left" vertical="center" wrapText="1"/>
      <protection locked="0"/>
    </xf>
    <xf numFmtId="0" fontId="9" fillId="4" borderId="5" xfId="0" applyFont="1" applyFill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0" fontId="9" fillId="4" borderId="4" xfId="0" applyFont="1" applyFill="1" applyBorder="1" applyAlignment="1" applyProtection="1">
      <alignment horizontal="left" vertical="center" wrapText="1"/>
      <protection locked="0"/>
    </xf>
    <xf numFmtId="0" fontId="9" fillId="0" borderId="5" xfId="0" applyNumberFormat="1" applyFont="1" applyFill="1" applyBorder="1" applyAlignment="1" applyProtection="1">
      <alignment horizontal="left" vertical="center" wrapText="1"/>
      <protection locked="0"/>
    </xf>
    <xf numFmtId="0" fontId="9" fillId="0" borderId="6" xfId="0" applyNumberFormat="1" applyFont="1" applyFill="1" applyBorder="1" applyAlignment="1" applyProtection="1">
      <alignment horizontal="left" vertical="center" wrapText="1"/>
      <protection locked="0"/>
    </xf>
    <xf numFmtId="0" fontId="9" fillId="0" borderId="4" xfId="0" applyNumberFormat="1" applyFont="1" applyFill="1" applyBorder="1" applyAlignment="1" applyProtection="1">
      <alignment horizontal="left" vertical="center" wrapText="1"/>
      <protection locked="0"/>
    </xf>
    <xf numFmtId="2" fontId="2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2" fontId="20" fillId="4" borderId="1" xfId="0" applyNumberFormat="1" applyFont="1" applyFill="1" applyBorder="1" applyAlignment="1" applyProtection="1">
      <alignment horizontal="left" vertical="center" wrapText="1"/>
      <protection locked="0"/>
    </xf>
    <xf numFmtId="2" fontId="0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1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165" fontId="10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165" fontId="11" fillId="0" borderId="10" xfId="0" applyNumberFormat="1" applyFont="1" applyFill="1" applyBorder="1" applyAlignment="1">
      <alignment horizontal="center" vertical="top" wrapText="1"/>
    </xf>
    <xf numFmtId="165" fontId="11" fillId="0" borderId="11" xfId="0" applyNumberFormat="1" applyFont="1" applyFill="1" applyBorder="1" applyAlignment="1">
      <alignment horizontal="center" vertical="top" wrapText="1"/>
    </xf>
    <xf numFmtId="165" fontId="11" fillId="0" borderId="12" xfId="0" applyNumberFormat="1" applyFont="1" applyFill="1" applyBorder="1" applyAlignment="1">
      <alignment horizontal="center" vertical="top" wrapText="1"/>
    </xf>
    <xf numFmtId="165" fontId="18" fillId="0" borderId="13" xfId="0" applyNumberFormat="1" applyFont="1" applyFill="1" applyBorder="1" applyAlignment="1">
      <alignment horizontal="center" vertical="top" wrapText="1"/>
    </xf>
    <xf numFmtId="165" fontId="18" fillId="0" borderId="3" xfId="0" applyNumberFormat="1" applyFont="1" applyFill="1" applyBorder="1" applyAlignment="1">
      <alignment horizontal="center" vertical="top" wrapText="1"/>
    </xf>
    <xf numFmtId="0" fontId="9" fillId="4" borderId="0" xfId="0" applyNumberFormat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4" fontId="10" fillId="4" borderId="0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3" fillId="4" borderId="0" xfId="0" applyNumberFormat="1" applyFont="1" applyFill="1" applyBorder="1" applyAlignment="1">
      <alignment horizontal="center" vertical="center" wrapText="1"/>
    </xf>
    <xf numFmtId="0" fontId="9" fillId="4" borderId="0" xfId="0" applyNumberFormat="1" applyFont="1" applyFill="1" applyBorder="1" applyAlignment="1">
      <alignment horizontal="center" vertical="top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10" fillId="4" borderId="0" xfId="0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Border="1" applyAlignment="1">
      <alignment horizontal="center" vertical="center" wrapText="1"/>
    </xf>
    <xf numFmtId="0" fontId="17" fillId="4" borderId="0" xfId="0" applyNumberFormat="1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13" fillId="4" borderId="0" xfId="0" applyNumberFormat="1" applyFont="1" applyFill="1" applyBorder="1" applyAlignment="1">
      <alignment horizontal="center" vertical="center"/>
    </xf>
    <xf numFmtId="0" fontId="16" fillId="4" borderId="0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6"/>
  <sheetViews>
    <sheetView tabSelected="1" topLeftCell="A4" zoomScale="60" zoomScaleNormal="60" zoomScaleSheetLayoutView="100" workbookViewId="0">
      <pane ySplit="7" topLeftCell="A11" activePane="bottomLeft" state="frozen"/>
      <selection activeCell="A4" sqref="A4"/>
      <selection pane="bottomLeft" activeCell="E164" sqref="E164"/>
    </sheetView>
  </sheetViews>
  <sheetFormatPr defaultColWidth="9.1796875" defaultRowHeight="11.5"/>
  <cols>
    <col min="1" max="1" width="5" style="304" customWidth="1"/>
    <col min="2" max="2" width="53.453125" style="80" customWidth="1"/>
    <col min="3" max="3" width="7.453125" style="233" customWidth="1"/>
    <col min="4" max="4" width="6.7265625" style="233" customWidth="1"/>
    <col min="5" max="6" width="7.54296875" style="233" customWidth="1"/>
    <col min="7" max="7" width="8.1796875" style="233" customWidth="1"/>
    <col min="8" max="8" width="8" style="233" customWidth="1"/>
    <col min="9" max="9" width="7.26953125" style="233" customWidth="1"/>
    <col min="10" max="10" width="6.7265625" style="233" customWidth="1"/>
    <col min="11" max="11" width="6.54296875" style="233" customWidth="1"/>
    <col min="12" max="13" width="7.6328125" style="233" customWidth="1"/>
    <col min="14" max="14" width="23.1796875" style="233" customWidth="1"/>
    <col min="15" max="15" width="10.54296875" style="80" bestFit="1" customWidth="1"/>
    <col min="16" max="16" width="10" style="80" bestFit="1" customWidth="1"/>
    <col min="17" max="16384" width="9.1796875" style="80"/>
  </cols>
  <sheetData>
    <row r="1" spans="1:14" ht="19.5" customHeight="1">
      <c r="L1" s="601" t="s">
        <v>25</v>
      </c>
      <c r="M1" s="601"/>
      <c r="N1" s="601"/>
    </row>
    <row r="2" spans="1:14" ht="45.75" customHeight="1">
      <c r="L2" s="601" t="s">
        <v>192</v>
      </c>
      <c r="M2" s="601"/>
      <c r="N2" s="601"/>
    </row>
    <row r="3" spans="1:14" ht="17.25" customHeight="1">
      <c r="B3" s="603" t="s">
        <v>58</v>
      </c>
      <c r="C3" s="603"/>
      <c r="D3" s="603"/>
      <c r="E3" s="603"/>
      <c r="F3" s="603"/>
      <c r="G3" s="603"/>
      <c r="H3" s="603"/>
      <c r="I3" s="603"/>
      <c r="J3" s="603"/>
      <c r="K3" s="603"/>
      <c r="L3" s="603"/>
      <c r="M3" s="603"/>
      <c r="N3" s="603"/>
    </row>
    <row r="4" spans="1:14" ht="17.25" customHeight="1">
      <c r="B4" s="371"/>
      <c r="C4" s="317"/>
      <c r="D4" s="317"/>
      <c r="E4" s="317"/>
      <c r="F4" s="317"/>
      <c r="G4" s="317"/>
      <c r="H4" s="20"/>
      <c r="I4" s="20"/>
      <c r="J4" s="317"/>
      <c r="K4" s="317"/>
      <c r="L4" s="317"/>
      <c r="M4" s="317"/>
      <c r="N4" s="20"/>
    </row>
    <row r="5" spans="1:14" ht="17.25" customHeight="1">
      <c r="B5" s="603" t="s">
        <v>58</v>
      </c>
      <c r="C5" s="603"/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3"/>
    </row>
    <row r="6" spans="1:14" ht="16.5" customHeight="1">
      <c r="B6" s="234"/>
      <c r="C6" s="302"/>
      <c r="D6" s="302"/>
      <c r="E6" s="302"/>
      <c r="F6" s="604" t="s">
        <v>759</v>
      </c>
      <c r="G6" s="604"/>
      <c r="H6" s="604"/>
      <c r="I6" s="604"/>
      <c r="J6" s="302"/>
      <c r="K6" s="302"/>
      <c r="L6" s="302"/>
      <c r="M6" s="302"/>
    </row>
    <row r="7" spans="1:14" ht="16.5" customHeight="1">
      <c r="G7" s="318"/>
      <c r="H7" s="318"/>
      <c r="I7" s="318"/>
    </row>
    <row r="8" spans="1:14" s="305" customFormat="1" ht="22.5" customHeight="1">
      <c r="A8" s="611" t="s">
        <v>0</v>
      </c>
      <c r="B8" s="612" t="s">
        <v>1</v>
      </c>
      <c r="C8" s="568" t="s">
        <v>7</v>
      </c>
      <c r="D8" s="596" t="s">
        <v>371</v>
      </c>
      <c r="E8" s="568" t="s">
        <v>9</v>
      </c>
      <c r="F8" s="568"/>
      <c r="G8" s="568"/>
      <c r="H8" s="568" t="s">
        <v>668</v>
      </c>
      <c r="I8" s="568"/>
      <c r="J8" s="568"/>
      <c r="K8" s="568"/>
      <c r="L8" s="568" t="s">
        <v>2</v>
      </c>
      <c r="M8" s="568"/>
      <c r="N8" s="568" t="s">
        <v>52</v>
      </c>
    </row>
    <row r="9" spans="1:14" s="305" customFormat="1" ht="24" customHeight="1">
      <c r="A9" s="611"/>
      <c r="B9" s="612"/>
      <c r="C9" s="568"/>
      <c r="D9" s="613"/>
      <c r="E9" s="362">
        <v>2022</v>
      </c>
      <c r="F9" s="568">
        <v>2023</v>
      </c>
      <c r="G9" s="568"/>
      <c r="H9" s="602" t="s">
        <v>8</v>
      </c>
      <c r="I9" s="602"/>
      <c r="J9" s="602" t="s">
        <v>10</v>
      </c>
      <c r="K9" s="602"/>
      <c r="L9" s="568">
        <v>2025</v>
      </c>
      <c r="M9" s="568">
        <v>2026</v>
      </c>
      <c r="N9" s="568"/>
    </row>
    <row r="10" spans="1:14" s="305" customFormat="1" ht="23.25" customHeight="1">
      <c r="A10" s="611"/>
      <c r="B10" s="612"/>
      <c r="C10" s="568"/>
      <c r="D10" s="597"/>
      <c r="E10" s="362" t="s">
        <v>4</v>
      </c>
      <c r="F10" s="362" t="s">
        <v>3</v>
      </c>
      <c r="G10" s="362" t="s">
        <v>4</v>
      </c>
      <c r="H10" s="370" t="s">
        <v>3</v>
      </c>
      <c r="I10" s="370" t="s">
        <v>4</v>
      </c>
      <c r="J10" s="370" t="s">
        <v>3</v>
      </c>
      <c r="K10" s="370" t="s">
        <v>4</v>
      </c>
      <c r="L10" s="568"/>
      <c r="M10" s="568"/>
      <c r="N10" s="568"/>
    </row>
    <row r="11" spans="1:14" ht="15">
      <c r="A11" s="364">
        <v>1</v>
      </c>
      <c r="B11" s="557" t="s">
        <v>284</v>
      </c>
      <c r="C11" s="558"/>
      <c r="D11" s="558"/>
      <c r="E11" s="558"/>
      <c r="F11" s="558"/>
      <c r="G11" s="558"/>
      <c r="H11" s="558"/>
      <c r="I11" s="558"/>
      <c r="J11" s="558"/>
      <c r="K11" s="558"/>
      <c r="L11" s="558"/>
      <c r="M11" s="558"/>
      <c r="N11" s="559"/>
    </row>
    <row r="12" spans="1:14" s="306" customFormat="1" ht="39.75" customHeight="1">
      <c r="A12" s="614"/>
      <c r="B12" s="81" t="s">
        <v>191</v>
      </c>
      <c r="C12" s="585" t="s">
        <v>516</v>
      </c>
      <c r="D12" s="586"/>
      <c r="E12" s="586"/>
      <c r="F12" s="586"/>
      <c r="G12" s="586"/>
      <c r="H12" s="586"/>
      <c r="I12" s="586"/>
      <c r="J12" s="586"/>
      <c r="K12" s="586"/>
      <c r="L12" s="586"/>
      <c r="M12" s="586"/>
      <c r="N12" s="600"/>
    </row>
    <row r="13" spans="1:14" ht="22.5" customHeight="1">
      <c r="A13" s="615"/>
      <c r="B13" s="82" t="s">
        <v>411</v>
      </c>
      <c r="C13" s="41" t="s">
        <v>78</v>
      </c>
      <c r="D13" s="41"/>
      <c r="E13" s="41">
        <v>16411</v>
      </c>
      <c r="F13" s="41">
        <v>16500</v>
      </c>
      <c r="G13" s="41">
        <v>19081</v>
      </c>
      <c r="H13" s="41">
        <v>19083</v>
      </c>
      <c r="I13" s="41">
        <v>11078</v>
      </c>
      <c r="J13" s="520">
        <v>19083</v>
      </c>
      <c r="K13" s="520">
        <v>19150</v>
      </c>
      <c r="L13" s="41">
        <v>19085</v>
      </c>
      <c r="M13" s="41">
        <v>19087</v>
      </c>
      <c r="N13" s="362"/>
    </row>
    <row r="14" spans="1:14" ht="28" customHeight="1">
      <c r="A14" s="615"/>
      <c r="B14" s="81" t="s">
        <v>420</v>
      </c>
      <c r="C14" s="48" t="s">
        <v>414</v>
      </c>
      <c r="D14" s="41"/>
      <c r="E14" s="41">
        <v>118</v>
      </c>
      <c r="F14" s="41">
        <v>118</v>
      </c>
      <c r="G14" s="41">
        <v>123</v>
      </c>
      <c r="H14" s="41">
        <v>120</v>
      </c>
      <c r="I14" s="41">
        <v>10</v>
      </c>
      <c r="J14" s="520">
        <v>125</v>
      </c>
      <c r="K14" s="520">
        <v>130</v>
      </c>
      <c r="L14" s="41">
        <v>127</v>
      </c>
      <c r="M14" s="41">
        <v>127</v>
      </c>
      <c r="N14" s="362"/>
    </row>
    <row r="15" spans="1:14" ht="24" customHeight="1">
      <c r="A15" s="615"/>
      <c r="B15" s="81" t="s">
        <v>488</v>
      </c>
      <c r="C15" s="41" t="s">
        <v>70</v>
      </c>
      <c r="D15" s="41"/>
      <c r="E15" s="41">
        <v>13.7</v>
      </c>
      <c r="F15" s="41">
        <v>17.399999999999999</v>
      </c>
      <c r="G15" s="41">
        <v>17.399999999999999</v>
      </c>
      <c r="H15" s="41">
        <v>17.5</v>
      </c>
      <c r="I15" s="41">
        <v>18.600000000000001</v>
      </c>
      <c r="J15" s="520">
        <v>17.5</v>
      </c>
      <c r="K15" s="520">
        <v>18.600000000000001</v>
      </c>
      <c r="L15" s="41">
        <v>18</v>
      </c>
      <c r="M15" s="41">
        <v>18</v>
      </c>
      <c r="N15" s="362"/>
    </row>
    <row r="16" spans="1:14" ht="29" customHeight="1">
      <c r="A16" s="615"/>
      <c r="B16" s="81" t="s">
        <v>517</v>
      </c>
      <c r="C16" s="41" t="s">
        <v>78</v>
      </c>
      <c r="D16" s="41"/>
      <c r="E16" s="41">
        <v>1125</v>
      </c>
      <c r="F16" s="41">
        <v>1130</v>
      </c>
      <c r="G16" s="41">
        <v>1149</v>
      </c>
      <c r="H16" s="395">
        <v>1135</v>
      </c>
      <c r="I16" s="41">
        <v>1147</v>
      </c>
      <c r="J16" s="520">
        <v>1135</v>
      </c>
      <c r="K16" s="520">
        <v>1147</v>
      </c>
      <c r="L16" s="41">
        <v>1155</v>
      </c>
      <c r="M16" s="41">
        <v>1156</v>
      </c>
      <c r="N16" s="362"/>
    </row>
    <row r="17" spans="1:16" s="306" customFormat="1" ht="18.75" customHeight="1">
      <c r="A17" s="307" t="s">
        <v>96</v>
      </c>
      <c r="B17" s="83" t="s">
        <v>90</v>
      </c>
      <c r="C17" s="564" t="s">
        <v>285</v>
      </c>
      <c r="D17" s="565"/>
      <c r="E17" s="565"/>
      <c r="F17" s="565"/>
      <c r="G17" s="565"/>
      <c r="H17" s="565"/>
      <c r="I17" s="565"/>
      <c r="J17" s="565"/>
      <c r="K17" s="565"/>
      <c r="L17" s="565"/>
      <c r="M17" s="565"/>
      <c r="N17" s="374"/>
      <c r="P17" s="80"/>
    </row>
    <row r="18" spans="1:16" ht="22" customHeight="1">
      <c r="A18" s="574"/>
      <c r="B18" s="81" t="s">
        <v>421</v>
      </c>
      <c r="C18" s="41" t="s">
        <v>70</v>
      </c>
      <c r="D18" s="41"/>
      <c r="E18" s="41">
        <v>6115</v>
      </c>
      <c r="F18" s="41">
        <v>6118</v>
      </c>
      <c r="G18" s="41">
        <v>6707</v>
      </c>
      <c r="H18" s="41">
        <v>6120</v>
      </c>
      <c r="I18" s="41">
        <v>6208</v>
      </c>
      <c r="J18" s="520">
        <v>6120</v>
      </c>
      <c r="K18" s="520">
        <v>7042</v>
      </c>
      <c r="L18" s="41">
        <v>6120</v>
      </c>
      <c r="M18" s="41">
        <v>6125</v>
      </c>
      <c r="N18" s="362"/>
    </row>
    <row r="19" spans="1:16">
      <c r="A19" s="575"/>
      <c r="B19" s="81" t="s">
        <v>422</v>
      </c>
      <c r="C19" s="41" t="s">
        <v>78</v>
      </c>
      <c r="D19" s="41"/>
      <c r="E19" s="41">
        <v>12669</v>
      </c>
      <c r="F19" s="41">
        <v>12670</v>
      </c>
      <c r="G19" s="41">
        <v>12675</v>
      </c>
      <c r="H19" s="395">
        <v>12680</v>
      </c>
      <c r="I19" s="41">
        <v>9673</v>
      </c>
      <c r="J19" s="520">
        <v>12680</v>
      </c>
      <c r="K19" s="520">
        <v>12680</v>
      </c>
      <c r="L19" s="395">
        <v>12690</v>
      </c>
      <c r="M19" s="395">
        <v>12690</v>
      </c>
      <c r="N19" s="362"/>
    </row>
    <row r="20" spans="1:16">
      <c r="A20" s="575"/>
      <c r="B20" s="81" t="s">
        <v>423</v>
      </c>
      <c r="C20" s="41" t="s">
        <v>70</v>
      </c>
      <c r="D20" s="41"/>
      <c r="E20" s="41">
        <v>13.7</v>
      </c>
      <c r="F20" s="41">
        <v>13.8</v>
      </c>
      <c r="G20" s="41">
        <v>17.399999999999999</v>
      </c>
      <c r="H20" s="41">
        <v>14</v>
      </c>
      <c r="I20" s="41">
        <v>18.600000000000001</v>
      </c>
      <c r="J20" s="520">
        <v>17.5</v>
      </c>
      <c r="K20" s="520">
        <v>19.600000000000001</v>
      </c>
      <c r="L20" s="41">
        <v>17.5</v>
      </c>
      <c r="M20" s="41">
        <v>17.5</v>
      </c>
      <c r="N20" s="362"/>
    </row>
    <row r="21" spans="1:16" ht="15" customHeight="1">
      <c r="A21" s="575"/>
      <c r="B21" s="82" t="s">
        <v>413</v>
      </c>
      <c r="C21" s="41" t="s">
        <v>414</v>
      </c>
      <c r="D21" s="41"/>
      <c r="E21" s="41">
        <v>3340</v>
      </c>
      <c r="F21" s="41">
        <v>3390</v>
      </c>
      <c r="G21" s="41">
        <v>3390</v>
      </c>
      <c r="H21" s="41">
        <v>3440</v>
      </c>
      <c r="I21" s="41">
        <v>3420</v>
      </c>
      <c r="J21" s="520">
        <v>3440</v>
      </c>
      <c r="K21" s="520">
        <v>3440</v>
      </c>
      <c r="L21" s="41">
        <v>3490</v>
      </c>
      <c r="M21" s="41">
        <v>3490</v>
      </c>
      <c r="N21" s="362"/>
    </row>
    <row r="22" spans="1:16" ht="22" customHeight="1">
      <c r="A22" s="576"/>
      <c r="B22" s="308" t="s">
        <v>540</v>
      </c>
      <c r="C22" s="41" t="s">
        <v>492</v>
      </c>
      <c r="D22" s="41"/>
      <c r="E22" s="41">
        <v>6324</v>
      </c>
      <c r="F22" s="41">
        <v>6600</v>
      </c>
      <c r="G22" s="41">
        <v>6996</v>
      </c>
      <c r="H22" s="41">
        <v>7090</v>
      </c>
      <c r="I22" s="41">
        <v>4240</v>
      </c>
      <c r="J22" s="520">
        <v>7090</v>
      </c>
      <c r="K22" s="520">
        <v>7450</v>
      </c>
      <c r="L22" s="41">
        <v>7090</v>
      </c>
      <c r="M22" s="41">
        <v>7090</v>
      </c>
      <c r="N22" s="362"/>
    </row>
    <row r="23" spans="1:16" s="306" customFormat="1" ht="12.75" customHeight="1">
      <c r="A23" s="307" t="s">
        <v>97</v>
      </c>
      <c r="B23" s="83" t="s">
        <v>101</v>
      </c>
      <c r="C23" s="564" t="s">
        <v>286</v>
      </c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616"/>
      <c r="P23" s="80"/>
    </row>
    <row r="24" spans="1:16" ht="13" customHeight="1">
      <c r="A24" s="574"/>
      <c r="B24" s="81" t="s">
        <v>424</v>
      </c>
      <c r="C24" s="41" t="s">
        <v>78</v>
      </c>
      <c r="D24" s="41"/>
      <c r="E24" s="41">
        <v>146205</v>
      </c>
      <c r="F24" s="41">
        <v>157104</v>
      </c>
      <c r="G24" s="41">
        <v>161057</v>
      </c>
      <c r="H24" s="41">
        <v>160000</v>
      </c>
      <c r="I24" s="41">
        <v>100007</v>
      </c>
      <c r="J24" s="520">
        <v>160000</v>
      </c>
      <c r="K24" s="520">
        <v>183520</v>
      </c>
      <c r="L24" s="41">
        <v>163000</v>
      </c>
      <c r="M24" s="41">
        <v>163000</v>
      </c>
      <c r="N24" s="362"/>
    </row>
    <row r="25" spans="1:16" ht="29.25" customHeight="1">
      <c r="A25" s="575"/>
      <c r="B25" s="81" t="s">
        <v>513</v>
      </c>
      <c r="C25" s="41" t="s">
        <v>77</v>
      </c>
      <c r="D25" s="41"/>
      <c r="E25" s="41">
        <v>16411</v>
      </c>
      <c r="F25" s="41">
        <v>16500</v>
      </c>
      <c r="G25" s="41">
        <v>19081</v>
      </c>
      <c r="H25" s="41">
        <v>16600</v>
      </c>
      <c r="I25" s="41">
        <v>11078</v>
      </c>
      <c r="J25" s="520">
        <v>19083</v>
      </c>
      <c r="K25" s="520">
        <v>19150</v>
      </c>
      <c r="L25" s="41">
        <v>19083</v>
      </c>
      <c r="M25" s="41">
        <v>19083</v>
      </c>
      <c r="N25" s="362"/>
    </row>
    <row r="26" spans="1:16" ht="41.5" customHeight="1">
      <c r="A26" s="575"/>
      <c r="B26" s="81" t="s">
        <v>512</v>
      </c>
      <c r="C26" s="41" t="s">
        <v>70</v>
      </c>
      <c r="D26" s="41"/>
      <c r="E26" s="41">
        <v>37.6</v>
      </c>
      <c r="F26" s="41">
        <v>38</v>
      </c>
      <c r="G26" s="41">
        <v>24.2</v>
      </c>
      <c r="H26" s="41">
        <v>40</v>
      </c>
      <c r="I26" s="41">
        <v>27.4</v>
      </c>
      <c r="J26" s="520">
        <v>40</v>
      </c>
      <c r="K26" s="520">
        <v>47.4</v>
      </c>
      <c r="L26" s="41">
        <v>40</v>
      </c>
      <c r="M26" s="41">
        <v>40</v>
      </c>
      <c r="N26" s="362"/>
    </row>
    <row r="27" spans="1:16" ht="25.5" customHeight="1">
      <c r="A27" s="575"/>
      <c r="B27" s="81" t="s">
        <v>415</v>
      </c>
      <c r="C27" s="41" t="s">
        <v>224</v>
      </c>
      <c r="D27" s="41"/>
      <c r="E27" s="41">
        <v>162</v>
      </c>
      <c r="F27" s="41">
        <v>164</v>
      </c>
      <c r="G27" s="41">
        <v>163</v>
      </c>
      <c r="H27" s="41">
        <v>164</v>
      </c>
      <c r="I27" s="41">
        <v>162</v>
      </c>
      <c r="J27" s="520">
        <v>164</v>
      </c>
      <c r="K27" s="520">
        <v>166</v>
      </c>
      <c r="L27" s="41">
        <v>165</v>
      </c>
      <c r="M27" s="41">
        <v>165</v>
      </c>
      <c r="N27" s="362"/>
    </row>
    <row r="28" spans="1:16" ht="18.75" customHeight="1">
      <c r="A28" s="576"/>
      <c r="B28" s="81" t="s">
        <v>514</v>
      </c>
      <c r="C28" s="41" t="s">
        <v>77</v>
      </c>
      <c r="D28" s="41"/>
      <c r="E28" s="41">
        <v>1904</v>
      </c>
      <c r="F28" s="41">
        <v>1910</v>
      </c>
      <c r="G28" s="41">
        <v>1911</v>
      </c>
      <c r="H28" s="41">
        <v>1915</v>
      </c>
      <c r="I28" s="41">
        <v>1900</v>
      </c>
      <c r="J28" s="520">
        <v>1915</v>
      </c>
      <c r="K28" s="520">
        <v>1926</v>
      </c>
      <c r="L28" s="41">
        <v>1920</v>
      </c>
      <c r="M28" s="41">
        <v>1920</v>
      </c>
      <c r="N28" s="362"/>
    </row>
    <row r="29" spans="1:16" s="306" customFormat="1" ht="12.75" customHeight="1">
      <c r="A29" s="307" t="s">
        <v>398</v>
      </c>
      <c r="B29" s="83" t="s">
        <v>103</v>
      </c>
      <c r="C29" s="564" t="s">
        <v>287</v>
      </c>
      <c r="D29" s="565"/>
      <c r="E29" s="565"/>
      <c r="F29" s="565"/>
      <c r="G29" s="565"/>
      <c r="H29" s="565"/>
      <c r="I29" s="565"/>
      <c r="J29" s="565"/>
      <c r="K29" s="565"/>
      <c r="L29" s="565"/>
      <c r="M29" s="565"/>
      <c r="N29" s="616"/>
      <c r="P29" s="80"/>
    </row>
    <row r="30" spans="1:16" ht="37" customHeight="1">
      <c r="A30" s="574"/>
      <c r="B30" s="81" t="s">
        <v>412</v>
      </c>
      <c r="C30" s="41" t="s">
        <v>77</v>
      </c>
      <c r="D30" s="41"/>
      <c r="E30" s="41">
        <v>1125</v>
      </c>
      <c r="F30" s="41">
        <v>1130</v>
      </c>
      <c r="G30" s="41">
        <v>1144</v>
      </c>
      <c r="H30" s="395">
        <v>1135</v>
      </c>
      <c r="I30" s="41">
        <v>1147</v>
      </c>
      <c r="J30" s="520">
        <v>1153</v>
      </c>
      <c r="K30" s="520">
        <v>1167</v>
      </c>
      <c r="L30" s="41">
        <v>1155</v>
      </c>
      <c r="M30" s="41">
        <v>1210</v>
      </c>
      <c r="N30" s="362"/>
    </row>
    <row r="31" spans="1:16" ht="35.5" customHeight="1">
      <c r="A31" s="576"/>
      <c r="B31" s="300" t="s">
        <v>515</v>
      </c>
      <c r="C31" s="41" t="s">
        <v>70</v>
      </c>
      <c r="D31" s="41"/>
      <c r="E31" s="41">
        <v>31.8</v>
      </c>
      <c r="F31" s="41">
        <v>32</v>
      </c>
      <c r="G31" s="41">
        <v>31.28</v>
      </c>
      <c r="H31" s="41">
        <v>32</v>
      </c>
      <c r="I31" s="41">
        <v>32</v>
      </c>
      <c r="J31" s="520">
        <v>32</v>
      </c>
      <c r="K31" s="520">
        <v>32</v>
      </c>
      <c r="L31" s="41">
        <v>32</v>
      </c>
      <c r="M31" s="41">
        <v>32</v>
      </c>
      <c r="N31" s="362"/>
    </row>
    <row r="32" spans="1:16" ht="15">
      <c r="A32" s="364">
        <v>2</v>
      </c>
      <c r="B32" s="557" t="s">
        <v>289</v>
      </c>
      <c r="C32" s="558"/>
      <c r="D32" s="558"/>
      <c r="E32" s="558"/>
      <c r="F32" s="558"/>
      <c r="G32" s="558"/>
      <c r="H32" s="558"/>
      <c r="I32" s="558"/>
      <c r="J32" s="558"/>
      <c r="K32" s="558"/>
      <c r="L32" s="558"/>
      <c r="M32" s="558"/>
      <c r="N32" s="559"/>
    </row>
    <row r="33" spans="1:16" ht="15.75" customHeight="1">
      <c r="A33" s="620"/>
      <c r="B33" s="373" t="s">
        <v>76</v>
      </c>
      <c r="C33" s="591" t="s">
        <v>357</v>
      </c>
      <c r="D33" s="592"/>
      <c r="E33" s="561"/>
      <c r="F33" s="561"/>
      <c r="G33" s="561"/>
      <c r="H33" s="561"/>
      <c r="I33" s="561"/>
      <c r="J33" s="561"/>
      <c r="K33" s="561"/>
      <c r="L33" s="561"/>
      <c r="M33" s="561"/>
      <c r="N33" s="595"/>
    </row>
    <row r="34" spans="1:16" ht="37.5" customHeight="1">
      <c r="A34" s="621"/>
      <c r="B34" s="373" t="s">
        <v>437</v>
      </c>
      <c r="C34" s="362" t="s">
        <v>70</v>
      </c>
      <c r="D34" s="362"/>
      <c r="E34" s="41">
        <v>19</v>
      </c>
      <c r="F34" s="41">
        <v>21.3</v>
      </c>
      <c r="G34" s="41">
        <v>21</v>
      </c>
      <c r="H34" s="531" t="s">
        <v>702</v>
      </c>
      <c r="I34" s="41">
        <v>21</v>
      </c>
      <c r="J34" s="520">
        <v>21.7</v>
      </c>
      <c r="K34" s="520">
        <v>21</v>
      </c>
      <c r="L34" s="362">
        <v>21.7</v>
      </c>
      <c r="M34" s="362">
        <v>21.8</v>
      </c>
      <c r="N34" s="362"/>
    </row>
    <row r="35" spans="1:16" ht="46">
      <c r="A35" s="621"/>
      <c r="B35" s="373" t="s">
        <v>438</v>
      </c>
      <c r="C35" s="362" t="s">
        <v>70</v>
      </c>
      <c r="D35" s="362"/>
      <c r="E35" s="41">
        <v>25</v>
      </c>
      <c r="F35" s="41">
        <v>25</v>
      </c>
      <c r="G35" s="41">
        <v>25</v>
      </c>
      <c r="H35" s="41">
        <v>25</v>
      </c>
      <c r="I35" s="41">
        <v>25</v>
      </c>
      <c r="J35" s="520">
        <v>25</v>
      </c>
      <c r="K35" s="520">
        <v>25</v>
      </c>
      <c r="L35" s="362">
        <v>25</v>
      </c>
      <c r="M35" s="362">
        <v>37.5</v>
      </c>
      <c r="N35" s="362"/>
    </row>
    <row r="36" spans="1:16" ht="13">
      <c r="A36" s="622"/>
      <c r="B36" s="373" t="s">
        <v>105</v>
      </c>
      <c r="C36" s="560" t="s">
        <v>303</v>
      </c>
      <c r="D36" s="561"/>
      <c r="E36" s="562"/>
      <c r="F36" s="562"/>
      <c r="G36" s="562"/>
      <c r="H36" s="562"/>
      <c r="I36" s="562"/>
      <c r="J36" s="562"/>
      <c r="K36" s="562"/>
      <c r="L36" s="562"/>
      <c r="M36" s="562"/>
      <c r="N36" s="563"/>
    </row>
    <row r="37" spans="1:16" ht="13">
      <c r="A37" s="307" t="s">
        <v>98</v>
      </c>
      <c r="B37" s="83" t="s">
        <v>90</v>
      </c>
      <c r="C37" s="564" t="s">
        <v>290</v>
      </c>
      <c r="D37" s="565"/>
      <c r="E37" s="566"/>
      <c r="F37" s="566"/>
      <c r="G37" s="566"/>
      <c r="H37" s="566"/>
      <c r="I37" s="566"/>
      <c r="J37" s="566"/>
      <c r="K37" s="566"/>
      <c r="L37" s="566"/>
      <c r="M37" s="566"/>
      <c r="N37" s="567"/>
    </row>
    <row r="38" spans="1:16" ht="24.5" customHeight="1">
      <c r="A38" s="574"/>
      <c r="B38" s="373" t="s">
        <v>436</v>
      </c>
      <c r="C38" s="362" t="s">
        <v>91</v>
      </c>
      <c r="D38" s="362"/>
      <c r="E38" s="41">
        <v>214</v>
      </c>
      <c r="F38" s="41">
        <v>200</v>
      </c>
      <c r="G38" s="41">
        <v>208</v>
      </c>
      <c r="H38" s="532">
        <v>180</v>
      </c>
      <c r="I38" s="532">
        <v>102</v>
      </c>
      <c r="J38" s="520">
        <v>185</v>
      </c>
      <c r="K38" s="520">
        <v>184</v>
      </c>
      <c r="L38" s="370">
        <v>190</v>
      </c>
      <c r="M38" s="370">
        <v>190</v>
      </c>
      <c r="N38" s="362"/>
    </row>
    <row r="39" spans="1:16" ht="23">
      <c r="A39" s="575"/>
      <c r="B39" s="373" t="s">
        <v>601</v>
      </c>
      <c r="C39" s="362" t="s">
        <v>77</v>
      </c>
      <c r="D39" s="362"/>
      <c r="E39" s="41">
        <v>9</v>
      </c>
      <c r="F39" s="41">
        <v>64</v>
      </c>
      <c r="G39" s="41">
        <v>12</v>
      </c>
      <c r="H39" s="41">
        <v>10</v>
      </c>
      <c r="I39" s="41">
        <v>8</v>
      </c>
      <c r="J39" s="520">
        <v>12</v>
      </c>
      <c r="K39" s="520">
        <v>8</v>
      </c>
      <c r="L39" s="370">
        <v>14</v>
      </c>
      <c r="M39" s="370">
        <v>15</v>
      </c>
      <c r="N39" s="362"/>
    </row>
    <row r="40" spans="1:16" ht="23">
      <c r="A40" s="575"/>
      <c r="B40" s="373" t="s">
        <v>434</v>
      </c>
      <c r="C40" s="362" t="s">
        <v>77</v>
      </c>
      <c r="D40" s="362"/>
      <c r="E40" s="41">
        <v>55</v>
      </c>
      <c r="F40" s="41">
        <v>55</v>
      </c>
      <c r="G40" s="41">
        <v>191</v>
      </c>
      <c r="H40" s="41">
        <v>150</v>
      </c>
      <c r="I40" s="41">
        <v>89</v>
      </c>
      <c r="J40" s="520">
        <v>155</v>
      </c>
      <c r="K40" s="520">
        <v>272</v>
      </c>
      <c r="L40" s="370">
        <v>160</v>
      </c>
      <c r="M40" s="370">
        <v>162</v>
      </c>
      <c r="N40" s="362"/>
    </row>
    <row r="41" spans="1:16" ht="29.25" customHeight="1">
      <c r="A41" s="576"/>
      <c r="B41" s="373" t="s">
        <v>435</v>
      </c>
      <c r="C41" s="362" t="s">
        <v>77</v>
      </c>
      <c r="D41" s="362"/>
      <c r="E41" s="41">
        <v>1255</v>
      </c>
      <c r="F41" s="41">
        <v>1000</v>
      </c>
      <c r="G41" s="41">
        <v>1137</v>
      </c>
      <c r="H41" s="41">
        <v>110</v>
      </c>
      <c r="I41" s="41">
        <v>530</v>
      </c>
      <c r="J41" s="520">
        <v>1150</v>
      </c>
      <c r="K41" s="520">
        <v>1158</v>
      </c>
      <c r="L41" s="370">
        <v>1200</v>
      </c>
      <c r="M41" s="370">
        <v>1250</v>
      </c>
      <c r="N41" s="362"/>
    </row>
    <row r="42" spans="1:16" ht="13">
      <c r="A42" s="307" t="s">
        <v>99</v>
      </c>
      <c r="B42" s="83" t="s">
        <v>83</v>
      </c>
      <c r="C42" s="564" t="s">
        <v>291</v>
      </c>
      <c r="D42" s="565"/>
      <c r="E42" s="566"/>
      <c r="F42" s="566"/>
      <c r="G42" s="566"/>
      <c r="H42" s="566"/>
      <c r="I42" s="566"/>
      <c r="J42" s="566"/>
      <c r="K42" s="566"/>
      <c r="L42" s="566"/>
      <c r="M42" s="566"/>
      <c r="N42" s="567"/>
    </row>
    <row r="43" spans="1:16" ht="13">
      <c r="A43" s="579"/>
      <c r="B43" s="373" t="s">
        <v>111</v>
      </c>
      <c r="C43" s="560" t="s">
        <v>304</v>
      </c>
      <c r="D43" s="561"/>
      <c r="E43" s="562"/>
      <c r="F43" s="562"/>
      <c r="G43" s="562"/>
      <c r="H43" s="562"/>
      <c r="I43" s="562"/>
      <c r="J43" s="562"/>
      <c r="K43" s="562"/>
      <c r="L43" s="562"/>
      <c r="M43" s="562"/>
      <c r="N43" s="563"/>
    </row>
    <row r="44" spans="1:16" ht="34.5" customHeight="1">
      <c r="A44" s="581"/>
      <c r="B44" s="373" t="s">
        <v>355</v>
      </c>
      <c r="C44" s="362" t="s">
        <v>356</v>
      </c>
      <c r="D44" s="362"/>
      <c r="E44" s="370">
        <v>2</v>
      </c>
      <c r="F44" s="41">
        <v>2</v>
      </c>
      <c r="G44" s="41">
        <v>2</v>
      </c>
      <c r="H44" s="41">
        <v>2</v>
      </c>
      <c r="I44" s="41">
        <v>2</v>
      </c>
      <c r="J44" s="520">
        <v>2</v>
      </c>
      <c r="K44" s="520">
        <v>2</v>
      </c>
      <c r="L44" s="362">
        <v>3</v>
      </c>
      <c r="M44" s="362">
        <v>4</v>
      </c>
      <c r="N44" s="362"/>
    </row>
    <row r="45" spans="1:16" ht="34.5" customHeight="1">
      <c r="A45" s="364">
        <v>3</v>
      </c>
      <c r="B45" s="557" t="s">
        <v>292</v>
      </c>
      <c r="C45" s="558"/>
      <c r="D45" s="558"/>
      <c r="E45" s="558"/>
      <c r="F45" s="558"/>
      <c r="G45" s="558"/>
      <c r="H45" s="558"/>
      <c r="I45" s="558"/>
      <c r="J45" s="558"/>
      <c r="K45" s="558"/>
      <c r="L45" s="558"/>
      <c r="M45" s="558"/>
      <c r="N45" s="559"/>
    </row>
    <row r="46" spans="1:16" ht="30" customHeight="1">
      <c r="A46" s="309"/>
      <c r="B46" s="303" t="s">
        <v>76</v>
      </c>
      <c r="C46" s="602" t="s">
        <v>275</v>
      </c>
      <c r="D46" s="602"/>
      <c r="E46" s="568"/>
      <c r="F46" s="568"/>
      <c r="G46" s="568"/>
      <c r="H46" s="568"/>
      <c r="I46" s="568"/>
      <c r="J46" s="568"/>
      <c r="K46" s="568"/>
      <c r="L46" s="568"/>
      <c r="M46" s="568"/>
      <c r="N46" s="568"/>
    </row>
    <row r="47" spans="1:16" s="311" customFormat="1" ht="27.5" customHeight="1">
      <c r="A47" s="310"/>
      <c r="B47" s="303" t="s">
        <v>433</v>
      </c>
      <c r="C47" s="370"/>
      <c r="D47" s="370"/>
      <c r="E47" s="41">
        <v>102.9</v>
      </c>
      <c r="F47" s="41">
        <v>102.9</v>
      </c>
      <c r="G47" s="41">
        <v>102.9</v>
      </c>
      <c r="H47" s="41">
        <v>101.6</v>
      </c>
      <c r="I47" s="41">
        <v>101.3</v>
      </c>
      <c r="J47" s="520">
        <v>101.6</v>
      </c>
      <c r="K47" s="520">
        <v>101.6</v>
      </c>
      <c r="L47" s="370">
        <v>102</v>
      </c>
      <c r="M47" s="362">
        <v>102.5</v>
      </c>
      <c r="N47" s="362"/>
      <c r="P47" s="80"/>
    </row>
    <row r="48" spans="1:16" s="311" customFormat="1" ht="23.25" customHeight="1">
      <c r="A48" s="628" t="s">
        <v>594</v>
      </c>
      <c r="B48" s="629"/>
      <c r="C48" s="629"/>
      <c r="D48" s="629"/>
      <c r="E48" s="629"/>
      <c r="F48" s="629"/>
      <c r="G48" s="629"/>
      <c r="H48" s="629"/>
      <c r="I48" s="629"/>
      <c r="J48" s="629"/>
      <c r="K48" s="629"/>
      <c r="L48" s="629"/>
      <c r="M48" s="629"/>
      <c r="N48" s="630"/>
      <c r="P48" s="80"/>
    </row>
    <row r="49" spans="1:16" s="311" customFormat="1" ht="23.25" customHeight="1">
      <c r="A49" s="365"/>
      <c r="B49" s="319" t="s">
        <v>593</v>
      </c>
      <c r="C49" s="232"/>
      <c r="D49" s="232"/>
      <c r="E49" s="47">
        <v>100</v>
      </c>
      <c r="F49" s="47">
        <v>100</v>
      </c>
      <c r="G49" s="47">
        <v>100</v>
      </c>
      <c r="H49" s="47">
        <v>100</v>
      </c>
      <c r="I49" s="47">
        <v>47.3</v>
      </c>
      <c r="J49" s="533">
        <v>100</v>
      </c>
      <c r="K49" s="533">
        <v>100</v>
      </c>
      <c r="L49" s="47">
        <v>100</v>
      </c>
      <c r="M49" s="47">
        <v>100</v>
      </c>
      <c r="N49" s="362"/>
      <c r="P49" s="80"/>
    </row>
    <row r="50" spans="1:16" ht="15">
      <c r="A50" s="364">
        <v>4</v>
      </c>
      <c r="B50" s="557" t="s">
        <v>293</v>
      </c>
      <c r="C50" s="558"/>
      <c r="D50" s="558"/>
      <c r="E50" s="558"/>
      <c r="F50" s="558"/>
      <c r="G50" s="558"/>
      <c r="H50" s="558"/>
      <c r="I50" s="558"/>
      <c r="J50" s="558"/>
      <c r="K50" s="558"/>
      <c r="L50" s="558"/>
      <c r="M50" s="558"/>
      <c r="N50" s="559"/>
    </row>
    <row r="51" spans="1:16" ht="28.5" customHeight="1">
      <c r="A51" s="579"/>
      <c r="B51" s="373" t="s">
        <v>84</v>
      </c>
      <c r="C51" s="624" t="s">
        <v>350</v>
      </c>
      <c r="D51" s="625"/>
      <c r="E51" s="626"/>
      <c r="F51" s="626"/>
      <c r="G51" s="626"/>
      <c r="H51" s="626"/>
      <c r="I51" s="626"/>
      <c r="J51" s="626"/>
      <c r="K51" s="626"/>
      <c r="L51" s="626"/>
      <c r="M51" s="626"/>
      <c r="N51" s="627"/>
    </row>
    <row r="52" spans="1:16">
      <c r="A52" s="580"/>
      <c r="B52" s="373" t="s">
        <v>439</v>
      </c>
      <c r="C52" s="362" t="s">
        <v>91</v>
      </c>
      <c r="D52" s="362"/>
      <c r="E52" s="41">
        <v>88</v>
      </c>
      <c r="F52" s="41">
        <v>90</v>
      </c>
      <c r="G52" s="41">
        <v>91</v>
      </c>
      <c r="H52" s="41">
        <v>90</v>
      </c>
      <c r="I52" s="41">
        <v>88</v>
      </c>
      <c r="J52" s="520">
        <v>91</v>
      </c>
      <c r="K52" s="520">
        <v>94</v>
      </c>
      <c r="L52" s="370">
        <v>90</v>
      </c>
      <c r="M52" s="370">
        <v>90</v>
      </c>
      <c r="N52" s="362"/>
    </row>
    <row r="53" spans="1:16" ht="23">
      <c r="A53" s="580"/>
      <c r="B53" s="373" t="s">
        <v>440</v>
      </c>
      <c r="C53" s="362" t="s">
        <v>70</v>
      </c>
      <c r="D53" s="362"/>
      <c r="E53" s="41">
        <v>46.33</v>
      </c>
      <c r="F53" s="41">
        <v>47.22</v>
      </c>
      <c r="G53" s="41">
        <v>51.5</v>
      </c>
      <c r="H53" s="41">
        <v>51.81</v>
      </c>
      <c r="I53" s="41">
        <v>47</v>
      </c>
      <c r="J53" s="520">
        <v>54.34</v>
      </c>
      <c r="K53" s="520">
        <v>55.9</v>
      </c>
      <c r="L53" s="370">
        <v>54.34</v>
      </c>
      <c r="M53" s="370">
        <v>56.07</v>
      </c>
      <c r="N53" s="362"/>
    </row>
    <row r="54" spans="1:16" ht="35" customHeight="1">
      <c r="A54" s="580"/>
      <c r="B54" s="373" t="s">
        <v>441</v>
      </c>
      <c r="C54" s="516" t="s">
        <v>70</v>
      </c>
      <c r="D54" s="362"/>
      <c r="E54" s="41">
        <v>12</v>
      </c>
      <c r="F54" s="41">
        <v>14</v>
      </c>
      <c r="G54" s="41">
        <v>14</v>
      </c>
      <c r="H54" s="41">
        <v>14</v>
      </c>
      <c r="I54" s="41">
        <v>14</v>
      </c>
      <c r="J54" s="520">
        <v>15</v>
      </c>
      <c r="K54" s="520">
        <v>15</v>
      </c>
      <c r="L54" s="370">
        <v>15</v>
      </c>
      <c r="M54" s="370">
        <v>15</v>
      </c>
      <c r="N54" s="362"/>
    </row>
    <row r="55" spans="1:16" ht="57" customHeight="1">
      <c r="A55" s="580"/>
      <c r="B55" s="373" t="s">
        <v>442</v>
      </c>
      <c r="C55" s="362" t="s">
        <v>77</v>
      </c>
      <c r="D55" s="362"/>
      <c r="E55" s="41">
        <v>4500</v>
      </c>
      <c r="F55" s="41">
        <v>4800</v>
      </c>
      <c r="G55" s="41">
        <v>4800</v>
      </c>
      <c r="H55" s="41">
        <v>4800</v>
      </c>
      <c r="I55" s="41">
        <v>4600</v>
      </c>
      <c r="J55" s="520">
        <v>5000</v>
      </c>
      <c r="K55" s="520">
        <v>5000</v>
      </c>
      <c r="L55" s="370">
        <v>5000</v>
      </c>
      <c r="M55" s="370">
        <v>5000</v>
      </c>
      <c r="N55" s="362"/>
    </row>
    <row r="56" spans="1:16" ht="13">
      <c r="A56" s="581"/>
      <c r="B56" s="373" t="s">
        <v>86</v>
      </c>
      <c r="C56" s="560" t="s">
        <v>196</v>
      </c>
      <c r="D56" s="561"/>
      <c r="E56" s="562"/>
      <c r="F56" s="562"/>
      <c r="G56" s="562"/>
      <c r="H56" s="562"/>
      <c r="I56" s="562"/>
      <c r="J56" s="562"/>
      <c r="K56" s="562"/>
      <c r="L56" s="562"/>
      <c r="M56" s="562"/>
      <c r="N56" s="563"/>
    </row>
    <row r="57" spans="1:16" ht="15" customHeight="1">
      <c r="A57" s="312" t="s">
        <v>131</v>
      </c>
      <c r="B57" s="83" t="s">
        <v>90</v>
      </c>
      <c r="C57" s="564" t="s">
        <v>197</v>
      </c>
      <c r="D57" s="565"/>
      <c r="E57" s="566"/>
      <c r="F57" s="566"/>
      <c r="G57" s="566"/>
      <c r="H57" s="566"/>
      <c r="I57" s="566"/>
      <c r="J57" s="566"/>
      <c r="K57" s="566"/>
      <c r="L57" s="566"/>
      <c r="M57" s="566"/>
      <c r="N57" s="567"/>
    </row>
    <row r="58" spans="1:16" ht="31.5" customHeight="1">
      <c r="A58" s="579"/>
      <c r="B58" s="84" t="s">
        <v>747</v>
      </c>
      <c r="C58" s="368" t="s">
        <v>77</v>
      </c>
      <c r="D58" s="368"/>
      <c r="E58" s="47">
        <v>2260</v>
      </c>
      <c r="F58" s="47">
        <v>2260</v>
      </c>
      <c r="G58" s="47">
        <v>2363</v>
      </c>
      <c r="H58" s="41">
        <v>19000</v>
      </c>
      <c r="I58" s="47">
        <v>18992</v>
      </c>
      <c r="J58" s="19">
        <v>19531</v>
      </c>
      <c r="K58" s="19">
        <v>21958</v>
      </c>
      <c r="L58" s="232">
        <v>19550</v>
      </c>
      <c r="M58" s="232">
        <v>19550</v>
      </c>
      <c r="N58" s="362"/>
    </row>
    <row r="59" spans="1:16" ht="29.25" customHeight="1">
      <c r="A59" s="580"/>
      <c r="B59" s="518" t="s">
        <v>748</v>
      </c>
      <c r="C59" s="362" t="s">
        <v>77</v>
      </c>
      <c r="D59" s="362"/>
      <c r="E59" s="41">
        <v>18997</v>
      </c>
      <c r="F59" s="41">
        <v>18997</v>
      </c>
      <c r="G59" s="41">
        <v>19531</v>
      </c>
      <c r="H59" s="47">
        <v>2300</v>
      </c>
      <c r="I59" s="41">
        <v>2334</v>
      </c>
      <c r="J59" s="520">
        <v>2400</v>
      </c>
      <c r="K59" s="520">
        <v>2507</v>
      </c>
      <c r="L59" s="370">
        <v>2400</v>
      </c>
      <c r="M59" s="370">
        <v>2400</v>
      </c>
      <c r="N59" s="362"/>
    </row>
    <row r="60" spans="1:16" ht="59.5" customHeight="1">
      <c r="A60" s="580"/>
      <c r="B60" s="373" t="s">
        <v>527</v>
      </c>
      <c r="C60" s="362" t="s">
        <v>77</v>
      </c>
      <c r="D60" s="362"/>
      <c r="E60" s="41">
        <v>4500</v>
      </c>
      <c r="F60" s="41">
        <v>4800</v>
      </c>
      <c r="G60" s="41">
        <v>4800</v>
      </c>
      <c r="H60" s="41">
        <v>5000</v>
      </c>
      <c r="I60" s="41">
        <v>4600</v>
      </c>
      <c r="J60" s="520">
        <v>5000</v>
      </c>
      <c r="K60" s="520">
        <v>5000</v>
      </c>
      <c r="L60" s="370">
        <v>5000</v>
      </c>
      <c r="M60" s="370">
        <v>5000</v>
      </c>
      <c r="N60" s="362"/>
    </row>
    <row r="61" spans="1:16" ht="13">
      <c r="A61" s="581"/>
      <c r="B61" s="373" t="s">
        <v>85</v>
      </c>
      <c r="C61" s="560" t="s">
        <v>351</v>
      </c>
      <c r="D61" s="561"/>
      <c r="E61" s="562"/>
      <c r="F61" s="562"/>
      <c r="G61" s="562"/>
      <c r="H61" s="562"/>
      <c r="I61" s="562"/>
      <c r="J61" s="562"/>
      <c r="K61" s="562"/>
      <c r="L61" s="562"/>
      <c r="M61" s="562"/>
      <c r="N61" s="563"/>
    </row>
    <row r="62" spans="1:16" ht="13">
      <c r="A62" s="307" t="s">
        <v>132</v>
      </c>
      <c r="B62" s="83" t="s">
        <v>83</v>
      </c>
      <c r="C62" s="564" t="s">
        <v>294</v>
      </c>
      <c r="D62" s="565"/>
      <c r="E62" s="566"/>
      <c r="F62" s="566"/>
      <c r="G62" s="566"/>
      <c r="H62" s="566"/>
      <c r="I62" s="566"/>
      <c r="J62" s="566"/>
      <c r="K62" s="566"/>
      <c r="L62" s="566"/>
      <c r="M62" s="566"/>
      <c r="N62" s="567"/>
    </row>
    <row r="63" spans="1:16" ht="34.5">
      <c r="A63" s="372"/>
      <c r="B63" s="373" t="s">
        <v>441</v>
      </c>
      <c r="C63" s="362" t="s">
        <v>70</v>
      </c>
      <c r="D63" s="362"/>
      <c r="E63" s="46">
        <v>12</v>
      </c>
      <c r="F63" s="78">
        <v>14</v>
      </c>
      <c r="G63" s="78">
        <v>14</v>
      </c>
      <c r="H63" s="41">
        <v>12</v>
      </c>
      <c r="I63" s="41">
        <v>12</v>
      </c>
      <c r="J63" s="521">
        <v>15</v>
      </c>
      <c r="K63" s="521">
        <v>15</v>
      </c>
      <c r="L63" s="46">
        <v>15</v>
      </c>
      <c r="M63" s="46">
        <v>15</v>
      </c>
      <c r="N63" s="362"/>
    </row>
    <row r="64" spans="1:16" ht="23">
      <c r="A64" s="372"/>
      <c r="B64" s="373" t="s">
        <v>443</v>
      </c>
      <c r="C64" s="362" t="s">
        <v>92</v>
      </c>
      <c r="D64" s="362"/>
      <c r="E64" s="370">
        <v>0</v>
      </c>
      <c r="F64" s="41">
        <v>0</v>
      </c>
      <c r="G64" s="41">
        <v>0</v>
      </c>
      <c r="H64" s="41">
        <v>1</v>
      </c>
      <c r="I64" s="41">
        <v>0</v>
      </c>
      <c r="J64" s="520">
        <v>0</v>
      </c>
      <c r="K64" s="520">
        <v>0</v>
      </c>
      <c r="L64" s="370">
        <v>0</v>
      </c>
      <c r="M64" s="370">
        <v>0</v>
      </c>
      <c r="N64" s="362"/>
    </row>
    <row r="65" spans="1:14" ht="57.5">
      <c r="A65" s="372"/>
      <c r="B65" s="373" t="s">
        <v>444</v>
      </c>
      <c r="C65" s="362" t="s">
        <v>77</v>
      </c>
      <c r="D65" s="362"/>
      <c r="E65" s="370">
        <v>35</v>
      </c>
      <c r="F65" s="41">
        <v>35</v>
      </c>
      <c r="G65" s="41">
        <v>35</v>
      </c>
      <c r="H65" s="41">
        <v>35</v>
      </c>
      <c r="I65" s="41">
        <v>34</v>
      </c>
      <c r="J65" s="520">
        <v>35</v>
      </c>
      <c r="K65" s="520">
        <v>34</v>
      </c>
      <c r="L65" s="370">
        <v>45</v>
      </c>
      <c r="M65" s="370">
        <v>50</v>
      </c>
      <c r="N65" s="362"/>
    </row>
    <row r="66" spans="1:14" ht="15.75" customHeight="1">
      <c r="A66" s="364">
        <v>5</v>
      </c>
      <c r="B66" s="557" t="s">
        <v>225</v>
      </c>
      <c r="C66" s="558"/>
      <c r="D66" s="558"/>
      <c r="E66" s="558"/>
      <c r="F66" s="558"/>
      <c r="G66" s="558"/>
      <c r="H66" s="558"/>
      <c r="I66" s="558"/>
      <c r="J66" s="558"/>
      <c r="K66" s="558"/>
      <c r="L66" s="558"/>
      <c r="M66" s="558"/>
      <c r="N66" s="559"/>
    </row>
    <row r="67" spans="1:14" ht="14.25" customHeight="1">
      <c r="A67" s="579"/>
      <c r="B67" s="373" t="s">
        <v>76</v>
      </c>
      <c r="C67" s="560" t="s">
        <v>199</v>
      </c>
      <c r="D67" s="561"/>
      <c r="E67" s="562"/>
      <c r="F67" s="562"/>
      <c r="G67" s="562"/>
      <c r="H67" s="562"/>
      <c r="I67" s="562"/>
      <c r="J67" s="562"/>
      <c r="K67" s="562"/>
      <c r="L67" s="562"/>
      <c r="M67" s="562"/>
      <c r="N67" s="563"/>
    </row>
    <row r="68" spans="1:14" ht="23">
      <c r="A68" s="580"/>
      <c r="B68" s="373" t="s">
        <v>200</v>
      </c>
      <c r="C68" s="362" t="s">
        <v>70</v>
      </c>
      <c r="D68" s="362"/>
      <c r="E68" s="370">
        <v>5.3</v>
      </c>
      <c r="F68" s="41">
        <v>5.35</v>
      </c>
      <c r="G68" s="41">
        <v>5.35</v>
      </c>
      <c r="H68" s="41">
        <v>5.3</v>
      </c>
      <c r="I68" s="41">
        <v>5.3</v>
      </c>
      <c r="J68" s="538">
        <v>5.3</v>
      </c>
      <c r="K68" s="538">
        <v>5.3</v>
      </c>
      <c r="L68" s="370">
        <v>5.3</v>
      </c>
      <c r="M68" s="370">
        <v>5.3</v>
      </c>
      <c r="N68" s="41"/>
    </row>
    <row r="69" spans="1:14" ht="12.75" customHeight="1">
      <c r="A69" s="581"/>
      <c r="B69" s="373" t="s">
        <v>86</v>
      </c>
      <c r="C69" s="560"/>
      <c r="D69" s="561"/>
      <c r="E69" s="562"/>
      <c r="F69" s="562"/>
      <c r="G69" s="562"/>
      <c r="H69" s="562"/>
      <c r="I69" s="562"/>
      <c r="J69" s="562"/>
      <c r="K69" s="562"/>
      <c r="L69" s="562"/>
      <c r="M69" s="562"/>
      <c r="N69" s="563"/>
    </row>
    <row r="70" spans="1:14" ht="12.75" customHeight="1">
      <c r="A70" s="307"/>
      <c r="B70" s="83" t="s">
        <v>90</v>
      </c>
      <c r="C70" s="564" t="s">
        <v>201</v>
      </c>
      <c r="D70" s="565"/>
      <c r="E70" s="566"/>
      <c r="F70" s="566"/>
      <c r="G70" s="566"/>
      <c r="H70" s="566"/>
      <c r="I70" s="566"/>
      <c r="J70" s="566"/>
      <c r="K70" s="566"/>
      <c r="L70" s="566"/>
      <c r="M70" s="566"/>
      <c r="N70" s="567"/>
    </row>
    <row r="71" spans="1:14" ht="34.5">
      <c r="A71" s="574"/>
      <c r="B71" s="373" t="s">
        <v>305</v>
      </c>
      <c r="C71" s="362" t="s">
        <v>92</v>
      </c>
      <c r="D71" s="362"/>
      <c r="E71" s="41">
        <v>35</v>
      </c>
      <c r="F71" s="41">
        <v>20</v>
      </c>
      <c r="G71" s="41">
        <v>20</v>
      </c>
      <c r="H71" s="41">
        <v>20</v>
      </c>
      <c r="I71" s="41">
        <v>0</v>
      </c>
      <c r="J71" s="538">
        <v>20</v>
      </c>
      <c r="K71" s="538">
        <v>18</v>
      </c>
      <c r="L71" s="370">
        <v>20</v>
      </c>
      <c r="M71" s="370">
        <v>20</v>
      </c>
      <c r="N71" s="367"/>
    </row>
    <row r="72" spans="1:14" ht="34.5">
      <c r="A72" s="575"/>
      <c r="B72" s="373" t="s">
        <v>202</v>
      </c>
      <c r="C72" s="362" t="s">
        <v>92</v>
      </c>
      <c r="D72" s="362"/>
      <c r="E72" s="41">
        <v>73</v>
      </c>
      <c r="F72" s="41">
        <v>15</v>
      </c>
      <c r="G72" s="41">
        <v>971</v>
      </c>
      <c r="H72" s="41">
        <v>20</v>
      </c>
      <c r="I72" s="41">
        <v>0</v>
      </c>
      <c r="J72" s="538">
        <v>20</v>
      </c>
      <c r="K72" s="538">
        <v>0</v>
      </c>
      <c r="L72" s="370">
        <v>20</v>
      </c>
      <c r="M72" s="370">
        <v>20</v>
      </c>
      <c r="N72" s="368"/>
    </row>
    <row r="73" spans="1:14" ht="12.75" customHeight="1">
      <c r="A73" s="576"/>
      <c r="B73" s="373" t="s">
        <v>85</v>
      </c>
      <c r="C73" s="560" t="s">
        <v>203</v>
      </c>
      <c r="D73" s="561"/>
      <c r="E73" s="562"/>
      <c r="F73" s="562"/>
      <c r="G73" s="562"/>
      <c r="H73" s="562"/>
      <c r="I73" s="562"/>
      <c r="J73" s="562"/>
      <c r="K73" s="562"/>
      <c r="L73" s="562"/>
      <c r="M73" s="562"/>
      <c r="N73" s="563"/>
    </row>
    <row r="74" spans="1:14" ht="12.75" customHeight="1">
      <c r="A74" s="307"/>
      <c r="B74" s="83" t="s">
        <v>83</v>
      </c>
      <c r="C74" s="564" t="s">
        <v>204</v>
      </c>
      <c r="D74" s="565"/>
      <c r="E74" s="566"/>
      <c r="F74" s="566"/>
      <c r="G74" s="566"/>
      <c r="H74" s="566"/>
      <c r="I74" s="566"/>
      <c r="J74" s="566"/>
      <c r="K74" s="566"/>
      <c r="L74" s="566"/>
      <c r="M74" s="566"/>
      <c r="N74" s="567"/>
    </row>
    <row r="75" spans="1:14">
      <c r="A75" s="574"/>
      <c r="B75" s="449" t="s">
        <v>692</v>
      </c>
      <c r="C75" s="362" t="s">
        <v>92</v>
      </c>
      <c r="D75" s="362"/>
      <c r="E75" s="41">
        <v>50</v>
      </c>
      <c r="F75" s="41">
        <v>18</v>
      </c>
      <c r="G75" s="41">
        <v>309</v>
      </c>
      <c r="H75" s="41">
        <v>15</v>
      </c>
      <c r="I75" s="41">
        <v>102</v>
      </c>
      <c r="J75" s="538">
        <v>15</v>
      </c>
      <c r="K75" s="538">
        <v>102</v>
      </c>
      <c r="L75" s="41">
        <v>15</v>
      </c>
      <c r="M75" s="41">
        <v>15</v>
      </c>
      <c r="N75" s="41"/>
    </row>
    <row r="76" spans="1:14" ht="23">
      <c r="A76" s="575"/>
      <c r="B76" s="449" t="s">
        <v>693</v>
      </c>
      <c r="C76" s="362" t="s">
        <v>92</v>
      </c>
      <c r="D76" s="362"/>
      <c r="E76" s="41">
        <v>10</v>
      </c>
      <c r="F76" s="41">
        <v>13</v>
      </c>
      <c r="G76" s="41">
        <v>0</v>
      </c>
      <c r="H76" s="41">
        <v>15</v>
      </c>
      <c r="I76" s="41">
        <v>0</v>
      </c>
      <c r="J76" s="538">
        <v>15</v>
      </c>
      <c r="K76" s="538">
        <v>0</v>
      </c>
      <c r="L76" s="41">
        <v>15</v>
      </c>
      <c r="M76" s="41">
        <v>15</v>
      </c>
      <c r="N76" s="41"/>
    </row>
    <row r="77" spans="1:14" ht="23">
      <c r="A77" s="575"/>
      <c r="B77" s="449" t="s">
        <v>694</v>
      </c>
      <c r="C77" s="362" t="s">
        <v>92</v>
      </c>
      <c r="D77" s="362"/>
      <c r="E77" s="41">
        <v>73</v>
      </c>
      <c r="F77" s="41">
        <v>45</v>
      </c>
      <c r="G77" s="41">
        <v>44</v>
      </c>
      <c r="H77" s="41">
        <v>40</v>
      </c>
      <c r="I77" s="41">
        <v>10</v>
      </c>
      <c r="J77" s="538">
        <v>50</v>
      </c>
      <c r="K77" s="538">
        <v>33</v>
      </c>
      <c r="L77" s="41">
        <v>50</v>
      </c>
      <c r="M77" s="41">
        <v>50</v>
      </c>
      <c r="N77" s="41"/>
    </row>
    <row r="78" spans="1:14">
      <c r="A78" s="575"/>
      <c r="B78" s="449" t="s">
        <v>695</v>
      </c>
      <c r="C78" s="362" t="s">
        <v>92</v>
      </c>
      <c r="D78" s="362"/>
      <c r="E78" s="41">
        <v>0</v>
      </c>
      <c r="F78" s="41">
        <v>0</v>
      </c>
      <c r="G78" s="41">
        <v>0</v>
      </c>
      <c r="H78" s="41">
        <v>1</v>
      </c>
      <c r="I78" s="41">
        <v>0</v>
      </c>
      <c r="J78" s="538">
        <v>1</v>
      </c>
      <c r="K78" s="538">
        <v>1</v>
      </c>
      <c r="L78" s="41">
        <v>0</v>
      </c>
      <c r="M78" s="41">
        <v>0</v>
      </c>
      <c r="N78" s="41"/>
    </row>
    <row r="79" spans="1:14">
      <c r="A79" s="575"/>
      <c r="B79" s="449" t="s">
        <v>696</v>
      </c>
      <c r="C79" s="425" t="s">
        <v>672</v>
      </c>
      <c r="D79" s="425"/>
      <c r="E79" s="41" t="s">
        <v>669</v>
      </c>
      <c r="F79" s="41" t="s">
        <v>669</v>
      </c>
      <c r="G79" s="41" t="s">
        <v>669</v>
      </c>
      <c r="H79" s="41">
        <v>2</v>
      </c>
      <c r="I79" s="41">
        <v>0</v>
      </c>
      <c r="J79" s="538">
        <v>2</v>
      </c>
      <c r="K79" s="538">
        <v>0</v>
      </c>
      <c r="L79" s="41">
        <v>0</v>
      </c>
      <c r="M79" s="41">
        <v>0</v>
      </c>
      <c r="N79" s="41"/>
    </row>
    <row r="80" spans="1:14">
      <c r="A80" s="575"/>
      <c r="B80" s="539" t="s">
        <v>749</v>
      </c>
      <c r="C80" s="537" t="s">
        <v>672</v>
      </c>
      <c r="D80" s="537"/>
      <c r="E80" s="41" t="s">
        <v>669</v>
      </c>
      <c r="F80" s="41" t="s">
        <v>669</v>
      </c>
      <c r="G80" s="41" t="s">
        <v>669</v>
      </c>
      <c r="H80" s="41">
        <v>0</v>
      </c>
      <c r="I80" s="41">
        <v>0</v>
      </c>
      <c r="J80" s="538">
        <v>0</v>
      </c>
      <c r="K80" s="538">
        <v>0</v>
      </c>
      <c r="L80" s="41">
        <v>1</v>
      </c>
      <c r="M80" s="41">
        <v>0</v>
      </c>
      <c r="N80" s="41"/>
    </row>
    <row r="81" spans="1:14" ht="23">
      <c r="A81" s="575"/>
      <c r="B81" s="449" t="s">
        <v>697</v>
      </c>
      <c r="C81" s="448" t="s">
        <v>698</v>
      </c>
      <c r="D81" s="448"/>
      <c r="E81" s="41" t="s">
        <v>669</v>
      </c>
      <c r="F81" s="41" t="s">
        <v>669</v>
      </c>
      <c r="G81" s="41" t="s">
        <v>669</v>
      </c>
      <c r="H81" s="41">
        <v>2</v>
      </c>
      <c r="I81" s="41">
        <v>1</v>
      </c>
      <c r="J81" s="538">
        <v>2</v>
      </c>
      <c r="K81" s="538">
        <v>0</v>
      </c>
      <c r="L81" s="41">
        <v>0</v>
      </c>
      <c r="M81" s="41">
        <v>0</v>
      </c>
      <c r="N81" s="41"/>
    </row>
    <row r="82" spans="1:14" ht="12.75" customHeight="1">
      <c r="A82" s="576"/>
      <c r="B82" s="373" t="s">
        <v>205</v>
      </c>
      <c r="C82" s="568"/>
      <c r="D82" s="568"/>
      <c r="E82" s="569"/>
      <c r="F82" s="569"/>
      <c r="G82" s="569"/>
      <c r="H82" s="569"/>
      <c r="I82" s="569"/>
      <c r="J82" s="569"/>
      <c r="K82" s="569"/>
      <c r="L82" s="569"/>
      <c r="M82" s="569"/>
      <c r="N82" s="569"/>
    </row>
    <row r="83" spans="1:14" ht="12.75" customHeight="1">
      <c r="A83" s="307"/>
      <c r="B83" s="83" t="s">
        <v>101</v>
      </c>
      <c r="C83" s="564" t="s">
        <v>206</v>
      </c>
      <c r="D83" s="565"/>
      <c r="E83" s="566"/>
      <c r="F83" s="566"/>
      <c r="G83" s="566"/>
      <c r="H83" s="566"/>
      <c r="I83" s="566"/>
      <c r="J83" s="566"/>
      <c r="K83" s="566"/>
      <c r="L83" s="566"/>
      <c r="M83" s="566"/>
      <c r="N83" s="567"/>
    </row>
    <row r="84" spans="1:14" ht="12.75" customHeight="1">
      <c r="A84" s="574"/>
      <c r="B84" s="81" t="s">
        <v>389</v>
      </c>
      <c r="C84" s="41" t="s">
        <v>92</v>
      </c>
      <c r="D84" s="41"/>
      <c r="E84" s="340">
        <v>24</v>
      </c>
      <c r="F84" s="339">
        <v>24</v>
      </c>
      <c r="G84" s="340">
        <v>44</v>
      </c>
      <c r="H84" s="339">
        <v>24</v>
      </c>
      <c r="I84" s="339">
        <v>26</v>
      </c>
      <c r="J84" s="338">
        <v>24</v>
      </c>
      <c r="K84" s="552">
        <v>44</v>
      </c>
      <c r="L84" s="78">
        <v>24</v>
      </c>
      <c r="M84" s="78">
        <v>24</v>
      </c>
      <c r="N84" s="41" t="s">
        <v>592</v>
      </c>
    </row>
    <row r="85" spans="1:14" ht="23">
      <c r="A85" s="576"/>
      <c r="B85" s="299" t="s">
        <v>691</v>
      </c>
      <c r="C85" s="362" t="s">
        <v>70</v>
      </c>
      <c r="D85" s="362"/>
      <c r="E85" s="339">
        <v>99</v>
      </c>
      <c r="F85" s="339">
        <v>98</v>
      </c>
      <c r="G85" s="339">
        <v>99</v>
      </c>
      <c r="H85" s="339">
        <v>98</v>
      </c>
      <c r="I85" s="339">
        <v>34</v>
      </c>
      <c r="J85" s="338">
        <v>98</v>
      </c>
      <c r="K85" s="338">
        <v>93</v>
      </c>
      <c r="L85" s="370">
        <v>98</v>
      </c>
      <c r="M85" s="370">
        <v>98</v>
      </c>
      <c r="N85" s="41"/>
    </row>
    <row r="86" spans="1:14" ht="15">
      <c r="A86" s="364">
        <v>6</v>
      </c>
      <c r="B86" s="557" t="s">
        <v>213</v>
      </c>
      <c r="C86" s="558"/>
      <c r="D86" s="558"/>
      <c r="E86" s="558"/>
      <c r="F86" s="558"/>
      <c r="G86" s="558"/>
      <c r="H86" s="558"/>
      <c r="I86" s="558"/>
      <c r="J86" s="558"/>
      <c r="K86" s="558"/>
      <c r="L86" s="558"/>
      <c r="M86" s="558"/>
      <c r="N86" s="559"/>
    </row>
    <row r="87" spans="1:14" ht="24.75" customHeight="1">
      <c r="A87" s="577"/>
      <c r="B87" s="373" t="s">
        <v>105</v>
      </c>
      <c r="C87" s="560" t="s">
        <v>306</v>
      </c>
      <c r="D87" s="561"/>
      <c r="E87" s="562"/>
      <c r="F87" s="562"/>
      <c r="G87" s="562"/>
      <c r="H87" s="562"/>
      <c r="I87" s="562"/>
      <c r="J87" s="562"/>
      <c r="K87" s="562"/>
      <c r="L87" s="562"/>
      <c r="M87" s="562"/>
      <c r="N87" s="563"/>
    </row>
    <row r="88" spans="1:14" ht="17.25" customHeight="1">
      <c r="A88" s="577"/>
      <c r="B88" s="373" t="s">
        <v>366</v>
      </c>
      <c r="C88" s="560" t="s">
        <v>370</v>
      </c>
      <c r="D88" s="561"/>
      <c r="E88" s="561"/>
      <c r="F88" s="561"/>
      <c r="G88" s="561"/>
      <c r="H88" s="561"/>
      <c r="I88" s="561"/>
      <c r="J88" s="561"/>
      <c r="K88" s="561"/>
      <c r="L88" s="561"/>
      <c r="M88" s="595"/>
      <c r="N88" s="596"/>
    </row>
    <row r="89" spans="1:14" ht="19.5" customHeight="1">
      <c r="A89" s="577"/>
      <c r="B89" s="373" t="s">
        <v>367</v>
      </c>
      <c r="C89" s="362"/>
      <c r="D89" s="362"/>
      <c r="E89" s="46">
        <v>58</v>
      </c>
      <c r="F89" s="78">
        <v>58</v>
      </c>
      <c r="G89" s="78">
        <v>68</v>
      </c>
      <c r="H89" s="41">
        <v>50</v>
      </c>
      <c r="I89" s="41">
        <v>26</v>
      </c>
      <c r="J89" s="546">
        <v>50</v>
      </c>
      <c r="K89" s="546">
        <v>26</v>
      </c>
      <c r="L89" s="363">
        <v>52</v>
      </c>
      <c r="M89" s="363">
        <v>52</v>
      </c>
      <c r="N89" s="597"/>
    </row>
    <row r="90" spans="1:14" ht="45" customHeight="1">
      <c r="A90" s="577"/>
      <c r="B90" s="373" t="s">
        <v>633</v>
      </c>
      <c r="C90" s="362"/>
      <c r="D90" s="362"/>
      <c r="E90" s="46"/>
      <c r="F90" s="78">
        <v>4</v>
      </c>
      <c r="G90" s="78">
        <v>5</v>
      </c>
      <c r="H90" s="41">
        <v>2</v>
      </c>
      <c r="I90" s="41">
        <v>2</v>
      </c>
      <c r="J90" s="546">
        <v>2</v>
      </c>
      <c r="K90" s="546">
        <v>2</v>
      </c>
      <c r="L90" s="363">
        <v>2</v>
      </c>
      <c r="M90" s="363">
        <v>2</v>
      </c>
      <c r="N90" s="362"/>
    </row>
    <row r="91" spans="1:14" ht="29" customHeight="1">
      <c r="A91" s="577"/>
      <c r="B91" s="373" t="s">
        <v>368</v>
      </c>
      <c r="C91" s="560" t="s">
        <v>369</v>
      </c>
      <c r="D91" s="561"/>
      <c r="E91" s="561"/>
      <c r="F91" s="561"/>
      <c r="G91" s="561"/>
      <c r="H91" s="561"/>
      <c r="I91" s="561"/>
      <c r="J91" s="561"/>
      <c r="K91" s="561"/>
      <c r="L91" s="561"/>
      <c r="M91" s="561"/>
      <c r="N91" s="595"/>
    </row>
    <row r="92" spans="1:14" ht="32.5" customHeight="1">
      <c r="A92" s="577"/>
      <c r="B92" s="373" t="s">
        <v>536</v>
      </c>
      <c r="C92" s="362" t="s">
        <v>91</v>
      </c>
      <c r="D92" s="362"/>
      <c r="E92" s="41">
        <v>9</v>
      </c>
      <c r="F92" s="41">
        <v>7</v>
      </c>
      <c r="G92" s="41">
        <v>8</v>
      </c>
      <c r="H92" s="41">
        <v>3</v>
      </c>
      <c r="I92" s="41">
        <v>5</v>
      </c>
      <c r="J92" s="545">
        <v>3</v>
      </c>
      <c r="K92" s="545">
        <v>9</v>
      </c>
      <c r="L92" s="370">
        <v>4</v>
      </c>
      <c r="M92" s="370">
        <v>4</v>
      </c>
      <c r="N92" s="362"/>
    </row>
    <row r="93" spans="1:14" ht="13.5" customHeight="1">
      <c r="A93" s="577"/>
      <c r="B93" s="477" t="s">
        <v>704</v>
      </c>
      <c r="C93" s="362" t="s">
        <v>91</v>
      </c>
      <c r="D93" s="362"/>
      <c r="E93" s="41">
        <v>25</v>
      </c>
      <c r="F93" s="41">
        <v>10</v>
      </c>
      <c r="G93" s="41">
        <v>12</v>
      </c>
      <c r="H93" s="41">
        <v>5</v>
      </c>
      <c r="I93" s="41">
        <v>9</v>
      </c>
      <c r="J93" s="545">
        <v>5</v>
      </c>
      <c r="K93" s="545">
        <v>9</v>
      </c>
      <c r="L93" s="370">
        <v>9</v>
      </c>
      <c r="M93" s="370">
        <v>9</v>
      </c>
      <c r="N93" s="362"/>
    </row>
    <row r="94" spans="1:14" ht="28" customHeight="1">
      <c r="A94" s="578"/>
      <c r="B94" s="259" t="s">
        <v>703</v>
      </c>
      <c r="C94" s="367" t="s">
        <v>140</v>
      </c>
      <c r="D94" s="367"/>
      <c r="E94" s="260">
        <v>7403</v>
      </c>
      <c r="F94" s="260">
        <v>9802</v>
      </c>
      <c r="G94" s="260">
        <v>10317.700000000001</v>
      </c>
      <c r="H94" s="260">
        <v>3543.2</v>
      </c>
      <c r="I94" s="260">
        <v>3454.3</v>
      </c>
      <c r="J94" s="261">
        <v>6500</v>
      </c>
      <c r="K94" s="261">
        <v>3872.12</v>
      </c>
      <c r="L94" s="258">
        <v>6500</v>
      </c>
      <c r="M94" s="258">
        <v>6500</v>
      </c>
      <c r="N94" s="362"/>
    </row>
    <row r="95" spans="1:14" ht="28" customHeight="1">
      <c r="A95" s="310"/>
      <c r="B95" s="543" t="s">
        <v>756</v>
      </c>
      <c r="C95" s="542" t="s">
        <v>224</v>
      </c>
      <c r="D95" s="542"/>
      <c r="E95" s="41" t="s">
        <v>69</v>
      </c>
      <c r="F95" s="41" t="s">
        <v>69</v>
      </c>
      <c r="G95" s="41" t="s">
        <v>69</v>
      </c>
      <c r="H95" s="41">
        <v>1</v>
      </c>
      <c r="I95" s="41">
        <v>1</v>
      </c>
      <c r="J95" s="545">
        <v>1</v>
      </c>
      <c r="K95" s="545">
        <v>1</v>
      </c>
      <c r="L95" s="544">
        <v>1</v>
      </c>
      <c r="M95" s="544">
        <v>1</v>
      </c>
      <c r="N95" s="542"/>
    </row>
    <row r="96" spans="1:14" ht="28.5" customHeight="1">
      <c r="A96" s="582" t="s">
        <v>538</v>
      </c>
      <c r="B96" s="583"/>
      <c r="C96" s="583"/>
      <c r="D96" s="583"/>
      <c r="E96" s="583"/>
      <c r="F96" s="583"/>
      <c r="G96" s="583"/>
      <c r="H96" s="583"/>
      <c r="I96" s="583"/>
      <c r="J96" s="583"/>
      <c r="K96" s="583"/>
      <c r="L96" s="583"/>
      <c r="M96" s="583"/>
      <c r="N96" s="584"/>
    </row>
    <row r="97" spans="1:16" s="311" customFormat="1" ht="36" customHeight="1">
      <c r="A97" s="310"/>
      <c r="B97" s="373" t="s">
        <v>537</v>
      </c>
      <c r="C97" s="362" t="s">
        <v>492</v>
      </c>
      <c r="D97" s="362"/>
      <c r="E97" s="41">
        <v>6</v>
      </c>
      <c r="F97" s="41">
        <v>1</v>
      </c>
      <c r="G97" s="41">
        <v>6</v>
      </c>
      <c r="H97" s="41">
        <v>1</v>
      </c>
      <c r="I97" s="41">
        <v>0</v>
      </c>
      <c r="J97" s="545">
        <v>1</v>
      </c>
      <c r="K97" s="545">
        <v>0</v>
      </c>
      <c r="L97" s="370">
        <v>1</v>
      </c>
      <c r="M97" s="370">
        <v>1</v>
      </c>
      <c r="N97" s="362"/>
      <c r="P97" s="80"/>
    </row>
    <row r="98" spans="1:16" ht="15">
      <c r="A98" s="313">
        <v>7</v>
      </c>
      <c r="B98" s="607" t="s">
        <v>226</v>
      </c>
      <c r="C98" s="608"/>
      <c r="D98" s="608"/>
      <c r="E98" s="608"/>
      <c r="F98" s="608"/>
      <c r="G98" s="608"/>
      <c r="H98" s="608"/>
      <c r="I98" s="608"/>
      <c r="J98" s="608"/>
      <c r="K98" s="608"/>
      <c r="L98" s="608"/>
      <c r="M98" s="608"/>
      <c r="N98" s="609"/>
    </row>
    <row r="99" spans="1:16" ht="24.75" customHeight="1">
      <c r="A99" s="574"/>
      <c r="B99" s="373" t="s">
        <v>84</v>
      </c>
      <c r="C99" s="591" t="s">
        <v>142</v>
      </c>
      <c r="D99" s="592"/>
      <c r="E99" s="593"/>
      <c r="F99" s="593"/>
      <c r="G99" s="593"/>
      <c r="H99" s="593"/>
      <c r="I99" s="593"/>
      <c r="J99" s="593"/>
      <c r="K99" s="593"/>
      <c r="L99" s="593"/>
      <c r="M99" s="593"/>
      <c r="N99" s="594"/>
    </row>
    <row r="100" spans="1:16" ht="38" customHeight="1">
      <c r="A100" s="575"/>
      <c r="B100" s="373" t="s">
        <v>143</v>
      </c>
      <c r="C100" s="362" t="s">
        <v>70</v>
      </c>
      <c r="D100" s="362"/>
      <c r="E100" s="41">
        <v>100</v>
      </c>
      <c r="F100" s="41">
        <v>97</v>
      </c>
      <c r="G100" s="41">
        <v>100</v>
      </c>
      <c r="H100" s="41">
        <v>100</v>
      </c>
      <c r="I100" s="41">
        <v>100</v>
      </c>
      <c r="J100" s="530">
        <v>100</v>
      </c>
      <c r="K100" s="530">
        <v>100</v>
      </c>
      <c r="L100" s="41">
        <v>100</v>
      </c>
      <c r="M100" s="41">
        <v>100</v>
      </c>
      <c r="N100" s="362"/>
    </row>
    <row r="101" spans="1:16" ht="73.5" customHeight="1">
      <c r="A101" s="575"/>
      <c r="B101" s="373" t="s">
        <v>144</v>
      </c>
      <c r="C101" s="362" t="s">
        <v>70</v>
      </c>
      <c r="D101" s="362"/>
      <c r="E101" s="41">
        <v>100</v>
      </c>
      <c r="F101" s="41">
        <v>100</v>
      </c>
      <c r="G101" s="41">
        <v>100</v>
      </c>
      <c r="H101" s="41">
        <v>100</v>
      </c>
      <c r="I101" s="41">
        <v>100</v>
      </c>
      <c r="J101" s="530">
        <v>100</v>
      </c>
      <c r="K101" s="530">
        <v>100</v>
      </c>
      <c r="L101" s="41">
        <v>100</v>
      </c>
      <c r="M101" s="41">
        <v>100</v>
      </c>
      <c r="N101" s="362"/>
    </row>
    <row r="102" spans="1:16" ht="46">
      <c r="A102" s="575"/>
      <c r="B102" s="373" t="s">
        <v>145</v>
      </c>
      <c r="C102" s="362" t="s">
        <v>70</v>
      </c>
      <c r="D102" s="362"/>
      <c r="E102" s="41">
        <v>1.74</v>
      </c>
      <c r="F102" s="41">
        <v>1.74</v>
      </c>
      <c r="G102" s="41">
        <v>1.74</v>
      </c>
      <c r="H102" s="41">
        <v>1.74</v>
      </c>
      <c r="I102" s="41">
        <v>1.74</v>
      </c>
      <c r="J102" s="530">
        <v>1.74</v>
      </c>
      <c r="K102" s="530">
        <v>1.74</v>
      </c>
      <c r="L102" s="41">
        <v>1.74</v>
      </c>
      <c r="M102" s="41">
        <v>1.74</v>
      </c>
      <c r="N102" s="362"/>
    </row>
    <row r="103" spans="1:16" ht="46">
      <c r="A103" s="575"/>
      <c r="B103" s="373" t="s">
        <v>146</v>
      </c>
      <c r="C103" s="362" t="s">
        <v>70</v>
      </c>
      <c r="D103" s="362"/>
      <c r="E103" s="41">
        <v>66.7</v>
      </c>
      <c r="F103" s="41">
        <v>100</v>
      </c>
      <c r="G103" s="41">
        <v>66.7</v>
      </c>
      <c r="H103" s="41">
        <v>100</v>
      </c>
      <c r="I103" s="41">
        <v>66.7</v>
      </c>
      <c r="J103" s="530">
        <v>100</v>
      </c>
      <c r="K103" s="530">
        <v>66.7</v>
      </c>
      <c r="L103" s="41">
        <v>100</v>
      </c>
      <c r="M103" s="41">
        <v>100</v>
      </c>
      <c r="N103" s="362"/>
    </row>
    <row r="104" spans="1:16" ht="25.5" customHeight="1">
      <c r="A104" s="576"/>
      <c r="B104" s="373" t="s">
        <v>86</v>
      </c>
      <c r="C104" s="560" t="s">
        <v>147</v>
      </c>
      <c r="D104" s="561"/>
      <c r="E104" s="562"/>
      <c r="F104" s="562"/>
      <c r="G104" s="562"/>
      <c r="H104" s="562"/>
      <c r="I104" s="562"/>
      <c r="J104" s="562"/>
      <c r="K104" s="562"/>
      <c r="L104" s="562"/>
      <c r="M104" s="562"/>
      <c r="N104" s="563"/>
    </row>
    <row r="105" spans="1:16" ht="13">
      <c r="A105" s="307" t="s">
        <v>399</v>
      </c>
      <c r="B105" s="83" t="s">
        <v>90</v>
      </c>
      <c r="C105" s="564" t="s">
        <v>296</v>
      </c>
      <c r="D105" s="565"/>
      <c r="E105" s="566"/>
      <c r="F105" s="566"/>
      <c r="G105" s="566"/>
      <c r="H105" s="566"/>
      <c r="I105" s="566"/>
      <c r="J105" s="566"/>
      <c r="K105" s="566"/>
      <c r="L105" s="566"/>
      <c r="M105" s="566"/>
      <c r="N105" s="567"/>
    </row>
    <row r="106" spans="1:16" ht="13">
      <c r="A106" s="579"/>
      <c r="B106" s="373" t="s">
        <v>510</v>
      </c>
      <c r="C106" s="560" t="s">
        <v>511</v>
      </c>
      <c r="D106" s="561"/>
      <c r="E106" s="562"/>
      <c r="F106" s="562"/>
      <c r="G106" s="562"/>
      <c r="H106" s="562"/>
      <c r="I106" s="562"/>
      <c r="J106" s="562"/>
      <c r="K106" s="562"/>
      <c r="L106" s="562"/>
      <c r="M106" s="562"/>
      <c r="N106" s="563"/>
    </row>
    <row r="107" spans="1:16" ht="57.5">
      <c r="A107" s="580"/>
      <c r="B107" s="373" t="s">
        <v>544</v>
      </c>
      <c r="C107" s="362" t="s">
        <v>91</v>
      </c>
      <c r="D107" s="362"/>
      <c r="E107" s="41">
        <v>2135</v>
      </c>
      <c r="F107" s="41">
        <v>2034</v>
      </c>
      <c r="G107" s="41">
        <v>2135</v>
      </c>
      <c r="H107" s="41">
        <v>1973</v>
      </c>
      <c r="I107" s="41">
        <v>2058</v>
      </c>
      <c r="J107" s="530">
        <v>1973</v>
      </c>
      <c r="K107" s="530">
        <v>2790</v>
      </c>
      <c r="L107" s="370">
        <v>1973</v>
      </c>
      <c r="M107" s="370">
        <v>1973</v>
      </c>
      <c r="N107" s="362"/>
    </row>
    <row r="108" spans="1:16" ht="65.25" customHeight="1">
      <c r="A108" s="580"/>
      <c r="B108" s="373" t="s">
        <v>545</v>
      </c>
      <c r="C108" s="362" t="s">
        <v>70</v>
      </c>
      <c r="D108" s="362"/>
      <c r="E108" s="41">
        <v>25</v>
      </c>
      <c r="F108" s="41">
        <v>25</v>
      </c>
      <c r="G108" s="41">
        <v>25</v>
      </c>
      <c r="H108" s="41">
        <v>25</v>
      </c>
      <c r="I108" s="41">
        <v>25</v>
      </c>
      <c r="J108" s="530">
        <v>25</v>
      </c>
      <c r="K108" s="530">
        <v>25</v>
      </c>
      <c r="L108" s="370">
        <v>25</v>
      </c>
      <c r="M108" s="370">
        <v>25</v>
      </c>
      <c r="N108" s="362"/>
    </row>
    <row r="109" spans="1:16" ht="69">
      <c r="A109" s="580"/>
      <c r="B109" s="373" t="s">
        <v>548</v>
      </c>
      <c r="C109" s="362" t="s">
        <v>70</v>
      </c>
      <c r="D109" s="362"/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530">
        <v>0</v>
      </c>
      <c r="K109" s="530">
        <v>0</v>
      </c>
      <c r="L109" s="370">
        <v>0</v>
      </c>
      <c r="M109" s="370">
        <v>0</v>
      </c>
      <c r="N109" s="362"/>
    </row>
    <row r="110" spans="1:16" ht="46">
      <c r="A110" s="580"/>
      <c r="B110" s="373" t="s">
        <v>546</v>
      </c>
      <c r="C110" s="362" t="s">
        <v>70</v>
      </c>
      <c r="D110" s="362"/>
      <c r="E110" s="41">
        <v>100</v>
      </c>
      <c r="F110" s="41">
        <v>59.18</v>
      </c>
      <c r="G110" s="41">
        <v>100</v>
      </c>
      <c r="H110" s="41">
        <v>62.08</v>
      </c>
      <c r="I110" s="41">
        <v>92.8</v>
      </c>
      <c r="J110" s="530">
        <v>62.08</v>
      </c>
      <c r="K110" s="530">
        <v>90.73</v>
      </c>
      <c r="L110" s="370">
        <v>61.41</v>
      </c>
      <c r="M110" s="370">
        <v>65.89</v>
      </c>
      <c r="N110" s="362"/>
    </row>
    <row r="111" spans="1:16" ht="34.5">
      <c r="A111" s="580"/>
      <c r="B111" s="373" t="s">
        <v>547</v>
      </c>
      <c r="C111" s="362" t="s">
        <v>78</v>
      </c>
      <c r="D111" s="362"/>
      <c r="E111" s="41">
        <v>0</v>
      </c>
      <c r="F111" s="41">
        <v>0</v>
      </c>
      <c r="G111" s="41">
        <v>0</v>
      </c>
      <c r="H111" s="41">
        <v>0</v>
      </c>
      <c r="I111" s="41">
        <v>0</v>
      </c>
      <c r="J111" s="530">
        <v>0</v>
      </c>
      <c r="K111" s="530">
        <v>0</v>
      </c>
      <c r="L111" s="370">
        <v>0</v>
      </c>
      <c r="M111" s="370">
        <v>0</v>
      </c>
      <c r="N111" s="362"/>
    </row>
    <row r="112" spans="1:16">
      <c r="A112" s="366"/>
      <c r="B112" s="373" t="s">
        <v>508</v>
      </c>
      <c r="C112" s="560" t="s">
        <v>509</v>
      </c>
      <c r="D112" s="561"/>
      <c r="E112" s="561"/>
      <c r="F112" s="561"/>
      <c r="G112" s="561"/>
      <c r="H112" s="561"/>
      <c r="I112" s="561"/>
      <c r="J112" s="561"/>
      <c r="K112" s="561"/>
      <c r="L112" s="561"/>
      <c r="M112" s="561"/>
      <c r="N112" s="595"/>
    </row>
    <row r="113" spans="1:14" ht="81.5" customHeight="1">
      <c r="A113" s="580"/>
      <c r="B113" s="373" t="s">
        <v>549</v>
      </c>
      <c r="C113" s="362" t="s">
        <v>70</v>
      </c>
      <c r="D113" s="362"/>
      <c r="E113" s="41">
        <v>43.75</v>
      </c>
      <c r="F113" s="41">
        <v>29.41</v>
      </c>
      <c r="G113" s="41">
        <v>8.33</v>
      </c>
      <c r="H113" s="41">
        <v>29.41</v>
      </c>
      <c r="I113" s="41">
        <v>29.41</v>
      </c>
      <c r="J113" s="535">
        <v>29.71</v>
      </c>
      <c r="K113" s="535">
        <v>29.41</v>
      </c>
      <c r="L113" s="370">
        <v>29.41</v>
      </c>
      <c r="M113" s="370">
        <v>29.41</v>
      </c>
      <c r="N113" s="362"/>
    </row>
    <row r="114" spans="1:14" ht="82.5" customHeight="1">
      <c r="A114" s="580"/>
      <c r="B114" s="373" t="s">
        <v>550</v>
      </c>
      <c r="C114" s="362" t="s">
        <v>70</v>
      </c>
      <c r="D114" s="362"/>
      <c r="E114" s="41">
        <v>66.7</v>
      </c>
      <c r="F114" s="41">
        <v>87</v>
      </c>
      <c r="G114" s="41">
        <v>66.7</v>
      </c>
      <c r="H114" s="41">
        <v>90</v>
      </c>
      <c r="I114" s="41">
        <v>66.7</v>
      </c>
      <c r="J114" s="535">
        <v>90</v>
      </c>
      <c r="K114" s="535">
        <v>66.7</v>
      </c>
      <c r="L114" s="370">
        <v>95</v>
      </c>
      <c r="M114" s="370">
        <v>100</v>
      </c>
      <c r="N114" s="362"/>
    </row>
    <row r="115" spans="1:14" ht="23">
      <c r="A115" s="580"/>
      <c r="B115" s="373" t="s">
        <v>551</v>
      </c>
      <c r="C115" s="362" t="s">
        <v>70</v>
      </c>
      <c r="D115" s="362"/>
      <c r="E115" s="41">
        <v>100</v>
      </c>
      <c r="F115" s="41">
        <v>100</v>
      </c>
      <c r="G115" s="41">
        <v>100</v>
      </c>
      <c r="H115" s="41">
        <v>100</v>
      </c>
      <c r="I115" s="41">
        <v>100</v>
      </c>
      <c r="J115" s="535">
        <v>100</v>
      </c>
      <c r="K115" s="535">
        <v>100</v>
      </c>
      <c r="L115" s="370">
        <v>100</v>
      </c>
      <c r="M115" s="370">
        <v>100</v>
      </c>
      <c r="N115" s="362"/>
    </row>
    <row r="116" spans="1:14" ht="48.5" customHeight="1">
      <c r="A116" s="580"/>
      <c r="B116" s="373" t="s">
        <v>552</v>
      </c>
      <c r="C116" s="362" t="s">
        <v>70</v>
      </c>
      <c r="D116" s="362"/>
      <c r="E116" s="41">
        <v>1.9</v>
      </c>
      <c r="F116" s="41">
        <v>2.4</v>
      </c>
      <c r="G116" s="41">
        <v>1.9</v>
      </c>
      <c r="H116" s="41">
        <v>2</v>
      </c>
      <c r="I116" s="41">
        <v>5.6</v>
      </c>
      <c r="J116" s="535">
        <v>2</v>
      </c>
      <c r="K116" s="535">
        <v>2.8</v>
      </c>
      <c r="L116" s="370">
        <v>2</v>
      </c>
      <c r="M116" s="370">
        <v>0</v>
      </c>
      <c r="N116" s="362"/>
    </row>
    <row r="117" spans="1:14" ht="43.5" customHeight="1">
      <c r="A117" s="580"/>
      <c r="B117" s="373" t="s">
        <v>553</v>
      </c>
      <c r="C117" s="362" t="s">
        <v>70</v>
      </c>
      <c r="D117" s="362"/>
      <c r="E117" s="41">
        <v>31.2</v>
      </c>
      <c r="F117" s="41">
        <v>29.91</v>
      </c>
      <c r="G117" s="41">
        <v>31.2</v>
      </c>
      <c r="H117" s="41">
        <v>30</v>
      </c>
      <c r="I117" s="41">
        <v>31.2</v>
      </c>
      <c r="J117" s="535">
        <v>30</v>
      </c>
      <c r="K117" s="535">
        <v>31.2</v>
      </c>
      <c r="L117" s="370">
        <v>32</v>
      </c>
      <c r="M117" s="370">
        <v>35</v>
      </c>
      <c r="N117" s="362"/>
    </row>
    <row r="118" spans="1:14" ht="34" customHeight="1">
      <c r="A118" s="580"/>
      <c r="B118" s="373" t="s">
        <v>554</v>
      </c>
      <c r="C118" s="362" t="s">
        <v>70</v>
      </c>
      <c r="D118" s="362"/>
      <c r="E118" s="41">
        <v>93.3</v>
      </c>
      <c r="F118" s="41">
        <v>89.4</v>
      </c>
      <c r="G118" s="41">
        <v>93.3</v>
      </c>
      <c r="H118" s="41">
        <v>89.49</v>
      </c>
      <c r="I118" s="41">
        <v>92.3</v>
      </c>
      <c r="J118" s="535">
        <v>89.49</v>
      </c>
      <c r="K118" s="535">
        <v>92.3</v>
      </c>
      <c r="L118" s="370">
        <v>89.6</v>
      </c>
      <c r="M118" s="370">
        <v>89.68</v>
      </c>
      <c r="N118" s="362"/>
    </row>
    <row r="119" spans="1:14" ht="75.5" customHeight="1">
      <c r="A119" s="581"/>
      <c r="B119" s="373" t="s">
        <v>555</v>
      </c>
      <c r="C119" s="362" t="s">
        <v>70</v>
      </c>
      <c r="D119" s="362"/>
      <c r="E119" s="41">
        <v>98.1</v>
      </c>
      <c r="F119" s="41">
        <v>97.6</v>
      </c>
      <c r="G119" s="41">
        <v>98.1</v>
      </c>
      <c r="H119" s="41">
        <v>97</v>
      </c>
      <c r="I119" s="41">
        <v>97</v>
      </c>
      <c r="J119" s="535">
        <v>97</v>
      </c>
      <c r="K119" s="535">
        <v>97.2</v>
      </c>
      <c r="L119" s="370">
        <v>97</v>
      </c>
      <c r="M119" s="370">
        <v>97</v>
      </c>
      <c r="N119" s="362"/>
    </row>
    <row r="120" spans="1:14" ht="44.25" customHeight="1">
      <c r="A120" s="579"/>
      <c r="B120" s="373" t="s">
        <v>507</v>
      </c>
      <c r="C120" s="560" t="s">
        <v>558</v>
      </c>
      <c r="D120" s="561"/>
      <c r="E120" s="562"/>
      <c r="F120" s="562"/>
      <c r="G120" s="562"/>
      <c r="H120" s="562"/>
      <c r="I120" s="562"/>
      <c r="J120" s="562"/>
      <c r="K120" s="562"/>
      <c r="L120" s="562"/>
      <c r="M120" s="562"/>
      <c r="N120" s="563"/>
    </row>
    <row r="121" spans="1:14" ht="46">
      <c r="A121" s="580"/>
      <c r="B121" s="373" t="s">
        <v>556</v>
      </c>
      <c r="C121" s="41" t="s">
        <v>70</v>
      </c>
      <c r="D121" s="41"/>
      <c r="E121" s="41">
        <v>39.270000000000003</v>
      </c>
      <c r="F121" s="41">
        <v>49.06</v>
      </c>
      <c r="G121" s="41">
        <v>39.270000000000003</v>
      </c>
      <c r="H121" s="41">
        <v>58</v>
      </c>
      <c r="I121" s="41">
        <v>58</v>
      </c>
      <c r="J121" s="535">
        <v>58</v>
      </c>
      <c r="K121" s="535">
        <v>58</v>
      </c>
      <c r="L121" s="41">
        <v>60</v>
      </c>
      <c r="M121" s="41">
        <v>65</v>
      </c>
      <c r="N121" s="41"/>
    </row>
    <row r="122" spans="1:14" ht="23" customHeight="1">
      <c r="A122" s="580"/>
      <c r="B122" s="398" t="s">
        <v>495</v>
      </c>
      <c r="C122" s="41" t="s">
        <v>78</v>
      </c>
      <c r="D122" s="41"/>
      <c r="E122" s="41">
        <v>4349</v>
      </c>
      <c r="F122" s="41">
        <v>4349</v>
      </c>
      <c r="G122" s="41">
        <v>2815</v>
      </c>
      <c r="H122" s="41">
        <v>2815</v>
      </c>
      <c r="I122" s="41">
        <v>2113</v>
      </c>
      <c r="J122" s="535">
        <v>2815</v>
      </c>
      <c r="K122" s="535">
        <v>2113</v>
      </c>
      <c r="L122" s="41">
        <v>2815</v>
      </c>
      <c r="M122" s="41">
        <v>2815</v>
      </c>
      <c r="N122" s="41"/>
    </row>
    <row r="123" spans="1:14" ht="34.5">
      <c r="A123" s="580"/>
      <c r="B123" s="373" t="s">
        <v>496</v>
      </c>
      <c r="C123" s="41" t="s">
        <v>78</v>
      </c>
      <c r="D123" s="41"/>
      <c r="E123" s="41">
        <v>50</v>
      </c>
      <c r="F123" s="41">
        <v>50</v>
      </c>
      <c r="G123" s="41">
        <v>21</v>
      </c>
      <c r="H123" s="41">
        <v>21</v>
      </c>
      <c r="I123" s="41">
        <v>23</v>
      </c>
      <c r="J123" s="535">
        <v>21</v>
      </c>
      <c r="K123" s="535">
        <v>23</v>
      </c>
      <c r="L123" s="41">
        <v>25</v>
      </c>
      <c r="M123" s="41">
        <v>25</v>
      </c>
      <c r="N123" s="41"/>
    </row>
    <row r="124" spans="1:14" ht="94" customHeight="1">
      <c r="A124" s="581"/>
      <c r="B124" s="373" t="s">
        <v>557</v>
      </c>
      <c r="C124" s="41" t="s">
        <v>70</v>
      </c>
      <c r="D124" s="41"/>
      <c r="E124" s="41">
        <v>100</v>
      </c>
      <c r="F124" s="41">
        <v>100</v>
      </c>
      <c r="G124" s="41">
        <v>100</v>
      </c>
      <c r="H124" s="41">
        <v>100</v>
      </c>
      <c r="I124" s="41">
        <v>100</v>
      </c>
      <c r="J124" s="535">
        <v>100</v>
      </c>
      <c r="K124" s="535">
        <v>100</v>
      </c>
      <c r="L124" s="41">
        <v>100</v>
      </c>
      <c r="M124" s="41">
        <v>100</v>
      </c>
      <c r="N124" s="41"/>
    </row>
    <row r="125" spans="1:14" ht="17.5" customHeight="1">
      <c r="A125" s="366"/>
      <c r="B125" s="373" t="s">
        <v>559</v>
      </c>
      <c r="C125" s="585" t="s">
        <v>560</v>
      </c>
      <c r="D125" s="586"/>
      <c r="E125" s="586"/>
      <c r="F125" s="586"/>
      <c r="G125" s="586"/>
      <c r="H125" s="586"/>
      <c r="I125" s="586"/>
      <c r="J125" s="586"/>
      <c r="K125" s="586"/>
      <c r="L125" s="586"/>
      <c r="M125" s="586"/>
      <c r="N125" s="600"/>
    </row>
    <row r="126" spans="1:14" ht="23">
      <c r="A126" s="366"/>
      <c r="B126" s="373" t="s">
        <v>561</v>
      </c>
      <c r="C126" s="41"/>
      <c r="D126" s="41"/>
      <c r="E126" s="41">
        <v>2.86</v>
      </c>
      <c r="F126" s="41">
        <v>2.86</v>
      </c>
      <c r="G126" s="41">
        <v>2.86</v>
      </c>
      <c r="H126" s="41">
        <v>2.86</v>
      </c>
      <c r="I126" s="41">
        <v>7.58</v>
      </c>
      <c r="J126" s="535">
        <v>2.86</v>
      </c>
      <c r="K126" s="535">
        <v>12.25</v>
      </c>
      <c r="L126" s="41">
        <v>2.86</v>
      </c>
      <c r="M126" s="41">
        <v>2.86</v>
      </c>
      <c r="N126" s="41"/>
    </row>
    <row r="127" spans="1:14">
      <c r="A127" s="574"/>
      <c r="B127" s="373" t="s">
        <v>562</v>
      </c>
      <c r="C127" s="585" t="s">
        <v>506</v>
      </c>
      <c r="D127" s="586"/>
      <c r="E127" s="586"/>
      <c r="F127" s="586"/>
      <c r="G127" s="586"/>
      <c r="H127" s="586"/>
      <c r="I127" s="586"/>
      <c r="J127" s="586"/>
      <c r="K127" s="586"/>
      <c r="L127" s="586"/>
      <c r="M127" s="586"/>
      <c r="N127" s="600"/>
    </row>
    <row r="128" spans="1:14" ht="43.5" customHeight="1">
      <c r="A128" s="575"/>
      <c r="B128" s="373" t="s">
        <v>563</v>
      </c>
      <c r="C128" s="41" t="s">
        <v>70</v>
      </c>
      <c r="D128" s="41"/>
      <c r="E128" s="41">
        <v>67</v>
      </c>
      <c r="F128" s="41">
        <v>67</v>
      </c>
      <c r="G128" s="41">
        <v>67</v>
      </c>
      <c r="H128" s="41">
        <v>74</v>
      </c>
      <c r="I128" s="41">
        <v>70</v>
      </c>
      <c r="J128" s="535">
        <v>74</v>
      </c>
      <c r="K128" s="535">
        <v>73</v>
      </c>
      <c r="L128" s="41">
        <v>85</v>
      </c>
      <c r="M128" s="41">
        <v>85</v>
      </c>
      <c r="N128" s="41"/>
    </row>
    <row r="129" spans="1:14" ht="20" customHeight="1">
      <c r="A129" s="576"/>
      <c r="B129" s="373" t="s">
        <v>564</v>
      </c>
      <c r="C129" s="41" t="s">
        <v>70</v>
      </c>
      <c r="D129" s="41"/>
      <c r="E129" s="41">
        <v>20.8</v>
      </c>
      <c r="F129" s="41">
        <v>20.8</v>
      </c>
      <c r="G129" s="41">
        <v>20.8</v>
      </c>
      <c r="H129" s="41">
        <v>20.8</v>
      </c>
      <c r="I129" s="41">
        <v>20.8</v>
      </c>
      <c r="J129" s="535">
        <v>74</v>
      </c>
      <c r="K129" s="535">
        <v>20.8</v>
      </c>
      <c r="L129" s="41">
        <v>82</v>
      </c>
      <c r="M129" s="41">
        <v>82</v>
      </c>
      <c r="N129" s="41"/>
    </row>
    <row r="130" spans="1:14" ht="13">
      <c r="A130" s="574"/>
      <c r="B130" s="373" t="s">
        <v>565</v>
      </c>
      <c r="C130" s="585" t="s">
        <v>489</v>
      </c>
      <c r="D130" s="586"/>
      <c r="E130" s="587"/>
      <c r="F130" s="587"/>
      <c r="G130" s="587"/>
      <c r="H130" s="587"/>
      <c r="I130" s="587"/>
      <c r="J130" s="587"/>
      <c r="K130" s="587"/>
      <c r="L130" s="587"/>
      <c r="M130" s="587"/>
      <c r="N130" s="588"/>
    </row>
    <row r="131" spans="1:14" ht="13">
      <c r="A131" s="575"/>
      <c r="B131" s="373" t="s">
        <v>490</v>
      </c>
      <c r="C131" s="41" t="s">
        <v>492</v>
      </c>
      <c r="D131" s="41"/>
      <c r="E131" s="78">
        <v>10</v>
      </c>
      <c r="F131" s="78">
        <v>10</v>
      </c>
      <c r="G131" s="78">
        <v>10</v>
      </c>
      <c r="H131" s="41">
        <v>0</v>
      </c>
      <c r="I131" s="41">
        <v>0</v>
      </c>
      <c r="J131" s="536">
        <v>0</v>
      </c>
      <c r="K131" s="536">
        <v>0</v>
      </c>
      <c r="L131" s="78">
        <v>0</v>
      </c>
      <c r="M131" s="78">
        <v>0</v>
      </c>
      <c r="N131" s="41"/>
    </row>
    <row r="132" spans="1:14" ht="23">
      <c r="A132" s="576"/>
      <c r="B132" s="373" t="s">
        <v>491</v>
      </c>
      <c r="C132" s="41" t="s">
        <v>70</v>
      </c>
      <c r="D132" s="41"/>
      <c r="E132" s="78">
        <v>100</v>
      </c>
      <c r="F132" s="78">
        <v>100</v>
      </c>
      <c r="G132" s="78">
        <v>100</v>
      </c>
      <c r="H132" s="41">
        <v>100</v>
      </c>
      <c r="I132" s="41">
        <v>100</v>
      </c>
      <c r="J132" s="536">
        <v>100</v>
      </c>
      <c r="K132" s="536">
        <v>100</v>
      </c>
      <c r="L132" s="78">
        <v>100</v>
      </c>
      <c r="M132" s="78">
        <v>100</v>
      </c>
      <c r="N132" s="41"/>
    </row>
    <row r="133" spans="1:14" ht="12.75" customHeight="1">
      <c r="A133" s="574"/>
      <c r="B133" s="373" t="s">
        <v>566</v>
      </c>
      <c r="C133" s="598" t="s">
        <v>493</v>
      </c>
      <c r="D133" s="586"/>
      <c r="E133" s="586"/>
      <c r="F133" s="599"/>
      <c r="G133" s="599"/>
      <c r="H133" s="586"/>
      <c r="I133" s="586"/>
      <c r="J133" s="586"/>
      <c r="K133" s="586"/>
      <c r="L133" s="599"/>
      <c r="M133" s="599"/>
      <c r="N133" s="600"/>
    </row>
    <row r="134" spans="1:14" ht="30.75" customHeight="1">
      <c r="A134" s="575"/>
      <c r="B134" s="299" t="s">
        <v>494</v>
      </c>
      <c r="C134" s="540" t="s">
        <v>505</v>
      </c>
      <c r="D134" s="534"/>
      <c r="E134" s="272">
        <v>6</v>
      </c>
      <c r="F134" s="78">
        <v>6</v>
      </c>
      <c r="G134" s="272">
        <v>6</v>
      </c>
      <c r="H134" s="41">
        <v>1</v>
      </c>
      <c r="I134" s="41">
        <v>9</v>
      </c>
      <c r="J134" s="536">
        <v>1</v>
      </c>
      <c r="K134" s="541">
        <v>9</v>
      </c>
      <c r="L134" s="78">
        <v>3</v>
      </c>
      <c r="M134" s="78">
        <v>3</v>
      </c>
      <c r="N134" s="41"/>
    </row>
    <row r="135" spans="1:14" ht="23">
      <c r="A135" s="575"/>
      <c r="B135" s="299" t="s">
        <v>497</v>
      </c>
      <c r="C135" s="540" t="s">
        <v>504</v>
      </c>
      <c r="D135" s="534"/>
      <c r="E135" s="272">
        <v>710</v>
      </c>
      <c r="F135" s="78">
        <v>710</v>
      </c>
      <c r="G135" s="272">
        <v>710</v>
      </c>
      <c r="H135" s="41">
        <v>260</v>
      </c>
      <c r="I135" s="41">
        <v>1200</v>
      </c>
      <c r="J135" s="536">
        <v>260</v>
      </c>
      <c r="K135" s="541">
        <v>1200</v>
      </c>
      <c r="L135" s="78">
        <v>320</v>
      </c>
      <c r="M135" s="78">
        <v>320</v>
      </c>
      <c r="N135" s="41"/>
    </row>
    <row r="136" spans="1:14" ht="34.5">
      <c r="A136" s="575"/>
      <c r="B136" s="299" t="s">
        <v>498</v>
      </c>
      <c r="C136" s="540" t="s">
        <v>70</v>
      </c>
      <c r="D136" s="534"/>
      <c r="E136" s="272">
        <v>100</v>
      </c>
      <c r="F136" s="78">
        <v>100</v>
      </c>
      <c r="G136" s="272">
        <v>100</v>
      </c>
      <c r="H136" s="41">
        <v>60</v>
      </c>
      <c r="I136" s="41">
        <v>65</v>
      </c>
      <c r="J136" s="536">
        <v>60</v>
      </c>
      <c r="K136" s="541">
        <v>65</v>
      </c>
      <c r="L136" s="78">
        <v>65</v>
      </c>
      <c r="M136" s="78">
        <v>65</v>
      </c>
      <c r="N136" s="41"/>
    </row>
    <row r="137" spans="1:14" ht="34.5">
      <c r="A137" s="575"/>
      <c r="B137" s="299" t="s">
        <v>499</v>
      </c>
      <c r="C137" s="540" t="s">
        <v>505</v>
      </c>
      <c r="D137" s="534"/>
      <c r="E137" s="272">
        <v>9</v>
      </c>
      <c r="F137" s="78">
        <v>9</v>
      </c>
      <c r="G137" s="272">
        <v>2</v>
      </c>
      <c r="H137" s="41">
        <v>1</v>
      </c>
      <c r="I137" s="41">
        <v>9</v>
      </c>
      <c r="J137" s="536">
        <v>1</v>
      </c>
      <c r="K137" s="541">
        <v>9</v>
      </c>
      <c r="L137" s="78">
        <v>2</v>
      </c>
      <c r="M137" s="78">
        <v>2</v>
      </c>
      <c r="N137" s="41"/>
    </row>
    <row r="138" spans="1:14" ht="46">
      <c r="A138" s="575"/>
      <c r="B138" s="299" t="s">
        <v>500</v>
      </c>
      <c r="C138" s="540" t="s">
        <v>70</v>
      </c>
      <c r="D138" s="534"/>
      <c r="E138" s="272">
        <v>0</v>
      </c>
      <c r="F138" s="78">
        <v>0</v>
      </c>
      <c r="G138" s="272">
        <v>0</v>
      </c>
      <c r="H138" s="41">
        <v>10</v>
      </c>
      <c r="I138" s="41">
        <v>0</v>
      </c>
      <c r="J138" s="536">
        <v>10</v>
      </c>
      <c r="K138" s="541">
        <v>0</v>
      </c>
      <c r="L138" s="78">
        <v>20</v>
      </c>
      <c r="M138" s="78">
        <v>20</v>
      </c>
      <c r="N138" s="41"/>
    </row>
    <row r="139" spans="1:14" ht="39" customHeight="1">
      <c r="A139" s="575"/>
      <c r="B139" s="299" t="s">
        <v>501</v>
      </c>
      <c r="C139" s="540" t="s">
        <v>70</v>
      </c>
      <c r="D139" s="534"/>
      <c r="E139" s="272">
        <v>19</v>
      </c>
      <c r="F139" s="78">
        <v>19</v>
      </c>
      <c r="G139" s="272">
        <v>19</v>
      </c>
      <c r="H139" s="41">
        <v>20</v>
      </c>
      <c r="I139" s="41">
        <v>50</v>
      </c>
      <c r="J139" s="536">
        <v>20</v>
      </c>
      <c r="K139" s="541">
        <v>50</v>
      </c>
      <c r="L139" s="78">
        <v>30</v>
      </c>
      <c r="M139" s="78">
        <v>30</v>
      </c>
      <c r="N139" s="41"/>
    </row>
    <row r="140" spans="1:14" ht="34.5">
      <c r="A140" s="575"/>
      <c r="B140" s="299" t="s">
        <v>502</v>
      </c>
      <c r="C140" s="540" t="s">
        <v>70</v>
      </c>
      <c r="D140" s="534"/>
      <c r="E140" s="272">
        <v>26.3</v>
      </c>
      <c r="F140" s="78">
        <v>26.3</v>
      </c>
      <c r="G140" s="272">
        <v>26.3</v>
      </c>
      <c r="H140" s="41">
        <v>14.8</v>
      </c>
      <c r="I140" s="41">
        <v>15</v>
      </c>
      <c r="J140" s="536">
        <v>14.8</v>
      </c>
      <c r="K140" s="541">
        <v>15</v>
      </c>
      <c r="L140" s="78">
        <v>49.2</v>
      </c>
      <c r="M140" s="78">
        <v>49.2</v>
      </c>
      <c r="N140" s="41"/>
    </row>
    <row r="141" spans="1:14" ht="23">
      <c r="A141" s="575"/>
      <c r="B141" s="299" t="s">
        <v>503</v>
      </c>
      <c r="C141" s="540" t="s">
        <v>70</v>
      </c>
      <c r="D141" s="534"/>
      <c r="E141" s="272">
        <v>42.5</v>
      </c>
      <c r="F141" s="78">
        <v>42.5</v>
      </c>
      <c r="G141" s="272">
        <v>42.5</v>
      </c>
      <c r="H141" s="41">
        <v>30</v>
      </c>
      <c r="I141" s="41">
        <v>43</v>
      </c>
      <c r="J141" s="536">
        <v>30</v>
      </c>
      <c r="K141" s="541">
        <v>43</v>
      </c>
      <c r="L141" s="78">
        <v>40</v>
      </c>
      <c r="M141" s="78">
        <v>40</v>
      </c>
      <c r="N141" s="41"/>
    </row>
    <row r="142" spans="1:14" ht="13">
      <c r="A142" s="307" t="s">
        <v>400</v>
      </c>
      <c r="B142" s="83" t="s">
        <v>83</v>
      </c>
      <c r="C142" s="589" t="s">
        <v>149</v>
      </c>
      <c r="D142" s="565"/>
      <c r="E142" s="566"/>
      <c r="F142" s="590"/>
      <c r="G142" s="590"/>
      <c r="H142" s="566"/>
      <c r="I142" s="566"/>
      <c r="J142" s="566"/>
      <c r="K142" s="566"/>
      <c r="L142" s="590"/>
      <c r="M142" s="590"/>
      <c r="N142" s="567"/>
    </row>
    <row r="143" spans="1:14" ht="46">
      <c r="A143" s="574"/>
      <c r="B143" s="373" t="s">
        <v>150</v>
      </c>
      <c r="C143" s="362" t="s">
        <v>91</v>
      </c>
      <c r="D143" s="362"/>
      <c r="E143" s="370">
        <v>5</v>
      </c>
      <c r="F143" s="370">
        <v>5</v>
      </c>
      <c r="G143" s="370">
        <v>5</v>
      </c>
      <c r="H143" s="41">
        <v>5</v>
      </c>
      <c r="I143" s="41">
        <v>5</v>
      </c>
      <c r="J143" s="535">
        <v>5</v>
      </c>
      <c r="K143" s="535">
        <v>5</v>
      </c>
      <c r="L143" s="370">
        <v>5</v>
      </c>
      <c r="M143" s="370">
        <v>5</v>
      </c>
      <c r="N143" s="362"/>
    </row>
    <row r="144" spans="1:14" ht="23">
      <c r="A144" s="575"/>
      <c r="B144" s="373" t="s">
        <v>151</v>
      </c>
      <c r="C144" s="362" t="s">
        <v>152</v>
      </c>
      <c r="D144" s="362"/>
      <c r="E144" s="370">
        <v>5</v>
      </c>
      <c r="F144" s="370">
        <v>5</v>
      </c>
      <c r="G144" s="370">
        <v>5</v>
      </c>
      <c r="H144" s="41">
        <v>5</v>
      </c>
      <c r="I144" s="41">
        <v>5</v>
      </c>
      <c r="J144" s="535">
        <v>5</v>
      </c>
      <c r="K144" s="535">
        <v>5</v>
      </c>
      <c r="L144" s="370">
        <v>5</v>
      </c>
      <c r="M144" s="370">
        <v>5</v>
      </c>
      <c r="N144" s="362"/>
    </row>
    <row r="145" spans="1:14" ht="77" customHeight="1">
      <c r="A145" s="576"/>
      <c r="B145" s="373" t="s">
        <v>153</v>
      </c>
      <c r="C145" s="362" t="s">
        <v>152</v>
      </c>
      <c r="D145" s="362"/>
      <c r="E145" s="370">
        <v>5</v>
      </c>
      <c r="F145" s="370">
        <v>5</v>
      </c>
      <c r="G145" s="370">
        <v>5</v>
      </c>
      <c r="H145" s="41">
        <v>5</v>
      </c>
      <c r="I145" s="41">
        <v>5</v>
      </c>
      <c r="J145" s="535">
        <v>5</v>
      </c>
      <c r="K145" s="535">
        <v>5</v>
      </c>
      <c r="L145" s="370">
        <v>5</v>
      </c>
      <c r="M145" s="370">
        <v>5</v>
      </c>
      <c r="N145" s="362"/>
    </row>
    <row r="146" spans="1:14" ht="15">
      <c r="A146" s="364">
        <v>8</v>
      </c>
      <c r="B146" s="557" t="s">
        <v>227</v>
      </c>
      <c r="C146" s="558"/>
      <c r="D146" s="558"/>
      <c r="E146" s="558"/>
      <c r="F146" s="558"/>
      <c r="G146" s="558"/>
      <c r="H146" s="558"/>
      <c r="I146" s="558"/>
      <c r="J146" s="558"/>
      <c r="K146" s="558"/>
      <c r="L146" s="558"/>
      <c r="M146" s="558"/>
      <c r="N146" s="559"/>
    </row>
    <row r="147" spans="1:14" ht="24.75" customHeight="1">
      <c r="A147" s="574"/>
      <c r="B147" s="373" t="s">
        <v>84</v>
      </c>
      <c r="C147" s="560" t="s">
        <v>154</v>
      </c>
      <c r="D147" s="561"/>
      <c r="E147" s="562"/>
      <c r="F147" s="562"/>
      <c r="G147" s="562"/>
      <c r="H147" s="562"/>
      <c r="I147" s="562"/>
      <c r="J147" s="562"/>
      <c r="K147" s="562"/>
      <c r="L147" s="562"/>
      <c r="M147" s="562"/>
      <c r="N147" s="563"/>
    </row>
    <row r="148" spans="1:14" ht="35" customHeight="1">
      <c r="A148" s="575"/>
      <c r="B148" s="373" t="s">
        <v>530</v>
      </c>
      <c r="C148" s="362" t="s">
        <v>102</v>
      </c>
      <c r="D148" s="362"/>
      <c r="E148" s="41">
        <v>3515</v>
      </c>
      <c r="F148" s="41">
        <v>3071</v>
      </c>
      <c r="G148" s="41">
        <v>4092</v>
      </c>
      <c r="H148" s="41">
        <v>3071</v>
      </c>
      <c r="I148" s="41">
        <v>1182</v>
      </c>
      <c r="J148" s="553">
        <v>4278</v>
      </c>
      <c r="K148" s="553">
        <v>4747</v>
      </c>
      <c r="L148" s="370">
        <v>3071</v>
      </c>
      <c r="M148" s="370">
        <v>3071</v>
      </c>
      <c r="N148" s="362"/>
    </row>
    <row r="149" spans="1:14" ht="23.5" customHeight="1">
      <c r="A149" s="575"/>
      <c r="B149" s="373" t="s">
        <v>531</v>
      </c>
      <c r="C149" s="362" t="s">
        <v>224</v>
      </c>
      <c r="D149" s="362"/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553">
        <v>0</v>
      </c>
      <c r="K149" s="553">
        <v>0</v>
      </c>
      <c r="L149" s="370">
        <v>0</v>
      </c>
      <c r="M149" s="370">
        <v>0</v>
      </c>
      <c r="N149" s="362"/>
    </row>
    <row r="150" spans="1:14" ht="36.5" customHeight="1">
      <c r="A150" s="575"/>
      <c r="B150" s="373" t="s">
        <v>532</v>
      </c>
      <c r="C150" s="362" t="s">
        <v>70</v>
      </c>
      <c r="D150" s="362"/>
      <c r="E150" s="41">
        <v>0</v>
      </c>
      <c r="F150" s="41">
        <v>0</v>
      </c>
      <c r="G150" s="41">
        <v>0</v>
      </c>
      <c r="H150" s="41">
        <v>0</v>
      </c>
      <c r="I150" s="41">
        <v>0</v>
      </c>
      <c r="J150" s="553">
        <v>0</v>
      </c>
      <c r="K150" s="553">
        <v>0</v>
      </c>
      <c r="L150" s="461" t="s">
        <v>700</v>
      </c>
      <c r="M150" s="461" t="s">
        <v>701</v>
      </c>
      <c r="N150" s="362"/>
    </row>
    <row r="151" spans="1:14" ht="46">
      <c r="A151" s="575"/>
      <c r="B151" s="373" t="s">
        <v>533</v>
      </c>
      <c r="C151" s="362" t="s">
        <v>70</v>
      </c>
      <c r="D151" s="362"/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553">
        <v>0</v>
      </c>
      <c r="K151" s="553">
        <v>0</v>
      </c>
      <c r="L151" s="370">
        <v>0</v>
      </c>
      <c r="M151" s="370">
        <v>0</v>
      </c>
      <c r="N151" s="362"/>
    </row>
    <row r="152" spans="1:14" ht="78.5" customHeight="1">
      <c r="A152" s="575"/>
      <c r="B152" s="373" t="s">
        <v>534</v>
      </c>
      <c r="C152" s="362" t="s">
        <v>70</v>
      </c>
      <c r="D152" s="362"/>
      <c r="E152" s="41">
        <v>0</v>
      </c>
      <c r="F152" s="41" t="s">
        <v>631</v>
      </c>
      <c r="G152" s="41">
        <v>0</v>
      </c>
      <c r="H152" s="41" t="s">
        <v>631</v>
      </c>
      <c r="I152" s="41">
        <v>0</v>
      </c>
      <c r="J152" s="553">
        <v>0</v>
      </c>
      <c r="K152" s="553">
        <v>0</v>
      </c>
      <c r="L152" s="461" t="s">
        <v>631</v>
      </c>
      <c r="M152" s="461" t="s">
        <v>631</v>
      </c>
      <c r="N152" s="362"/>
    </row>
    <row r="153" spans="1:14" ht="23">
      <c r="A153" s="576"/>
      <c r="B153" s="373" t="s">
        <v>535</v>
      </c>
      <c r="C153" s="362" t="s">
        <v>70</v>
      </c>
      <c r="D153" s="362"/>
      <c r="E153" s="41">
        <v>80.599999999999994</v>
      </c>
      <c r="F153" s="41" t="s">
        <v>630</v>
      </c>
      <c r="G153" s="41">
        <v>78</v>
      </c>
      <c r="H153" s="41" t="s">
        <v>630</v>
      </c>
      <c r="I153" s="41">
        <v>78</v>
      </c>
      <c r="J153" s="553">
        <v>80.400000000000006</v>
      </c>
      <c r="K153" s="553">
        <v>80.400000000000006</v>
      </c>
      <c r="L153" s="41" t="s">
        <v>630</v>
      </c>
      <c r="M153" s="41" t="s">
        <v>630</v>
      </c>
      <c r="N153" s="362"/>
    </row>
    <row r="154" spans="1:14" ht="30.75" customHeight="1">
      <c r="A154" s="307" t="s">
        <v>128</v>
      </c>
      <c r="B154" s="83" t="s">
        <v>90</v>
      </c>
      <c r="C154" s="564" t="s">
        <v>297</v>
      </c>
      <c r="D154" s="565"/>
      <c r="E154" s="566"/>
      <c r="F154" s="566"/>
      <c r="G154" s="566"/>
      <c r="H154" s="566"/>
      <c r="I154" s="566"/>
      <c r="J154" s="566"/>
      <c r="K154" s="566"/>
      <c r="L154" s="566"/>
      <c r="M154" s="566"/>
      <c r="N154" s="567"/>
    </row>
    <row r="155" spans="1:14" ht="24.75" customHeight="1">
      <c r="A155" s="574"/>
      <c r="B155" s="373" t="s">
        <v>105</v>
      </c>
      <c r="C155" s="560" t="s">
        <v>155</v>
      </c>
      <c r="D155" s="561"/>
      <c r="E155" s="562"/>
      <c r="F155" s="562"/>
      <c r="G155" s="562"/>
      <c r="H155" s="562"/>
      <c r="I155" s="562"/>
      <c r="J155" s="562"/>
      <c r="K155" s="562"/>
      <c r="L155" s="562"/>
      <c r="M155" s="562"/>
      <c r="N155" s="563"/>
    </row>
    <row r="156" spans="1:14" ht="29" customHeight="1">
      <c r="A156" s="575"/>
      <c r="B156" s="373" t="s">
        <v>584</v>
      </c>
      <c r="C156" s="362" t="s">
        <v>102</v>
      </c>
      <c r="D156" s="362"/>
      <c r="E156" s="41">
        <v>3515</v>
      </c>
      <c r="F156" s="41">
        <v>3071</v>
      </c>
      <c r="G156" s="41">
        <v>4092</v>
      </c>
      <c r="H156" s="41">
        <v>3071</v>
      </c>
      <c r="I156" s="41">
        <v>1182</v>
      </c>
      <c r="J156" s="553">
        <v>4278</v>
      </c>
      <c r="K156" s="553">
        <v>4747</v>
      </c>
      <c r="L156" s="461">
        <v>3071</v>
      </c>
      <c r="M156" s="461">
        <v>3071</v>
      </c>
      <c r="N156" s="362"/>
    </row>
    <row r="157" spans="1:14" ht="29.5" customHeight="1">
      <c r="A157" s="575"/>
      <c r="B157" s="373" t="s">
        <v>583</v>
      </c>
      <c r="C157" s="362" t="s">
        <v>102</v>
      </c>
      <c r="D157" s="362"/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553">
        <v>0</v>
      </c>
      <c r="K157" s="553">
        <v>0</v>
      </c>
      <c r="L157" s="370">
        <v>0</v>
      </c>
      <c r="M157" s="370">
        <v>0</v>
      </c>
      <c r="N157" s="362"/>
    </row>
    <row r="158" spans="1:14" ht="92">
      <c r="A158" s="575"/>
      <c r="B158" s="373" t="s">
        <v>582</v>
      </c>
      <c r="C158" s="362" t="s">
        <v>91</v>
      </c>
      <c r="D158" s="362"/>
      <c r="E158" s="41">
        <v>6</v>
      </c>
      <c r="F158" s="41">
        <v>6</v>
      </c>
      <c r="G158" s="41">
        <v>6</v>
      </c>
      <c r="H158" s="41">
        <v>6</v>
      </c>
      <c r="I158" s="41">
        <v>6</v>
      </c>
      <c r="J158" s="553">
        <v>6</v>
      </c>
      <c r="K158" s="553">
        <v>6</v>
      </c>
      <c r="L158" s="370">
        <v>6</v>
      </c>
      <c r="M158" s="370">
        <v>6</v>
      </c>
      <c r="N158" s="362"/>
    </row>
    <row r="159" spans="1:14" ht="46">
      <c r="A159" s="576"/>
      <c r="B159" s="373" t="s">
        <v>581</v>
      </c>
      <c r="C159" s="362" t="s">
        <v>102</v>
      </c>
      <c r="D159" s="362"/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553">
        <v>0</v>
      </c>
      <c r="K159" s="553">
        <v>0</v>
      </c>
      <c r="L159" s="370">
        <v>0</v>
      </c>
      <c r="M159" s="370">
        <v>0</v>
      </c>
      <c r="N159" s="362"/>
    </row>
    <row r="160" spans="1:14" ht="13">
      <c r="A160" s="307" t="s">
        <v>401</v>
      </c>
      <c r="B160" s="83" t="s">
        <v>156</v>
      </c>
      <c r="C160" s="564" t="s">
        <v>283</v>
      </c>
      <c r="D160" s="565"/>
      <c r="E160" s="566"/>
      <c r="F160" s="566"/>
      <c r="G160" s="566"/>
      <c r="H160" s="566"/>
      <c r="I160" s="566"/>
      <c r="J160" s="566"/>
      <c r="K160" s="566"/>
      <c r="L160" s="566"/>
      <c r="M160" s="566"/>
      <c r="N160" s="567"/>
    </row>
    <row r="161" spans="1:16" ht="48.75" customHeight="1">
      <c r="A161" s="574"/>
      <c r="B161" s="373" t="s">
        <v>105</v>
      </c>
      <c r="C161" s="560" t="s">
        <v>157</v>
      </c>
      <c r="D161" s="561"/>
      <c r="E161" s="562"/>
      <c r="F161" s="562"/>
      <c r="G161" s="562"/>
      <c r="H161" s="562"/>
      <c r="I161" s="562"/>
      <c r="J161" s="562"/>
      <c r="K161" s="562"/>
      <c r="L161" s="562"/>
      <c r="M161" s="562"/>
      <c r="N161" s="563"/>
    </row>
    <row r="162" spans="1:16" ht="29.5" customHeight="1">
      <c r="A162" s="575"/>
      <c r="B162" s="373" t="s">
        <v>383</v>
      </c>
      <c r="C162" s="362" t="s">
        <v>70</v>
      </c>
      <c r="D162" s="362"/>
      <c r="E162" s="41">
        <v>80.599999999999994</v>
      </c>
      <c r="F162" s="41">
        <v>78</v>
      </c>
      <c r="G162" s="41">
        <v>78</v>
      </c>
      <c r="H162" s="41">
        <v>78</v>
      </c>
      <c r="I162" s="41">
        <v>84</v>
      </c>
      <c r="J162" s="553">
        <v>80.400000000000006</v>
      </c>
      <c r="K162" s="553">
        <v>80.400000000000006</v>
      </c>
      <c r="L162" s="370">
        <v>78</v>
      </c>
      <c r="M162" s="370">
        <v>78</v>
      </c>
      <c r="N162" s="362"/>
    </row>
    <row r="163" spans="1:16" ht="25" customHeight="1">
      <c r="A163" s="575"/>
      <c r="B163" s="373" t="s">
        <v>580</v>
      </c>
      <c r="C163" s="362" t="s">
        <v>70</v>
      </c>
      <c r="D163" s="362"/>
      <c r="E163" s="41">
        <v>99.93</v>
      </c>
      <c r="F163" s="41" t="s">
        <v>632</v>
      </c>
      <c r="G163" s="41">
        <v>99.9</v>
      </c>
      <c r="H163" s="41" t="s">
        <v>632</v>
      </c>
      <c r="I163" s="41">
        <v>81</v>
      </c>
      <c r="J163" s="553">
        <v>100</v>
      </c>
      <c r="K163" s="553">
        <v>99.1</v>
      </c>
      <c r="L163" s="41" t="s">
        <v>632</v>
      </c>
      <c r="M163" s="41" t="s">
        <v>632</v>
      </c>
      <c r="N163" s="362"/>
    </row>
    <row r="164" spans="1:16" s="314" customFormat="1" ht="31" customHeight="1">
      <c r="A164" s="575"/>
      <c r="B164" s="373" t="s">
        <v>579</v>
      </c>
      <c r="C164" s="362" t="s">
        <v>70</v>
      </c>
      <c r="D164" s="362"/>
      <c r="E164" s="41">
        <v>100</v>
      </c>
      <c r="F164" s="41">
        <v>100</v>
      </c>
      <c r="G164" s="41">
        <v>100</v>
      </c>
      <c r="H164" s="41">
        <v>100</v>
      </c>
      <c r="I164" s="41">
        <v>100</v>
      </c>
      <c r="J164" s="553">
        <v>100</v>
      </c>
      <c r="K164" s="553">
        <v>100</v>
      </c>
      <c r="L164" s="362">
        <v>100</v>
      </c>
      <c r="M164" s="362">
        <v>100</v>
      </c>
      <c r="N164" s="362"/>
      <c r="P164" s="80"/>
    </row>
    <row r="165" spans="1:16" ht="71.5" customHeight="1">
      <c r="A165" s="575"/>
      <c r="B165" s="373" t="s">
        <v>534</v>
      </c>
      <c r="C165" s="362" t="s">
        <v>70</v>
      </c>
      <c r="D165" s="362"/>
      <c r="E165" s="41">
        <v>100</v>
      </c>
      <c r="F165" s="41">
        <v>0</v>
      </c>
      <c r="G165" s="41">
        <v>0</v>
      </c>
      <c r="H165" s="41">
        <v>100</v>
      </c>
      <c r="I165" s="41">
        <v>0</v>
      </c>
      <c r="J165" s="553">
        <v>0</v>
      </c>
      <c r="K165" s="553">
        <v>0</v>
      </c>
      <c r="L165" s="370">
        <v>100</v>
      </c>
      <c r="M165" s="370">
        <v>100</v>
      </c>
      <c r="N165" s="362"/>
    </row>
    <row r="166" spans="1:16" ht="48" customHeight="1">
      <c r="A166" s="575"/>
      <c r="B166" s="373" t="s">
        <v>578</v>
      </c>
      <c r="C166" s="362" t="s">
        <v>70</v>
      </c>
      <c r="D166" s="362"/>
      <c r="E166" s="41">
        <v>100</v>
      </c>
      <c r="F166" s="41">
        <v>100</v>
      </c>
      <c r="G166" s="41">
        <v>0</v>
      </c>
      <c r="H166" s="41">
        <v>100</v>
      </c>
      <c r="I166" s="41">
        <v>0</v>
      </c>
      <c r="J166" s="553">
        <v>100</v>
      </c>
      <c r="K166" s="553">
        <v>0</v>
      </c>
      <c r="L166" s="370">
        <v>100</v>
      </c>
      <c r="M166" s="370">
        <v>100</v>
      </c>
      <c r="N166" s="362"/>
    </row>
    <row r="167" spans="1:16" ht="57.5">
      <c r="A167" s="575"/>
      <c r="B167" s="373" t="s">
        <v>577</v>
      </c>
      <c r="C167" s="362" t="s">
        <v>70</v>
      </c>
      <c r="D167" s="362"/>
      <c r="E167" s="41">
        <v>100</v>
      </c>
      <c r="F167" s="41">
        <v>100</v>
      </c>
      <c r="G167" s="41">
        <v>100</v>
      </c>
      <c r="H167" s="41">
        <v>100</v>
      </c>
      <c r="I167" s="41">
        <v>100</v>
      </c>
      <c r="J167" s="553">
        <v>100</v>
      </c>
      <c r="K167" s="553">
        <v>100</v>
      </c>
      <c r="L167" s="370">
        <v>100</v>
      </c>
      <c r="M167" s="370">
        <v>100</v>
      </c>
      <c r="N167" s="362"/>
    </row>
    <row r="168" spans="1:16" ht="57.5">
      <c r="A168" s="575"/>
      <c r="B168" s="373" t="s">
        <v>158</v>
      </c>
      <c r="C168" s="362" t="s">
        <v>70</v>
      </c>
      <c r="D168" s="362"/>
      <c r="E168" s="41">
        <v>100</v>
      </c>
      <c r="F168" s="41">
        <v>100</v>
      </c>
      <c r="G168" s="41">
        <v>100</v>
      </c>
      <c r="H168" s="41">
        <v>100</v>
      </c>
      <c r="I168" s="41">
        <v>100</v>
      </c>
      <c r="J168" s="553">
        <v>100</v>
      </c>
      <c r="K168" s="553">
        <v>100</v>
      </c>
      <c r="L168" s="370">
        <v>100</v>
      </c>
      <c r="M168" s="370">
        <v>100</v>
      </c>
      <c r="N168" s="362"/>
    </row>
    <row r="169" spans="1:16" ht="34.5">
      <c r="A169" s="576"/>
      <c r="B169" s="373" t="s">
        <v>576</v>
      </c>
      <c r="C169" s="362" t="s">
        <v>91</v>
      </c>
      <c r="D169" s="362"/>
      <c r="E169" s="41">
        <v>2</v>
      </c>
      <c r="F169" s="41">
        <v>2</v>
      </c>
      <c r="G169" s="41">
        <v>2</v>
      </c>
      <c r="H169" s="41">
        <v>2</v>
      </c>
      <c r="I169" s="41">
        <v>2</v>
      </c>
      <c r="J169" s="553">
        <v>2</v>
      </c>
      <c r="K169" s="553">
        <v>2</v>
      </c>
      <c r="L169" s="370">
        <v>2</v>
      </c>
      <c r="M169" s="370">
        <v>2</v>
      </c>
      <c r="N169" s="362"/>
    </row>
    <row r="170" spans="1:16" ht="31.5" customHeight="1">
      <c r="A170" s="364">
        <v>9</v>
      </c>
      <c r="B170" s="572" t="s">
        <v>298</v>
      </c>
      <c r="C170" s="573"/>
      <c r="D170" s="573"/>
      <c r="E170" s="573"/>
      <c r="F170" s="573"/>
      <c r="G170" s="573"/>
      <c r="H170" s="573"/>
      <c r="I170" s="573"/>
      <c r="J170" s="573"/>
      <c r="K170" s="573"/>
      <c r="L170" s="573"/>
      <c r="M170" s="573"/>
      <c r="N170" s="573"/>
    </row>
    <row r="171" spans="1:16" ht="28.5" customHeight="1">
      <c r="A171" s="574"/>
      <c r="B171" s="373" t="s">
        <v>84</v>
      </c>
      <c r="C171" s="568" t="s">
        <v>345</v>
      </c>
      <c r="D171" s="568"/>
      <c r="E171" s="569"/>
      <c r="F171" s="569"/>
      <c r="G171" s="569"/>
      <c r="H171" s="569"/>
      <c r="I171" s="569"/>
      <c r="J171" s="569"/>
      <c r="K171" s="569"/>
      <c r="L171" s="569"/>
      <c r="M171" s="569"/>
      <c r="N171" s="569"/>
    </row>
    <row r="172" spans="1:16" ht="23">
      <c r="A172" s="575"/>
      <c r="B172" s="373" t="s">
        <v>167</v>
      </c>
      <c r="C172" s="362" t="s">
        <v>70</v>
      </c>
      <c r="D172" s="362"/>
      <c r="E172" s="41">
        <v>14</v>
      </c>
      <c r="F172" s="41">
        <v>14</v>
      </c>
      <c r="G172" s="41">
        <v>14</v>
      </c>
      <c r="H172" s="41">
        <v>14</v>
      </c>
      <c r="I172" s="41">
        <v>14</v>
      </c>
      <c r="J172" s="520">
        <v>14</v>
      </c>
      <c r="K172" s="520">
        <v>13</v>
      </c>
      <c r="L172" s="370">
        <v>14</v>
      </c>
      <c r="M172" s="370">
        <v>14</v>
      </c>
      <c r="N172" s="362"/>
    </row>
    <row r="173" spans="1:16">
      <c r="A173" s="575"/>
      <c r="B173" s="373" t="s">
        <v>276</v>
      </c>
      <c r="C173" s="362" t="s">
        <v>224</v>
      </c>
      <c r="D173" s="362"/>
      <c r="E173" s="41">
        <v>1912</v>
      </c>
      <c r="F173" s="41">
        <v>2280</v>
      </c>
      <c r="G173" s="41">
        <v>2356</v>
      </c>
      <c r="H173" s="41">
        <v>2280</v>
      </c>
      <c r="I173" s="41">
        <v>1208</v>
      </c>
      <c r="J173" s="520">
        <v>2350</v>
      </c>
      <c r="K173" s="520">
        <v>2388</v>
      </c>
      <c r="L173" s="370">
        <v>2350</v>
      </c>
      <c r="M173" s="370">
        <v>2350</v>
      </c>
      <c r="N173" s="362"/>
    </row>
    <row r="174" spans="1:16" ht="17.25" customHeight="1">
      <c r="A174" s="576"/>
      <c r="B174" s="373" t="s">
        <v>86</v>
      </c>
      <c r="C174" s="568" t="s">
        <v>346</v>
      </c>
      <c r="D174" s="568"/>
      <c r="E174" s="569"/>
      <c r="F174" s="569"/>
      <c r="G174" s="569"/>
      <c r="H174" s="569"/>
      <c r="I174" s="569"/>
      <c r="J174" s="569"/>
      <c r="K174" s="569"/>
      <c r="L174" s="569"/>
      <c r="M174" s="569"/>
      <c r="N174" s="569"/>
    </row>
    <row r="175" spans="1:16" ht="13">
      <c r="A175" s="307" t="s">
        <v>164</v>
      </c>
      <c r="B175" s="83" t="s">
        <v>90</v>
      </c>
      <c r="C175" s="570" t="s">
        <v>216</v>
      </c>
      <c r="D175" s="570"/>
      <c r="E175" s="571"/>
      <c r="F175" s="571"/>
      <c r="G175" s="571"/>
      <c r="H175" s="571"/>
      <c r="I175" s="571"/>
      <c r="J175" s="571"/>
      <c r="K175" s="571"/>
      <c r="L175" s="571"/>
      <c r="M175" s="571"/>
      <c r="N175" s="571"/>
    </row>
    <row r="176" spans="1:16" ht="51.75" customHeight="1">
      <c r="A176" s="574"/>
      <c r="B176" s="373" t="s">
        <v>575</v>
      </c>
      <c r="C176" s="362" t="s">
        <v>70</v>
      </c>
      <c r="D176" s="362"/>
      <c r="E176" s="41">
        <v>90</v>
      </c>
      <c r="F176" s="41">
        <v>93</v>
      </c>
      <c r="G176" s="41">
        <v>92.81</v>
      </c>
      <c r="H176" s="41">
        <v>93</v>
      </c>
      <c r="I176" s="41">
        <v>73.19</v>
      </c>
      <c r="J176" s="520">
        <v>94</v>
      </c>
      <c r="K176" s="520">
        <v>99.6</v>
      </c>
      <c r="L176" s="370">
        <v>94.5</v>
      </c>
      <c r="M176" s="370">
        <v>95</v>
      </c>
      <c r="N176" s="362"/>
    </row>
    <row r="177" spans="1:14" ht="38.25" customHeight="1">
      <c r="A177" s="575"/>
      <c r="B177" s="373" t="s">
        <v>574</v>
      </c>
      <c r="C177" s="362" t="s">
        <v>70</v>
      </c>
      <c r="D177" s="362"/>
      <c r="E177" s="41">
        <v>90.28</v>
      </c>
      <c r="F177" s="41">
        <v>92</v>
      </c>
      <c r="G177" s="41">
        <v>93.35</v>
      </c>
      <c r="H177" s="41">
        <v>93</v>
      </c>
      <c r="I177" s="41">
        <v>94</v>
      </c>
      <c r="J177" s="520">
        <v>94</v>
      </c>
      <c r="K177" s="520">
        <v>97</v>
      </c>
      <c r="L177" s="370">
        <v>94.5</v>
      </c>
      <c r="M177" s="370">
        <v>95</v>
      </c>
      <c r="N177" s="362"/>
    </row>
    <row r="178" spans="1:14" ht="18" customHeight="1">
      <c r="A178" s="576"/>
      <c r="B178" s="373" t="s">
        <v>85</v>
      </c>
      <c r="C178" s="568" t="s">
        <v>347</v>
      </c>
      <c r="D178" s="568"/>
      <c r="E178" s="569"/>
      <c r="F178" s="569"/>
      <c r="G178" s="569"/>
      <c r="H178" s="569"/>
      <c r="I178" s="569"/>
      <c r="J178" s="569"/>
      <c r="K178" s="569"/>
      <c r="L178" s="569"/>
      <c r="M178" s="569"/>
      <c r="N178" s="569"/>
    </row>
    <row r="179" spans="1:14" ht="13">
      <c r="A179" s="307" t="s">
        <v>166</v>
      </c>
      <c r="B179" s="83" t="s">
        <v>83</v>
      </c>
      <c r="C179" s="570" t="s">
        <v>348</v>
      </c>
      <c r="D179" s="570"/>
      <c r="E179" s="571"/>
      <c r="F179" s="571"/>
      <c r="G179" s="571"/>
      <c r="H179" s="571"/>
      <c r="I179" s="571"/>
      <c r="J179" s="571"/>
      <c r="K179" s="571"/>
      <c r="L179" s="571"/>
      <c r="M179" s="571"/>
      <c r="N179" s="571"/>
    </row>
    <row r="180" spans="1:14" ht="24" customHeight="1">
      <c r="A180" s="574"/>
      <c r="B180" s="373" t="s">
        <v>573</v>
      </c>
      <c r="C180" s="362" t="s">
        <v>224</v>
      </c>
      <c r="D180" s="362"/>
      <c r="E180" s="41">
        <v>1912</v>
      </c>
      <c r="F180" s="41">
        <v>2280</v>
      </c>
      <c r="G180" s="41">
        <v>2356</v>
      </c>
      <c r="H180" s="41">
        <v>2280</v>
      </c>
      <c r="I180" s="41">
        <v>1208</v>
      </c>
      <c r="J180" s="520">
        <v>2350</v>
      </c>
      <c r="K180" s="520">
        <v>2388</v>
      </c>
      <c r="L180" s="472">
        <v>2350</v>
      </c>
      <c r="M180" s="472">
        <v>2350</v>
      </c>
      <c r="N180" s="362"/>
    </row>
    <row r="181" spans="1:14" ht="33" customHeight="1">
      <c r="A181" s="576"/>
      <c r="B181" s="373" t="s">
        <v>205</v>
      </c>
      <c r="C181" s="568" t="s">
        <v>349</v>
      </c>
      <c r="D181" s="568"/>
      <c r="E181" s="569"/>
      <c r="F181" s="569"/>
      <c r="G181" s="569"/>
      <c r="H181" s="569"/>
      <c r="I181" s="569"/>
      <c r="J181" s="569"/>
      <c r="K181" s="569"/>
      <c r="L181" s="569"/>
      <c r="M181" s="569"/>
      <c r="N181" s="569"/>
    </row>
    <row r="182" spans="1:14" ht="13">
      <c r="A182" s="307" t="s">
        <v>404</v>
      </c>
      <c r="B182" s="83" t="s">
        <v>103</v>
      </c>
      <c r="C182" s="570" t="s">
        <v>218</v>
      </c>
      <c r="D182" s="570"/>
      <c r="E182" s="571"/>
      <c r="F182" s="571"/>
      <c r="G182" s="571"/>
      <c r="H182" s="571"/>
      <c r="I182" s="571"/>
      <c r="J182" s="571"/>
      <c r="K182" s="571"/>
      <c r="L182" s="571"/>
      <c r="M182" s="571"/>
      <c r="N182" s="571"/>
    </row>
    <row r="183" spans="1:14" ht="28" customHeight="1">
      <c r="A183" s="361"/>
      <c r="B183" s="373" t="s">
        <v>567</v>
      </c>
      <c r="C183" s="362" t="s">
        <v>70</v>
      </c>
      <c r="D183" s="362"/>
      <c r="E183" s="41">
        <v>97.8</v>
      </c>
      <c r="F183" s="41">
        <v>97.7</v>
      </c>
      <c r="G183" s="41">
        <v>100</v>
      </c>
      <c r="H183" s="41">
        <v>97.7</v>
      </c>
      <c r="I183" s="41">
        <v>35.5</v>
      </c>
      <c r="J183" s="520">
        <v>98.5</v>
      </c>
      <c r="K183" s="520">
        <v>99.1</v>
      </c>
      <c r="L183" s="370">
        <v>98.8</v>
      </c>
      <c r="M183" s="370">
        <v>99</v>
      </c>
      <c r="N183" s="362"/>
    </row>
    <row r="184" spans="1:14" ht="28" customHeight="1">
      <c r="A184" s="517"/>
      <c r="B184" s="518" t="s">
        <v>746</v>
      </c>
      <c r="C184" s="516" t="s">
        <v>224</v>
      </c>
      <c r="D184" s="516" t="s">
        <v>69</v>
      </c>
      <c r="E184" s="41" t="s">
        <v>69</v>
      </c>
      <c r="F184" s="41" t="s">
        <v>69</v>
      </c>
      <c r="G184" s="41" t="s">
        <v>69</v>
      </c>
      <c r="H184" s="41">
        <v>1</v>
      </c>
      <c r="I184" s="41">
        <v>0</v>
      </c>
      <c r="J184" s="520">
        <v>1</v>
      </c>
      <c r="K184" s="520">
        <v>1</v>
      </c>
      <c r="L184" s="519">
        <v>0</v>
      </c>
      <c r="M184" s="519">
        <v>0</v>
      </c>
      <c r="N184" s="516"/>
    </row>
    <row r="185" spans="1:14" ht="15">
      <c r="A185" s="364">
        <v>10</v>
      </c>
      <c r="B185" s="557" t="s">
        <v>299</v>
      </c>
      <c r="C185" s="558"/>
      <c r="D185" s="558"/>
      <c r="E185" s="558"/>
      <c r="F185" s="558"/>
      <c r="G185" s="558"/>
      <c r="H185" s="558"/>
      <c r="I185" s="558"/>
      <c r="J185" s="558"/>
      <c r="K185" s="558"/>
      <c r="L185" s="558"/>
      <c r="M185" s="558"/>
      <c r="N185" s="559"/>
    </row>
    <row r="186" spans="1:14" ht="13">
      <c r="A186" s="574"/>
      <c r="B186" s="373" t="s">
        <v>84</v>
      </c>
      <c r="C186" s="560" t="s">
        <v>208</v>
      </c>
      <c r="D186" s="561"/>
      <c r="E186" s="562"/>
      <c r="F186" s="562"/>
      <c r="G186" s="562"/>
      <c r="H186" s="562"/>
      <c r="I186" s="562"/>
      <c r="J186" s="562"/>
      <c r="K186" s="562"/>
      <c r="L186" s="562"/>
      <c r="M186" s="562"/>
      <c r="N186" s="563"/>
    </row>
    <row r="187" spans="1:14" ht="24" customHeight="1">
      <c r="A187" s="575"/>
      <c r="B187" s="373" t="s">
        <v>568</v>
      </c>
      <c r="C187" s="362" t="s">
        <v>91</v>
      </c>
      <c r="D187" s="362"/>
      <c r="E187" s="41">
        <v>15</v>
      </c>
      <c r="F187" s="41">
        <v>15</v>
      </c>
      <c r="G187" s="41">
        <v>15</v>
      </c>
      <c r="H187" s="41">
        <v>15</v>
      </c>
      <c r="I187" s="41">
        <v>10</v>
      </c>
      <c r="J187" s="535">
        <v>15</v>
      </c>
      <c r="K187" s="535">
        <v>15</v>
      </c>
      <c r="L187" s="370">
        <v>16</v>
      </c>
      <c r="M187" s="370">
        <v>17</v>
      </c>
      <c r="N187" s="362"/>
    </row>
    <row r="188" spans="1:14" ht="46">
      <c r="A188" s="575"/>
      <c r="B188" s="373" t="s">
        <v>569</v>
      </c>
      <c r="C188" s="362" t="s">
        <v>91</v>
      </c>
      <c r="D188" s="362"/>
      <c r="E188" s="41">
        <v>8</v>
      </c>
      <c r="F188" s="41">
        <v>8</v>
      </c>
      <c r="G188" s="41">
        <v>8</v>
      </c>
      <c r="H188" s="41">
        <v>8</v>
      </c>
      <c r="I188" s="41">
        <v>6</v>
      </c>
      <c r="J188" s="535">
        <v>8</v>
      </c>
      <c r="K188" s="535">
        <v>8</v>
      </c>
      <c r="L188" s="370">
        <v>8</v>
      </c>
      <c r="M188" s="370">
        <v>8</v>
      </c>
      <c r="N188" s="362"/>
    </row>
    <row r="189" spans="1:14" ht="25.5" customHeight="1">
      <c r="A189" s="575"/>
      <c r="B189" s="373" t="s">
        <v>570</v>
      </c>
      <c r="C189" s="362" t="s">
        <v>91</v>
      </c>
      <c r="D189" s="362"/>
      <c r="E189" s="41">
        <v>0</v>
      </c>
      <c r="F189" s="41">
        <v>0</v>
      </c>
      <c r="G189" s="41">
        <v>0</v>
      </c>
      <c r="H189" s="41">
        <v>0</v>
      </c>
      <c r="I189" s="41">
        <v>0</v>
      </c>
      <c r="J189" s="535">
        <v>0</v>
      </c>
      <c r="K189" s="535">
        <v>0</v>
      </c>
      <c r="L189" s="370">
        <v>0</v>
      </c>
      <c r="M189" s="370">
        <v>0</v>
      </c>
      <c r="N189" s="362"/>
    </row>
    <row r="190" spans="1:14" ht="23">
      <c r="A190" s="576"/>
      <c r="B190" s="373" t="s">
        <v>571</v>
      </c>
      <c r="C190" s="362" t="s">
        <v>91</v>
      </c>
      <c r="D190" s="362"/>
      <c r="E190" s="41">
        <v>0</v>
      </c>
      <c r="F190" s="41">
        <v>0</v>
      </c>
      <c r="G190" s="41">
        <v>0</v>
      </c>
      <c r="H190" s="41">
        <v>0</v>
      </c>
      <c r="I190" s="41">
        <v>0</v>
      </c>
      <c r="J190" s="535">
        <v>0</v>
      </c>
      <c r="K190" s="535">
        <v>0</v>
      </c>
      <c r="L190" s="370">
        <v>0</v>
      </c>
      <c r="M190" s="370">
        <v>0</v>
      </c>
      <c r="N190" s="362"/>
    </row>
    <row r="191" spans="1:14" ht="13">
      <c r="A191" s="315"/>
      <c r="B191" s="373" t="s">
        <v>358</v>
      </c>
      <c r="C191" s="560" t="s">
        <v>359</v>
      </c>
      <c r="D191" s="561"/>
      <c r="E191" s="562"/>
      <c r="F191" s="562"/>
      <c r="G191" s="562"/>
      <c r="H191" s="562"/>
      <c r="I191" s="562"/>
      <c r="J191" s="562"/>
      <c r="K191" s="562"/>
      <c r="L191" s="562"/>
      <c r="M191" s="562"/>
      <c r="N191" s="563"/>
    </row>
    <row r="192" spans="1:14" ht="27" customHeight="1">
      <c r="A192" s="574"/>
      <c r="B192" s="373" t="s">
        <v>84</v>
      </c>
      <c r="C192" s="568" t="s">
        <v>360</v>
      </c>
      <c r="D192" s="568"/>
      <c r="E192" s="569"/>
      <c r="F192" s="569"/>
      <c r="G192" s="569"/>
      <c r="H192" s="569"/>
      <c r="I192" s="569"/>
      <c r="J192" s="569"/>
      <c r="K192" s="569"/>
      <c r="L192" s="569"/>
      <c r="M192" s="569"/>
      <c r="N192" s="569"/>
    </row>
    <row r="193" spans="1:14" ht="23">
      <c r="A193" s="575"/>
      <c r="B193" s="373" t="s">
        <v>381</v>
      </c>
      <c r="C193" s="362" t="s">
        <v>224</v>
      </c>
      <c r="D193" s="362">
        <v>0.125</v>
      </c>
      <c r="E193" s="370">
        <v>600</v>
      </c>
      <c r="F193" s="41">
        <v>600</v>
      </c>
      <c r="G193" s="41">
        <v>600</v>
      </c>
      <c r="H193" s="41">
        <v>600</v>
      </c>
      <c r="I193" s="41">
        <v>600</v>
      </c>
      <c r="J193" s="535">
        <v>600</v>
      </c>
      <c r="K193" s="535">
        <v>600</v>
      </c>
      <c r="L193" s="370">
        <v>600</v>
      </c>
      <c r="M193" s="370">
        <v>600</v>
      </c>
      <c r="N193" s="362"/>
    </row>
    <row r="194" spans="1:14" ht="23">
      <c r="A194" s="575"/>
      <c r="B194" s="373" t="s">
        <v>572</v>
      </c>
      <c r="C194" s="362" t="s">
        <v>91</v>
      </c>
      <c r="D194" s="362">
        <v>0.125</v>
      </c>
      <c r="E194" s="370">
        <v>8</v>
      </c>
      <c r="F194" s="41">
        <v>8</v>
      </c>
      <c r="G194" s="41">
        <v>8</v>
      </c>
      <c r="H194" s="41">
        <v>8</v>
      </c>
      <c r="I194" s="41">
        <v>6</v>
      </c>
      <c r="J194" s="535">
        <v>8</v>
      </c>
      <c r="K194" s="535">
        <v>8</v>
      </c>
      <c r="L194" s="370">
        <v>8</v>
      </c>
      <c r="M194" s="370">
        <v>8</v>
      </c>
      <c r="N194" s="362"/>
    </row>
    <row r="195" spans="1:14" ht="34.5">
      <c r="A195" s="575"/>
      <c r="B195" s="373" t="s">
        <v>382</v>
      </c>
      <c r="C195" s="362" t="s">
        <v>91</v>
      </c>
      <c r="D195" s="362">
        <v>0.125</v>
      </c>
      <c r="E195" s="370">
        <v>8</v>
      </c>
      <c r="F195" s="41">
        <v>8</v>
      </c>
      <c r="G195" s="41">
        <v>8</v>
      </c>
      <c r="H195" s="41">
        <v>8</v>
      </c>
      <c r="I195" s="41">
        <v>5</v>
      </c>
      <c r="J195" s="535">
        <v>8</v>
      </c>
      <c r="K195" s="535">
        <v>8</v>
      </c>
      <c r="L195" s="370">
        <v>8</v>
      </c>
      <c r="M195" s="370">
        <v>8</v>
      </c>
      <c r="N195" s="362"/>
    </row>
    <row r="196" spans="1:14" ht="34.5">
      <c r="A196" s="575"/>
      <c r="B196" s="373" t="s">
        <v>362</v>
      </c>
      <c r="C196" s="362" t="s">
        <v>91</v>
      </c>
      <c r="D196" s="362">
        <v>0.125</v>
      </c>
      <c r="E196" s="370">
        <v>150</v>
      </c>
      <c r="F196" s="41">
        <v>150</v>
      </c>
      <c r="G196" s="41">
        <v>150</v>
      </c>
      <c r="H196" s="41">
        <v>150</v>
      </c>
      <c r="I196" s="41">
        <v>150</v>
      </c>
      <c r="J196" s="535">
        <v>150</v>
      </c>
      <c r="K196" s="535">
        <v>150</v>
      </c>
      <c r="L196" s="370">
        <v>150</v>
      </c>
      <c r="M196" s="370">
        <v>150</v>
      </c>
      <c r="N196" s="362"/>
    </row>
    <row r="197" spans="1:14" ht="46">
      <c r="A197" s="576"/>
      <c r="B197" s="373" t="s">
        <v>361</v>
      </c>
      <c r="C197" s="362" t="s">
        <v>91</v>
      </c>
      <c r="D197" s="362">
        <v>0.125</v>
      </c>
      <c r="E197" s="370">
        <v>4</v>
      </c>
      <c r="F197" s="41">
        <v>4</v>
      </c>
      <c r="G197" s="41">
        <v>4</v>
      </c>
      <c r="H197" s="41">
        <v>4</v>
      </c>
      <c r="I197" s="41">
        <v>4</v>
      </c>
      <c r="J197" s="535">
        <v>4</v>
      </c>
      <c r="K197" s="535">
        <v>4</v>
      </c>
      <c r="L197" s="370">
        <v>4</v>
      </c>
      <c r="M197" s="370">
        <v>4</v>
      </c>
      <c r="N197" s="362"/>
    </row>
    <row r="198" spans="1:14" ht="13">
      <c r="A198" s="315"/>
      <c r="B198" s="373" t="s">
        <v>322</v>
      </c>
      <c r="C198" s="560" t="s">
        <v>363</v>
      </c>
      <c r="D198" s="561"/>
      <c r="E198" s="562"/>
      <c r="F198" s="562"/>
      <c r="G198" s="562"/>
      <c r="H198" s="562"/>
      <c r="I198" s="562"/>
      <c r="J198" s="562"/>
      <c r="K198" s="562"/>
      <c r="L198" s="562"/>
      <c r="M198" s="562"/>
      <c r="N198" s="563"/>
    </row>
    <row r="199" spans="1:14" ht="13">
      <c r="A199" s="574"/>
      <c r="B199" s="373" t="s">
        <v>84</v>
      </c>
      <c r="C199" s="568" t="s">
        <v>364</v>
      </c>
      <c r="D199" s="568"/>
      <c r="E199" s="569"/>
      <c r="F199" s="569"/>
      <c r="G199" s="569"/>
      <c r="H199" s="569"/>
      <c r="I199" s="569"/>
      <c r="J199" s="569"/>
      <c r="K199" s="569"/>
      <c r="L199" s="569"/>
      <c r="M199" s="569"/>
      <c r="N199" s="569"/>
    </row>
    <row r="200" spans="1:14" ht="23">
      <c r="A200" s="576"/>
      <c r="B200" s="373" t="s">
        <v>365</v>
      </c>
      <c r="C200" s="362" t="s">
        <v>224</v>
      </c>
      <c r="D200" s="362"/>
      <c r="E200" s="370">
        <v>28</v>
      </c>
      <c r="F200" s="41">
        <v>28</v>
      </c>
      <c r="G200" s="41">
        <v>28</v>
      </c>
      <c r="H200" s="41">
        <v>28</v>
      </c>
      <c r="I200" s="41">
        <v>28</v>
      </c>
      <c r="J200" s="535">
        <v>28</v>
      </c>
      <c r="K200" s="535">
        <v>28</v>
      </c>
      <c r="L200" s="362">
        <v>28</v>
      </c>
      <c r="M200" s="362">
        <v>28</v>
      </c>
      <c r="N200" s="362"/>
    </row>
    <row r="201" spans="1:14" ht="15">
      <c r="A201" s="364">
        <v>11</v>
      </c>
      <c r="B201" s="557" t="s">
        <v>318</v>
      </c>
      <c r="C201" s="558"/>
      <c r="D201" s="558"/>
      <c r="E201" s="558"/>
      <c r="F201" s="558"/>
      <c r="G201" s="558"/>
      <c r="H201" s="558"/>
      <c r="I201" s="558"/>
      <c r="J201" s="558"/>
      <c r="K201" s="558"/>
      <c r="L201" s="558"/>
      <c r="M201" s="558"/>
      <c r="N201" s="559"/>
    </row>
    <row r="202" spans="1:14" ht="13" customHeight="1">
      <c r="A202" s="315" t="s">
        <v>653</v>
      </c>
      <c r="B202" s="380" t="s">
        <v>84</v>
      </c>
      <c r="C202" s="560" t="s">
        <v>320</v>
      </c>
      <c r="D202" s="561"/>
      <c r="E202" s="562"/>
      <c r="F202" s="562"/>
      <c r="G202" s="562"/>
      <c r="H202" s="562"/>
      <c r="I202" s="562"/>
      <c r="J202" s="562"/>
      <c r="K202" s="562"/>
      <c r="L202" s="562"/>
      <c r="M202" s="562"/>
      <c r="N202" s="563"/>
    </row>
    <row r="203" spans="1:14">
      <c r="A203" s="617"/>
      <c r="B203" s="380" t="s">
        <v>340</v>
      </c>
      <c r="C203" s="381" t="s">
        <v>224</v>
      </c>
      <c r="D203" s="381"/>
      <c r="E203" s="41">
        <v>962</v>
      </c>
      <c r="F203" s="41">
        <v>1020</v>
      </c>
      <c r="G203" s="41">
        <v>896</v>
      </c>
      <c r="H203" s="41">
        <v>1010</v>
      </c>
      <c r="I203" s="41">
        <v>328</v>
      </c>
      <c r="J203" s="535">
        <v>1010</v>
      </c>
      <c r="K203" s="535">
        <v>726</v>
      </c>
      <c r="L203" s="381">
        <v>1010</v>
      </c>
      <c r="M203" s="381">
        <v>1010</v>
      </c>
      <c r="N203" s="378"/>
    </row>
    <row r="204" spans="1:14" ht="11.5" customHeight="1">
      <c r="A204" s="618"/>
      <c r="B204" s="85" t="s">
        <v>319</v>
      </c>
      <c r="C204" s="554" t="s">
        <v>328</v>
      </c>
      <c r="D204" s="555"/>
      <c r="E204" s="555"/>
      <c r="F204" s="555"/>
      <c r="G204" s="555"/>
      <c r="H204" s="555"/>
      <c r="I204" s="555"/>
      <c r="J204" s="555"/>
      <c r="K204" s="555"/>
      <c r="L204" s="555"/>
      <c r="M204" s="555"/>
      <c r="N204" s="556"/>
    </row>
    <row r="205" spans="1:14" ht="23">
      <c r="A205" s="618"/>
      <c r="B205" s="85" t="s">
        <v>321</v>
      </c>
      <c r="C205" s="396"/>
      <c r="D205" s="396"/>
      <c r="E205" s="396">
        <v>4</v>
      </c>
      <c r="F205" s="339">
        <v>4</v>
      </c>
      <c r="G205" s="339">
        <v>4</v>
      </c>
      <c r="H205" s="339">
        <v>4</v>
      </c>
      <c r="I205" s="339">
        <v>2</v>
      </c>
      <c r="J205" s="338">
        <v>4</v>
      </c>
      <c r="K205" s="338">
        <v>4</v>
      </c>
      <c r="L205" s="396">
        <v>4</v>
      </c>
      <c r="M205" s="396">
        <v>4</v>
      </c>
      <c r="N205" s="378"/>
    </row>
    <row r="206" spans="1:14">
      <c r="A206" s="618"/>
      <c r="B206" s="85" t="s">
        <v>322</v>
      </c>
      <c r="C206" s="554"/>
      <c r="D206" s="555"/>
      <c r="E206" s="555"/>
      <c r="F206" s="555"/>
      <c r="G206" s="555"/>
      <c r="H206" s="555"/>
      <c r="I206" s="555"/>
      <c r="J206" s="555"/>
      <c r="K206" s="555"/>
      <c r="L206" s="555"/>
      <c r="M206" s="555"/>
      <c r="N206" s="556"/>
    </row>
    <row r="207" spans="1:14" ht="23">
      <c r="A207" s="618"/>
      <c r="B207" s="85" t="s">
        <v>587</v>
      </c>
      <c r="C207" s="396" t="s">
        <v>224</v>
      </c>
      <c r="D207" s="396"/>
      <c r="E207" s="396">
        <v>49</v>
      </c>
      <c r="F207" s="396">
        <v>29</v>
      </c>
      <c r="G207" s="396">
        <v>29</v>
      </c>
      <c r="H207" s="339">
        <v>29</v>
      </c>
      <c r="I207" s="339">
        <v>15</v>
      </c>
      <c r="J207" s="338">
        <v>29</v>
      </c>
      <c r="K207" s="338">
        <v>29</v>
      </c>
      <c r="L207" s="396">
        <v>29</v>
      </c>
      <c r="M207" s="396">
        <v>29</v>
      </c>
      <c r="N207" s="378"/>
    </row>
    <row r="208" spans="1:14" ht="11.5" customHeight="1">
      <c r="A208" s="618"/>
      <c r="B208" s="85" t="s">
        <v>323</v>
      </c>
      <c r="C208" s="554" t="s">
        <v>308</v>
      </c>
      <c r="D208" s="555"/>
      <c r="E208" s="555"/>
      <c r="F208" s="555"/>
      <c r="G208" s="555"/>
      <c r="H208" s="555"/>
      <c r="I208" s="555"/>
      <c r="J208" s="555"/>
      <c r="K208" s="555"/>
      <c r="L208" s="555"/>
      <c r="M208" s="555"/>
      <c r="N208" s="556"/>
    </row>
    <row r="209" spans="1:14" ht="23">
      <c r="A209" s="618"/>
      <c r="B209" s="85" t="s">
        <v>650</v>
      </c>
      <c r="C209" s="396" t="s">
        <v>224</v>
      </c>
      <c r="D209" s="396"/>
      <c r="E209" s="396">
        <v>1</v>
      </c>
      <c r="F209" s="396">
        <v>6</v>
      </c>
      <c r="G209" s="396">
        <v>6</v>
      </c>
      <c r="H209" s="339">
        <v>7</v>
      </c>
      <c r="I209" s="339">
        <v>0</v>
      </c>
      <c r="J209" s="338">
        <v>7</v>
      </c>
      <c r="K209" s="338">
        <v>8</v>
      </c>
      <c r="L209" s="396">
        <v>0</v>
      </c>
      <c r="M209" s="396">
        <v>0</v>
      </c>
      <c r="N209" s="378"/>
    </row>
    <row r="210" spans="1:14" ht="11.5" customHeight="1">
      <c r="A210" s="618"/>
      <c r="B210" s="85" t="s">
        <v>651</v>
      </c>
      <c r="C210" s="396" t="s">
        <v>224</v>
      </c>
      <c r="D210" s="396"/>
      <c r="E210" s="396"/>
      <c r="F210" s="396"/>
      <c r="G210" s="396"/>
      <c r="H210" s="339">
        <v>2</v>
      </c>
      <c r="I210" s="339">
        <v>0</v>
      </c>
      <c r="J210" s="338">
        <v>2</v>
      </c>
      <c r="K210" s="338">
        <v>2</v>
      </c>
      <c r="L210" s="396">
        <v>0</v>
      </c>
      <c r="M210" s="396">
        <v>0</v>
      </c>
      <c r="N210" s="379"/>
    </row>
    <row r="211" spans="1:14">
      <c r="A211" s="618"/>
      <c r="B211" s="85" t="s">
        <v>324</v>
      </c>
      <c r="C211" s="554" t="s">
        <v>309</v>
      </c>
      <c r="D211" s="555"/>
      <c r="E211" s="555"/>
      <c r="F211" s="555"/>
      <c r="G211" s="555"/>
      <c r="H211" s="555"/>
      <c r="I211" s="555"/>
      <c r="J211" s="555"/>
      <c r="K211" s="555"/>
      <c r="L211" s="555"/>
      <c r="M211" s="555"/>
      <c r="N211" s="556"/>
    </row>
    <row r="212" spans="1:14" ht="23">
      <c r="A212" s="618"/>
      <c r="B212" s="85" t="s">
        <v>341</v>
      </c>
      <c r="C212" s="396" t="s">
        <v>78</v>
      </c>
      <c r="D212" s="396"/>
      <c r="E212" s="396">
        <v>133</v>
      </c>
      <c r="F212" s="339">
        <v>124</v>
      </c>
      <c r="G212" s="339">
        <v>185</v>
      </c>
      <c r="H212" s="339">
        <v>200</v>
      </c>
      <c r="I212" s="41">
        <v>201</v>
      </c>
      <c r="J212" s="338">
        <v>200</v>
      </c>
      <c r="K212" s="338">
        <v>100</v>
      </c>
      <c r="L212" s="396">
        <v>200</v>
      </c>
      <c r="M212" s="396">
        <v>200</v>
      </c>
      <c r="N212" s="378"/>
    </row>
    <row r="213" spans="1:14" ht="23">
      <c r="A213" s="618"/>
      <c r="B213" s="85" t="s">
        <v>342</v>
      </c>
      <c r="C213" s="396" t="s">
        <v>78</v>
      </c>
      <c r="D213" s="396"/>
      <c r="E213" s="396">
        <v>700</v>
      </c>
      <c r="F213" s="339">
        <v>400</v>
      </c>
      <c r="G213" s="339">
        <v>289</v>
      </c>
      <c r="H213" s="339">
        <v>1300</v>
      </c>
      <c r="I213" s="41">
        <v>190</v>
      </c>
      <c r="J213" s="338">
        <v>450</v>
      </c>
      <c r="K213" s="338">
        <v>450</v>
      </c>
      <c r="L213" s="396">
        <v>450</v>
      </c>
      <c r="M213" s="396">
        <v>450</v>
      </c>
      <c r="N213" s="378"/>
    </row>
    <row r="214" spans="1:14" ht="11.5" customHeight="1">
      <c r="A214" s="618"/>
      <c r="B214" s="85" t="s">
        <v>343</v>
      </c>
      <c r="C214" s="396" t="s">
        <v>224</v>
      </c>
      <c r="D214" s="396"/>
      <c r="E214" s="396">
        <v>1</v>
      </c>
      <c r="F214" s="339">
        <v>1</v>
      </c>
      <c r="G214" s="339">
        <v>1</v>
      </c>
      <c r="H214" s="339">
        <v>1</v>
      </c>
      <c r="I214" s="339">
        <v>0</v>
      </c>
      <c r="J214" s="338">
        <v>1</v>
      </c>
      <c r="K214" s="338">
        <v>1</v>
      </c>
      <c r="L214" s="396">
        <v>1</v>
      </c>
      <c r="M214" s="396">
        <v>1</v>
      </c>
      <c r="N214" s="378"/>
    </row>
    <row r="215" spans="1:14">
      <c r="A215" s="618"/>
      <c r="B215" s="85" t="s">
        <v>325</v>
      </c>
      <c r="C215" s="554" t="s">
        <v>326</v>
      </c>
      <c r="D215" s="555"/>
      <c r="E215" s="555"/>
      <c r="F215" s="555"/>
      <c r="G215" s="555"/>
      <c r="H215" s="555"/>
      <c r="I215" s="555"/>
      <c r="J215" s="555"/>
      <c r="K215" s="555"/>
      <c r="L215" s="555"/>
      <c r="M215" s="555"/>
      <c r="N215" s="556"/>
    </row>
    <row r="216" spans="1:14" ht="11.5" customHeight="1">
      <c r="A216" s="618"/>
      <c r="B216" s="85" t="s">
        <v>539</v>
      </c>
      <c r="C216" s="396" t="s">
        <v>70</v>
      </c>
      <c r="D216" s="396"/>
      <c r="E216" s="396" t="s">
        <v>669</v>
      </c>
      <c r="F216" s="339">
        <v>100</v>
      </c>
      <c r="G216" s="339">
        <v>150</v>
      </c>
      <c r="H216" s="339">
        <v>150</v>
      </c>
      <c r="I216" s="339">
        <v>0</v>
      </c>
      <c r="J216" s="338">
        <v>150</v>
      </c>
      <c r="K216" s="338">
        <v>0</v>
      </c>
      <c r="L216" s="396">
        <v>150</v>
      </c>
      <c r="M216" s="396">
        <v>150</v>
      </c>
      <c r="N216" s="378"/>
    </row>
    <row r="217" spans="1:14">
      <c r="A217" s="618"/>
      <c r="B217" s="85" t="s">
        <v>327</v>
      </c>
      <c r="C217" s="554" t="s">
        <v>310</v>
      </c>
      <c r="D217" s="555"/>
      <c r="E217" s="555"/>
      <c r="F217" s="555"/>
      <c r="G217" s="555"/>
      <c r="H217" s="555"/>
      <c r="I217" s="555"/>
      <c r="J217" s="555"/>
      <c r="K217" s="555"/>
      <c r="L217" s="555"/>
      <c r="M217" s="555"/>
      <c r="N217" s="556"/>
    </row>
    <row r="218" spans="1:14" ht="24" customHeight="1">
      <c r="A218" s="618"/>
      <c r="B218" s="85" t="s">
        <v>344</v>
      </c>
      <c r="C218" s="396" t="s">
        <v>224</v>
      </c>
      <c r="D218" s="396"/>
      <c r="E218" s="396">
        <v>1</v>
      </c>
      <c r="F218" s="339">
        <v>1</v>
      </c>
      <c r="G218" s="339">
        <v>1</v>
      </c>
      <c r="H218" s="339">
        <v>1</v>
      </c>
      <c r="I218" s="339">
        <v>0</v>
      </c>
      <c r="J218" s="338">
        <v>1</v>
      </c>
      <c r="K218" s="338">
        <v>1</v>
      </c>
      <c r="L218" s="396">
        <v>1</v>
      </c>
      <c r="M218" s="396">
        <v>1</v>
      </c>
      <c r="N218" s="378"/>
    </row>
    <row r="219" spans="1:14" ht="30.5" customHeight="1">
      <c r="A219" s="619"/>
      <c r="B219" s="380" t="s">
        <v>629</v>
      </c>
      <c r="C219" s="378" t="s">
        <v>70</v>
      </c>
      <c r="D219" s="378"/>
      <c r="E219" s="399" t="s">
        <v>669</v>
      </c>
      <c r="F219" s="41">
        <v>100</v>
      </c>
      <c r="G219" s="41">
        <v>0</v>
      </c>
      <c r="H219" s="41">
        <v>100</v>
      </c>
      <c r="I219" s="41">
        <v>0</v>
      </c>
      <c r="J219" s="535">
        <v>100</v>
      </c>
      <c r="K219" s="535">
        <v>0</v>
      </c>
      <c r="L219" s="378">
        <v>100</v>
      </c>
      <c r="M219" s="378">
        <v>100</v>
      </c>
      <c r="N219" s="378"/>
    </row>
    <row r="220" spans="1:14" ht="15.5">
      <c r="A220" s="316"/>
      <c r="B220" s="623" t="s">
        <v>189</v>
      </c>
      <c r="C220" s="606"/>
      <c r="D220" s="606"/>
      <c r="E220" s="606"/>
      <c r="F220" s="606"/>
      <c r="G220" s="606"/>
      <c r="H220" s="606"/>
      <c r="I220" s="18"/>
      <c r="J220" s="16"/>
      <c r="K220" s="16"/>
      <c r="L220" s="16"/>
      <c r="M220" s="16"/>
      <c r="N220" s="16"/>
    </row>
    <row r="221" spans="1:14" ht="16.5" customHeight="1">
      <c r="A221" s="316"/>
      <c r="B221" s="375"/>
      <c r="C221" s="301"/>
      <c r="D221" s="301"/>
      <c r="E221" s="397"/>
      <c r="F221" s="397"/>
      <c r="G221" s="397"/>
      <c r="H221" s="18"/>
      <c r="I221" s="18"/>
      <c r="J221" s="16"/>
      <c r="K221" s="16"/>
      <c r="L221" s="16"/>
      <c r="M221" s="16"/>
      <c r="N221" s="16"/>
    </row>
    <row r="222" spans="1:14" ht="80.25" customHeight="1">
      <c r="B222" s="606" t="s">
        <v>335</v>
      </c>
      <c r="C222" s="606"/>
      <c r="D222" s="606"/>
      <c r="E222" s="605"/>
      <c r="F222" s="302"/>
      <c r="G222" s="369"/>
      <c r="H222" s="610" t="s">
        <v>757</v>
      </c>
      <c r="I222" s="610"/>
      <c r="J222" s="610"/>
      <c r="K222" s="610"/>
      <c r="L222" s="610"/>
      <c r="M222" s="610"/>
    </row>
    <row r="223" spans="1:14" ht="15.5" customHeight="1">
      <c r="B223" s="606" t="s">
        <v>405</v>
      </c>
      <c r="C223" s="606"/>
      <c r="D223" s="302"/>
      <c r="E223" s="302"/>
      <c r="F223" s="302"/>
      <c r="G223" s="302"/>
      <c r="H223" s="610" t="s">
        <v>750</v>
      </c>
      <c r="I223" s="610"/>
      <c r="J223" s="610"/>
      <c r="K223" s="610"/>
      <c r="L223" s="610"/>
      <c r="M223" s="610"/>
    </row>
    <row r="224" spans="1:14" ht="14.25" customHeight="1">
      <c r="B224" s="376"/>
      <c r="C224" s="302"/>
      <c r="D224" s="302"/>
      <c r="E224" s="302"/>
      <c r="F224" s="302"/>
      <c r="G224" s="302"/>
      <c r="H224" s="610"/>
      <c r="I224" s="610"/>
      <c r="J224" s="610"/>
      <c r="K224" s="610"/>
      <c r="L224" s="610"/>
      <c r="M224" s="610"/>
    </row>
    <row r="225" spans="2:7" ht="13">
      <c r="B225" s="605" t="s">
        <v>391</v>
      </c>
      <c r="C225" s="605"/>
      <c r="D225" s="369"/>
      <c r="E225" s="369"/>
      <c r="F225" s="369"/>
      <c r="G225" s="369"/>
    </row>
    <row r="226" spans="2:7" ht="13">
      <c r="B226" s="605" t="s">
        <v>190</v>
      </c>
      <c r="C226" s="605"/>
      <c r="D226" s="369"/>
      <c r="E226" s="369"/>
      <c r="F226" s="369"/>
      <c r="G226" s="369"/>
    </row>
  </sheetData>
  <mergeCells count="131">
    <mergeCell ref="A203:A219"/>
    <mergeCell ref="C211:N211"/>
    <mergeCell ref="C215:N215"/>
    <mergeCell ref="C217:N217"/>
    <mergeCell ref="A33:A36"/>
    <mergeCell ref="C61:N61"/>
    <mergeCell ref="C69:N69"/>
    <mergeCell ref="C12:N12"/>
    <mergeCell ref="B220:H220"/>
    <mergeCell ref="C83:N83"/>
    <mergeCell ref="C73:N73"/>
    <mergeCell ref="C74:N74"/>
    <mergeCell ref="C82:N82"/>
    <mergeCell ref="C91:N91"/>
    <mergeCell ref="C125:N125"/>
    <mergeCell ref="A67:A69"/>
    <mergeCell ref="A71:A73"/>
    <mergeCell ref="A75:A82"/>
    <mergeCell ref="C51:N51"/>
    <mergeCell ref="A38:A41"/>
    <mergeCell ref="A43:A44"/>
    <mergeCell ref="A48:N48"/>
    <mergeCell ref="C70:N70"/>
    <mergeCell ref="A120:A124"/>
    <mergeCell ref="A143:A145"/>
    <mergeCell ref="A8:A10"/>
    <mergeCell ref="C17:M17"/>
    <mergeCell ref="C8:C10"/>
    <mergeCell ref="B8:B10"/>
    <mergeCell ref="F9:G9"/>
    <mergeCell ref="D8:D10"/>
    <mergeCell ref="C62:N62"/>
    <mergeCell ref="B11:N11"/>
    <mergeCell ref="A12:A16"/>
    <mergeCell ref="A18:A22"/>
    <mergeCell ref="A51:A56"/>
    <mergeCell ref="A58:A61"/>
    <mergeCell ref="A24:A28"/>
    <mergeCell ref="A30:A31"/>
    <mergeCell ref="C37:N37"/>
    <mergeCell ref="B45:N45"/>
    <mergeCell ref="B32:N32"/>
    <mergeCell ref="C56:N56"/>
    <mergeCell ref="C29:N29"/>
    <mergeCell ref="C23:N23"/>
    <mergeCell ref="C36:N36"/>
    <mergeCell ref="C33:N33"/>
    <mergeCell ref="C42:N42"/>
    <mergeCell ref="B226:C226"/>
    <mergeCell ref="C43:N43"/>
    <mergeCell ref="C105:N105"/>
    <mergeCell ref="C106:N106"/>
    <mergeCell ref="B222:E222"/>
    <mergeCell ref="B201:N201"/>
    <mergeCell ref="C202:N202"/>
    <mergeCell ref="C204:N204"/>
    <mergeCell ref="C87:N87"/>
    <mergeCell ref="B98:N98"/>
    <mergeCell ref="B146:N146"/>
    <mergeCell ref="C104:N104"/>
    <mergeCell ref="C199:N199"/>
    <mergeCell ref="B223:C223"/>
    <mergeCell ref="B225:C225"/>
    <mergeCell ref="C191:N191"/>
    <mergeCell ref="C127:N127"/>
    <mergeCell ref="H223:M224"/>
    <mergeCell ref="H222:M222"/>
    <mergeCell ref="C46:N46"/>
    <mergeCell ref="B66:N66"/>
    <mergeCell ref="C67:N67"/>
    <mergeCell ref="C57:N57"/>
    <mergeCell ref="B50:N50"/>
    <mergeCell ref="L1:N1"/>
    <mergeCell ref="H8:K8"/>
    <mergeCell ref="E8:G8"/>
    <mergeCell ref="L8:M8"/>
    <mergeCell ref="N8:N10"/>
    <mergeCell ref="M9:M10"/>
    <mergeCell ref="L9:L10"/>
    <mergeCell ref="J9:K9"/>
    <mergeCell ref="H9:I9"/>
    <mergeCell ref="L2:N2"/>
    <mergeCell ref="B5:N5"/>
    <mergeCell ref="F6:I6"/>
    <mergeCell ref="B3:N3"/>
    <mergeCell ref="A84:A85"/>
    <mergeCell ref="A87:A94"/>
    <mergeCell ref="A99:A104"/>
    <mergeCell ref="A106:A111"/>
    <mergeCell ref="A113:A119"/>
    <mergeCell ref="A96:N96"/>
    <mergeCell ref="C130:N130"/>
    <mergeCell ref="C142:N142"/>
    <mergeCell ref="C99:N99"/>
    <mergeCell ref="C112:N112"/>
    <mergeCell ref="N88:N89"/>
    <mergeCell ref="C120:N120"/>
    <mergeCell ref="B86:N86"/>
    <mergeCell ref="C88:M88"/>
    <mergeCell ref="C133:N133"/>
    <mergeCell ref="A127:A129"/>
    <mergeCell ref="A130:A132"/>
    <mergeCell ref="A133:A141"/>
    <mergeCell ref="A192:A197"/>
    <mergeCell ref="A199:A200"/>
    <mergeCell ref="C179:N179"/>
    <mergeCell ref="C181:N181"/>
    <mergeCell ref="A147:A153"/>
    <mergeCell ref="A155:A159"/>
    <mergeCell ref="A161:A169"/>
    <mergeCell ref="A171:A174"/>
    <mergeCell ref="C155:N155"/>
    <mergeCell ref="C174:N174"/>
    <mergeCell ref="C161:N161"/>
    <mergeCell ref="C175:N175"/>
    <mergeCell ref="C178:N178"/>
    <mergeCell ref="A176:A178"/>
    <mergeCell ref="A180:A181"/>
    <mergeCell ref="A186:A190"/>
    <mergeCell ref="C208:N208"/>
    <mergeCell ref="B185:N185"/>
    <mergeCell ref="C147:N147"/>
    <mergeCell ref="C154:N154"/>
    <mergeCell ref="C186:N186"/>
    <mergeCell ref="C198:N198"/>
    <mergeCell ref="C192:N192"/>
    <mergeCell ref="C206:N206"/>
    <mergeCell ref="C160:N160"/>
    <mergeCell ref="C182:N182"/>
    <mergeCell ref="B170:N170"/>
    <mergeCell ref="C171:N171"/>
  </mergeCells>
  <phoneticPr fontId="1" type="noConversion"/>
  <pageMargins left="0.47" right="0.23622047244094491" top="0.39370078740157483" bottom="0.39370078740157483" header="0.51181102362204722" footer="0.35433070866141736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43"/>
  <sheetViews>
    <sheetView zoomScale="50" zoomScaleNormal="50" zoomScaleSheetLayoutView="87" workbookViewId="0">
      <selection activeCell="F405" sqref="F405"/>
    </sheetView>
  </sheetViews>
  <sheetFormatPr defaultColWidth="9.1796875" defaultRowHeight="14"/>
  <cols>
    <col min="1" max="1" width="5.26953125" style="127" customWidth="1"/>
    <col min="2" max="2" width="14.81640625" style="264" customWidth="1"/>
    <col min="3" max="3" width="41.1796875" style="264" customWidth="1"/>
    <col min="4" max="4" width="21.1796875" style="180" customWidth="1"/>
    <col min="5" max="5" width="5.7265625" style="128" customWidth="1"/>
    <col min="6" max="6" width="5.54296875" style="129" customWidth="1"/>
    <col min="7" max="7" width="13.54296875" style="129" customWidth="1"/>
    <col min="8" max="8" width="5.26953125" style="129" customWidth="1"/>
    <col min="9" max="9" width="11.81640625" style="128" customWidth="1"/>
    <col min="10" max="10" width="13.453125" style="128" customWidth="1"/>
    <col min="11" max="11" width="16.36328125" style="128" customWidth="1"/>
    <col min="12" max="12" width="16.6328125" style="128" customWidth="1"/>
    <col min="13" max="13" width="14.26953125" style="128" customWidth="1"/>
    <col min="14" max="14" width="15.1796875" style="128" customWidth="1"/>
    <col min="15" max="15" width="16.1796875" style="128" customWidth="1"/>
    <col min="16" max="16" width="18" style="128" customWidth="1"/>
    <col min="17" max="17" width="18.54296875" style="128" customWidth="1"/>
    <col min="18" max="18" width="9.1796875" style="196"/>
    <col min="19" max="19" width="11.453125" style="196" bestFit="1" customWidth="1"/>
    <col min="20" max="16384" width="9.1796875" style="4"/>
  </cols>
  <sheetData>
    <row r="1" spans="1:17" ht="21.75" customHeight="1">
      <c r="O1" s="709" t="s">
        <v>31</v>
      </c>
      <c r="P1" s="709"/>
      <c r="Q1" s="709"/>
    </row>
    <row r="3" spans="1:17" ht="38.25" customHeight="1">
      <c r="B3" s="717" t="s">
        <v>518</v>
      </c>
      <c r="C3" s="717"/>
      <c r="D3" s="717"/>
      <c r="E3" s="717"/>
      <c r="F3" s="717"/>
      <c r="G3" s="717"/>
      <c r="H3" s="717"/>
      <c r="I3" s="717"/>
      <c r="J3" s="717"/>
      <c r="K3" s="717"/>
      <c r="L3" s="717"/>
      <c r="M3" s="717"/>
      <c r="N3" s="717"/>
      <c r="O3" s="717"/>
      <c r="P3" s="717"/>
      <c r="Q3" s="717"/>
    </row>
    <row r="4" spans="1:17">
      <c r="B4" s="181"/>
      <c r="C4" s="181"/>
      <c r="D4" s="181"/>
      <c r="E4" s="717" t="s">
        <v>708</v>
      </c>
      <c r="F4" s="709"/>
      <c r="G4" s="709"/>
      <c r="H4" s="709"/>
      <c r="I4" s="709"/>
      <c r="J4" s="709"/>
      <c r="K4" s="709"/>
      <c r="L4" s="127"/>
      <c r="M4" s="127"/>
      <c r="N4" s="127"/>
      <c r="O4" s="127"/>
      <c r="P4" s="127"/>
      <c r="Q4" s="127"/>
    </row>
    <row r="5" spans="1:17" ht="17.25" customHeight="1">
      <c r="A5" s="716" t="s">
        <v>124</v>
      </c>
      <c r="B5" s="672" t="s">
        <v>63</v>
      </c>
      <c r="C5" s="635" t="s">
        <v>30</v>
      </c>
      <c r="D5" s="710" t="s">
        <v>42</v>
      </c>
      <c r="E5" s="710" t="s">
        <v>17</v>
      </c>
      <c r="F5" s="710"/>
      <c r="G5" s="710"/>
      <c r="H5" s="710"/>
      <c r="I5" s="710" t="s">
        <v>22</v>
      </c>
      <c r="J5" s="710"/>
      <c r="K5" s="710"/>
      <c r="L5" s="710"/>
      <c r="M5" s="710"/>
      <c r="N5" s="710"/>
      <c r="O5" s="710"/>
      <c r="P5" s="710"/>
      <c r="Q5" s="710" t="s">
        <v>26</v>
      </c>
    </row>
    <row r="6" spans="1:17" ht="21" customHeight="1">
      <c r="A6" s="716"/>
      <c r="B6" s="673"/>
      <c r="C6" s="635"/>
      <c r="D6" s="710"/>
      <c r="E6" s="710" t="s">
        <v>18</v>
      </c>
      <c r="F6" s="718" t="s">
        <v>23</v>
      </c>
      <c r="G6" s="718" t="s">
        <v>19</v>
      </c>
      <c r="H6" s="718" t="s">
        <v>20</v>
      </c>
      <c r="I6" s="710" t="s">
        <v>644</v>
      </c>
      <c r="J6" s="710"/>
      <c r="K6" s="710">
        <v>2024</v>
      </c>
      <c r="L6" s="710"/>
      <c r="M6" s="710"/>
      <c r="N6" s="710"/>
      <c r="O6" s="710" t="s">
        <v>53</v>
      </c>
      <c r="P6" s="710"/>
      <c r="Q6" s="710"/>
    </row>
    <row r="7" spans="1:17" ht="15.75" customHeight="1">
      <c r="A7" s="716"/>
      <c r="B7" s="673"/>
      <c r="C7" s="635"/>
      <c r="D7" s="710"/>
      <c r="E7" s="710"/>
      <c r="F7" s="718"/>
      <c r="G7" s="718"/>
      <c r="H7" s="718"/>
      <c r="I7" s="710"/>
      <c r="J7" s="710"/>
      <c r="K7" s="719" t="s">
        <v>8</v>
      </c>
      <c r="L7" s="719"/>
      <c r="M7" s="719" t="s">
        <v>10</v>
      </c>
      <c r="N7" s="719"/>
      <c r="O7" s="710"/>
      <c r="P7" s="710"/>
      <c r="Q7" s="710"/>
    </row>
    <row r="8" spans="1:17" ht="21.75" customHeight="1">
      <c r="A8" s="716"/>
      <c r="B8" s="674"/>
      <c r="C8" s="635"/>
      <c r="D8" s="710"/>
      <c r="E8" s="710"/>
      <c r="F8" s="718"/>
      <c r="G8" s="718"/>
      <c r="H8" s="718"/>
      <c r="I8" s="130" t="s">
        <v>3</v>
      </c>
      <c r="J8" s="130" t="s">
        <v>4</v>
      </c>
      <c r="K8" s="131" t="s">
        <v>3</v>
      </c>
      <c r="L8" s="131" t="s">
        <v>4</v>
      </c>
      <c r="M8" s="131" t="s">
        <v>3</v>
      </c>
      <c r="N8" s="131" t="s">
        <v>4</v>
      </c>
      <c r="O8" s="388" t="s">
        <v>643</v>
      </c>
      <c r="P8" s="388" t="s">
        <v>645</v>
      </c>
      <c r="Q8" s="710"/>
    </row>
    <row r="9" spans="1:17" ht="41.25" customHeight="1">
      <c r="A9" s="658">
        <v>1</v>
      </c>
      <c r="B9" s="664" t="s">
        <v>64</v>
      </c>
      <c r="C9" s="664" t="s">
        <v>288</v>
      </c>
      <c r="D9" s="182" t="s">
        <v>21</v>
      </c>
      <c r="E9" s="132" t="s">
        <v>110</v>
      </c>
      <c r="F9" s="133"/>
      <c r="G9" s="133" t="s">
        <v>253</v>
      </c>
      <c r="H9" s="132" t="s">
        <v>69</v>
      </c>
      <c r="I9" s="134">
        <f t="shared" ref="I9:P9" si="0">I11+I21+I37</f>
        <v>87241.154999999999</v>
      </c>
      <c r="J9" s="134">
        <f t="shared" si="0"/>
        <v>87237.764780000012</v>
      </c>
      <c r="K9" s="134">
        <f t="shared" si="0"/>
        <v>99773.608999999997</v>
      </c>
      <c r="L9" s="134">
        <f t="shared" si="0"/>
        <v>49877.120639999994</v>
      </c>
      <c r="M9" s="134">
        <f t="shared" si="0"/>
        <v>100183.81668999999</v>
      </c>
      <c r="N9" s="134">
        <f t="shared" si="0"/>
        <v>99961.393190000003</v>
      </c>
      <c r="O9" s="134">
        <f t="shared" si="0"/>
        <v>94500.434000000008</v>
      </c>
      <c r="P9" s="134">
        <f t="shared" si="0"/>
        <v>94499.233999999997</v>
      </c>
      <c r="Q9" s="712" t="s">
        <v>648</v>
      </c>
    </row>
    <row r="10" spans="1:17" ht="15" customHeight="1">
      <c r="A10" s="658"/>
      <c r="B10" s="664"/>
      <c r="C10" s="664"/>
      <c r="D10" s="182" t="s">
        <v>43</v>
      </c>
      <c r="E10" s="132"/>
      <c r="F10" s="133"/>
      <c r="G10" s="133"/>
      <c r="H10" s="132"/>
      <c r="I10" s="134"/>
      <c r="J10" s="134"/>
      <c r="K10" s="134"/>
      <c r="L10" s="134"/>
      <c r="M10" s="134"/>
      <c r="N10" s="134"/>
      <c r="O10" s="134"/>
      <c r="P10" s="134"/>
      <c r="Q10" s="712"/>
    </row>
    <row r="11" spans="1:17" ht="39.75" customHeight="1">
      <c r="A11" s="663" t="s">
        <v>96</v>
      </c>
      <c r="B11" s="711" t="s">
        <v>90</v>
      </c>
      <c r="C11" s="711" t="s">
        <v>79</v>
      </c>
      <c r="D11" s="183" t="s">
        <v>21</v>
      </c>
      <c r="E11" s="135" t="s">
        <v>110</v>
      </c>
      <c r="F11" s="136" t="s">
        <v>80</v>
      </c>
      <c r="G11" s="136" t="s">
        <v>252</v>
      </c>
      <c r="H11" s="135" t="s">
        <v>69</v>
      </c>
      <c r="I11" s="137">
        <f t="shared" ref="I11:J11" si="1">I13+I15+I17+I19</f>
        <v>23432.414999999997</v>
      </c>
      <c r="J11" s="137">
        <f t="shared" si="1"/>
        <v>23432.414999999997</v>
      </c>
      <c r="K11" s="421">
        <f>K13+K15+K17+K19</f>
        <v>26482.684999999998</v>
      </c>
      <c r="L11" s="137">
        <f>L13+L15+L17+L19</f>
        <v>11900.5</v>
      </c>
      <c r="M11" s="137">
        <f t="shared" ref="M11:P11" si="2">M13+M15+M17+M19</f>
        <v>26473.285</v>
      </c>
      <c r="N11" s="137">
        <f t="shared" si="2"/>
        <v>26462.487999999998</v>
      </c>
      <c r="O11" s="137">
        <f t="shared" si="2"/>
        <v>26530.134999999998</v>
      </c>
      <c r="P11" s="137">
        <f t="shared" si="2"/>
        <v>26530.134999999998</v>
      </c>
      <c r="Q11" s="663" t="s">
        <v>711</v>
      </c>
    </row>
    <row r="12" spans="1:17" ht="17.25" customHeight="1">
      <c r="A12" s="663"/>
      <c r="B12" s="711"/>
      <c r="C12" s="711"/>
      <c r="D12" s="183" t="s">
        <v>43</v>
      </c>
      <c r="E12" s="135"/>
      <c r="F12" s="136"/>
      <c r="G12" s="136"/>
      <c r="H12" s="135"/>
      <c r="I12" s="137"/>
      <c r="J12" s="137"/>
      <c r="K12" s="137"/>
      <c r="L12" s="137"/>
      <c r="M12" s="137"/>
      <c r="N12" s="137"/>
      <c r="O12" s="137"/>
      <c r="P12" s="137"/>
      <c r="Q12" s="663"/>
    </row>
    <row r="13" spans="1:17" ht="31.5" customHeight="1">
      <c r="A13" s="681"/>
      <c r="B13" s="668" t="s">
        <v>87</v>
      </c>
      <c r="C13" s="636" t="s">
        <v>176</v>
      </c>
      <c r="D13" s="184" t="s">
        <v>21</v>
      </c>
      <c r="E13" s="138" t="s">
        <v>110</v>
      </c>
      <c r="F13" s="139" t="s">
        <v>80</v>
      </c>
      <c r="G13" s="139" t="s">
        <v>395</v>
      </c>
      <c r="H13" s="138" t="s">
        <v>94</v>
      </c>
      <c r="I13" s="140">
        <v>3215.404</v>
      </c>
      <c r="J13" s="140">
        <v>3215.404</v>
      </c>
      <c r="K13" s="413">
        <v>3727.297</v>
      </c>
      <c r="L13" s="413">
        <v>1977.5</v>
      </c>
      <c r="M13" s="507">
        <v>3477.297</v>
      </c>
      <c r="N13" s="507">
        <v>3466.5</v>
      </c>
      <c r="O13" s="422">
        <v>3727.297</v>
      </c>
      <c r="P13" s="422">
        <v>3727.297</v>
      </c>
      <c r="Q13" s="680"/>
    </row>
    <row r="14" spans="1:17" ht="15" customHeight="1">
      <c r="A14" s="682"/>
      <c r="B14" s="668"/>
      <c r="C14" s="636"/>
      <c r="D14" s="184" t="s">
        <v>43</v>
      </c>
      <c r="E14" s="138"/>
      <c r="F14" s="139"/>
      <c r="G14" s="139"/>
      <c r="H14" s="138"/>
      <c r="I14" s="140"/>
      <c r="J14" s="140"/>
      <c r="K14" s="140"/>
      <c r="L14" s="140"/>
      <c r="M14" s="141"/>
      <c r="N14" s="141"/>
      <c r="O14" s="422"/>
      <c r="P14" s="422"/>
      <c r="Q14" s="680"/>
    </row>
    <row r="15" spans="1:17" ht="28.5" customHeight="1">
      <c r="A15" s="682"/>
      <c r="B15" s="668"/>
      <c r="C15" s="635"/>
      <c r="D15" s="184" t="s">
        <v>21</v>
      </c>
      <c r="E15" s="138" t="s">
        <v>110</v>
      </c>
      <c r="F15" s="139" t="s">
        <v>80</v>
      </c>
      <c r="G15" s="139" t="s">
        <v>395</v>
      </c>
      <c r="H15" s="138">
        <v>612</v>
      </c>
      <c r="I15" s="140">
        <v>190</v>
      </c>
      <c r="J15" s="140">
        <v>190</v>
      </c>
      <c r="K15" s="413">
        <v>138</v>
      </c>
      <c r="L15" s="413">
        <v>0</v>
      </c>
      <c r="M15" s="410">
        <v>78.599999999999994</v>
      </c>
      <c r="N15" s="410">
        <v>78.599999999999994</v>
      </c>
      <c r="O15" s="422">
        <v>138</v>
      </c>
      <c r="P15" s="422">
        <v>138</v>
      </c>
      <c r="Q15" s="710"/>
    </row>
    <row r="16" spans="1:17" ht="15" customHeight="1">
      <c r="A16" s="682"/>
      <c r="B16" s="668"/>
      <c r="C16" s="635"/>
      <c r="D16" s="184" t="s">
        <v>43</v>
      </c>
      <c r="E16" s="138"/>
      <c r="F16" s="139"/>
      <c r="G16" s="139"/>
      <c r="H16" s="138"/>
      <c r="I16" s="140"/>
      <c r="J16" s="140"/>
      <c r="K16" s="140"/>
      <c r="L16" s="140"/>
      <c r="M16" s="141"/>
      <c r="N16" s="141"/>
      <c r="O16" s="143"/>
      <c r="P16" s="143"/>
      <c r="Q16" s="710"/>
    </row>
    <row r="17" spans="1:17" ht="30.75" customHeight="1">
      <c r="A17" s="682"/>
      <c r="B17" s="650" t="s">
        <v>71</v>
      </c>
      <c r="C17" s="669" t="s">
        <v>177</v>
      </c>
      <c r="D17" s="184" t="s">
        <v>21</v>
      </c>
      <c r="E17" s="138" t="s">
        <v>110</v>
      </c>
      <c r="F17" s="139" t="s">
        <v>80</v>
      </c>
      <c r="G17" s="139" t="s">
        <v>396</v>
      </c>
      <c r="H17" s="138" t="s">
        <v>94</v>
      </c>
      <c r="I17" s="140">
        <v>19627.010999999999</v>
      </c>
      <c r="J17" s="140">
        <v>19627.010999999999</v>
      </c>
      <c r="K17" s="413">
        <v>22052.288</v>
      </c>
      <c r="L17" s="413">
        <v>9883</v>
      </c>
      <c r="M17" s="141">
        <v>22352.288</v>
      </c>
      <c r="N17" s="141">
        <v>22352.288</v>
      </c>
      <c r="O17" s="422">
        <v>22099.738000000001</v>
      </c>
      <c r="P17" s="422">
        <v>22099.738000000001</v>
      </c>
      <c r="Q17" s="699"/>
    </row>
    <row r="18" spans="1:17" ht="14.25" customHeight="1">
      <c r="A18" s="682"/>
      <c r="B18" s="654"/>
      <c r="C18" s="670"/>
      <c r="D18" s="184" t="s">
        <v>43</v>
      </c>
      <c r="E18" s="138"/>
      <c r="F18" s="139"/>
      <c r="G18" s="139"/>
      <c r="H18" s="138"/>
      <c r="I18" s="140"/>
      <c r="J18" s="140"/>
      <c r="K18" s="140"/>
      <c r="L18" s="140"/>
      <c r="M18" s="141"/>
      <c r="N18" s="141"/>
      <c r="O18" s="422"/>
      <c r="P18" s="422"/>
      <c r="Q18" s="700"/>
    </row>
    <row r="19" spans="1:17" ht="28.5" customHeight="1">
      <c r="A19" s="682"/>
      <c r="B19" s="654"/>
      <c r="C19" s="670"/>
      <c r="D19" s="184" t="s">
        <v>21</v>
      </c>
      <c r="E19" s="138" t="s">
        <v>110</v>
      </c>
      <c r="F19" s="139" t="s">
        <v>80</v>
      </c>
      <c r="G19" s="139" t="s">
        <v>396</v>
      </c>
      <c r="H19" s="138">
        <v>612</v>
      </c>
      <c r="I19" s="140">
        <v>400</v>
      </c>
      <c r="J19" s="140">
        <v>400</v>
      </c>
      <c r="K19" s="413">
        <v>565.1</v>
      </c>
      <c r="L19" s="413">
        <v>40</v>
      </c>
      <c r="M19" s="141">
        <v>565.1</v>
      </c>
      <c r="N19" s="141">
        <v>565.1</v>
      </c>
      <c r="O19" s="422">
        <v>565.1</v>
      </c>
      <c r="P19" s="422">
        <v>565.1</v>
      </c>
      <c r="Q19" s="700"/>
    </row>
    <row r="20" spans="1:17" ht="14.25" customHeight="1">
      <c r="A20" s="683"/>
      <c r="B20" s="651"/>
      <c r="C20" s="671"/>
      <c r="D20" s="184" t="s">
        <v>43</v>
      </c>
      <c r="E20" s="138"/>
      <c r="F20" s="139"/>
      <c r="G20" s="139"/>
      <c r="H20" s="138"/>
      <c r="I20" s="140"/>
      <c r="J20" s="140"/>
      <c r="K20" s="140"/>
      <c r="L20" s="140"/>
      <c r="M20" s="141"/>
      <c r="N20" s="141"/>
      <c r="O20" s="143"/>
      <c r="P20" s="143"/>
      <c r="Q20" s="701"/>
    </row>
    <row r="21" spans="1:17" ht="33" customHeight="1">
      <c r="A21" s="703" t="s">
        <v>97</v>
      </c>
      <c r="B21" s="705" t="s">
        <v>101</v>
      </c>
      <c r="C21" s="705" t="s">
        <v>446</v>
      </c>
      <c r="D21" s="183" t="s">
        <v>21</v>
      </c>
      <c r="E21" s="135" t="s">
        <v>110</v>
      </c>
      <c r="F21" s="136" t="s">
        <v>80</v>
      </c>
      <c r="G21" s="136" t="s">
        <v>251</v>
      </c>
      <c r="H21" s="135" t="s">
        <v>69</v>
      </c>
      <c r="I21" s="144">
        <f t="shared" ref="I21:N21" si="3">I23+I25+I27+I29+I31+I33+I35</f>
        <v>7496.6979999999994</v>
      </c>
      <c r="J21" s="144">
        <f t="shared" si="3"/>
        <v>7495.8410999999996</v>
      </c>
      <c r="K21" s="144">
        <f t="shared" si="3"/>
        <v>7405.9459999999999</v>
      </c>
      <c r="L21" s="144">
        <f t="shared" si="3"/>
        <v>2750.2365999999997</v>
      </c>
      <c r="M21" s="144">
        <f t="shared" si="3"/>
        <v>7405.9459999999999</v>
      </c>
      <c r="N21" s="144">
        <f t="shared" si="3"/>
        <v>7226.2167900000004</v>
      </c>
      <c r="O21" s="144">
        <f>O23+O25+O27+O29+O31+O33+O35</f>
        <v>7418.8239999999996</v>
      </c>
      <c r="P21" s="144">
        <f t="shared" ref="P21" si="4">P23+P25+P27+P29+P31+P33+P35</f>
        <v>7418.8239999999996</v>
      </c>
      <c r="Q21" s="703" t="s">
        <v>737</v>
      </c>
    </row>
    <row r="22" spans="1:17" ht="17.25" customHeight="1">
      <c r="A22" s="704"/>
      <c r="B22" s="706"/>
      <c r="C22" s="706"/>
      <c r="D22" s="183" t="s">
        <v>43</v>
      </c>
      <c r="E22" s="135"/>
      <c r="F22" s="136"/>
      <c r="G22" s="136"/>
      <c r="H22" s="135"/>
      <c r="I22" s="137"/>
      <c r="J22" s="137"/>
      <c r="K22" s="137"/>
      <c r="L22" s="137"/>
      <c r="M22" s="137"/>
      <c r="N22" s="137"/>
      <c r="O22" s="137"/>
      <c r="P22" s="137"/>
      <c r="Q22" s="704"/>
    </row>
    <row r="23" spans="1:17" ht="36" customHeight="1">
      <c r="A23" s="681"/>
      <c r="B23" s="650" t="s">
        <v>82</v>
      </c>
      <c r="C23" s="669" t="s">
        <v>334</v>
      </c>
      <c r="D23" s="184" t="s">
        <v>21</v>
      </c>
      <c r="E23" s="138" t="s">
        <v>110</v>
      </c>
      <c r="F23" s="139" t="s">
        <v>80</v>
      </c>
      <c r="G23" s="139" t="s">
        <v>336</v>
      </c>
      <c r="H23" s="138">
        <v>611</v>
      </c>
      <c r="I23" s="140">
        <v>4284.5</v>
      </c>
      <c r="J23" s="416">
        <v>4284.5</v>
      </c>
      <c r="K23" s="413">
        <v>5149.4459999999999</v>
      </c>
      <c r="L23" s="413">
        <v>2064</v>
      </c>
      <c r="M23" s="410">
        <v>5149.4459999999999</v>
      </c>
      <c r="N23" s="410">
        <v>5149.4459999999999</v>
      </c>
      <c r="O23" s="422">
        <v>5162.3239999999996</v>
      </c>
      <c r="P23" s="422">
        <v>5162.3239999999996</v>
      </c>
      <c r="Q23" s="655"/>
    </row>
    <row r="24" spans="1:17" ht="13.5" customHeight="1">
      <c r="A24" s="682"/>
      <c r="B24" s="654"/>
      <c r="C24" s="670"/>
      <c r="D24" s="184" t="s">
        <v>43</v>
      </c>
      <c r="E24" s="138"/>
      <c r="F24" s="139"/>
      <c r="G24" s="139"/>
      <c r="H24" s="138"/>
      <c r="I24" s="140"/>
      <c r="J24" s="416"/>
      <c r="K24" s="140"/>
      <c r="L24" s="140"/>
      <c r="M24" s="415"/>
      <c r="N24" s="508"/>
      <c r="O24" s="422"/>
      <c r="P24" s="422"/>
      <c r="Q24" s="656"/>
    </row>
    <row r="25" spans="1:17" ht="40.5" customHeight="1">
      <c r="A25" s="682"/>
      <c r="B25" s="654"/>
      <c r="C25" s="670"/>
      <c r="D25" s="184" t="s">
        <v>21</v>
      </c>
      <c r="E25" s="138" t="s">
        <v>110</v>
      </c>
      <c r="F25" s="139" t="s">
        <v>80</v>
      </c>
      <c r="G25" s="139" t="s">
        <v>336</v>
      </c>
      <c r="H25" s="138">
        <v>612</v>
      </c>
      <c r="I25" s="140">
        <v>166.94</v>
      </c>
      <c r="J25" s="416">
        <v>166.94</v>
      </c>
      <c r="K25" s="413">
        <v>421.5</v>
      </c>
      <c r="L25" s="413">
        <v>51</v>
      </c>
      <c r="M25" s="415">
        <v>421.5</v>
      </c>
      <c r="N25" s="508">
        <v>245</v>
      </c>
      <c r="O25" s="422">
        <v>421.5</v>
      </c>
      <c r="P25" s="422">
        <v>421.5</v>
      </c>
      <c r="Q25" s="656"/>
    </row>
    <row r="26" spans="1:17" ht="13.5" customHeight="1">
      <c r="A26" s="682"/>
      <c r="B26" s="651"/>
      <c r="C26" s="671"/>
      <c r="D26" s="184" t="s">
        <v>43</v>
      </c>
      <c r="E26" s="138"/>
      <c r="F26" s="139"/>
      <c r="G26" s="139"/>
      <c r="H26" s="138"/>
      <c r="I26" s="412"/>
      <c r="J26" s="416"/>
      <c r="K26" s="140"/>
      <c r="L26" s="140"/>
      <c r="M26" s="415"/>
      <c r="N26" s="508"/>
      <c r="O26" s="142"/>
      <c r="P26" s="142"/>
      <c r="Q26" s="657"/>
    </row>
    <row r="27" spans="1:17" ht="33.75" customHeight="1">
      <c r="A27" s="682"/>
      <c r="B27" s="650" t="s">
        <v>377</v>
      </c>
      <c r="C27" s="669" t="s">
        <v>118</v>
      </c>
      <c r="D27" s="184" t="s">
        <v>21</v>
      </c>
      <c r="E27" s="138" t="s">
        <v>110</v>
      </c>
      <c r="F27" s="139" t="s">
        <v>80</v>
      </c>
      <c r="G27" s="139" t="s">
        <v>248</v>
      </c>
      <c r="H27" s="138">
        <v>244</v>
      </c>
      <c r="I27" s="413">
        <v>2615.3159999999998</v>
      </c>
      <c r="J27" s="417">
        <v>2614.4591</v>
      </c>
      <c r="K27" s="413">
        <v>1564.75</v>
      </c>
      <c r="L27" s="413">
        <v>413.76659999999998</v>
      </c>
      <c r="M27" s="415">
        <v>1455.53</v>
      </c>
      <c r="N27" s="508">
        <v>1452.30079</v>
      </c>
      <c r="O27" s="422">
        <v>1728.75</v>
      </c>
      <c r="P27" s="422">
        <v>1728.75</v>
      </c>
      <c r="Q27" s="713"/>
    </row>
    <row r="28" spans="1:17" ht="13.5" customHeight="1">
      <c r="A28" s="682"/>
      <c r="B28" s="654"/>
      <c r="C28" s="670"/>
      <c r="D28" s="184" t="s">
        <v>43</v>
      </c>
      <c r="E28" s="138"/>
      <c r="F28" s="139"/>
      <c r="G28" s="139"/>
      <c r="H28" s="138"/>
      <c r="I28" s="383"/>
      <c r="J28" s="418"/>
      <c r="K28" s="140"/>
      <c r="L28" s="140"/>
      <c r="M28" s="415"/>
      <c r="N28" s="508"/>
      <c r="O28" s="422"/>
      <c r="P28" s="422"/>
      <c r="Q28" s="714"/>
    </row>
    <row r="29" spans="1:17" ht="32.25" customHeight="1">
      <c r="A29" s="682"/>
      <c r="B29" s="654"/>
      <c r="C29" s="670"/>
      <c r="D29" s="184" t="s">
        <v>21</v>
      </c>
      <c r="E29" s="209" t="s">
        <v>110</v>
      </c>
      <c r="F29" s="211" t="s">
        <v>80</v>
      </c>
      <c r="G29" s="139" t="s">
        <v>248</v>
      </c>
      <c r="H29" s="138">
        <v>321</v>
      </c>
      <c r="I29" s="413">
        <v>45.975999999999999</v>
      </c>
      <c r="J29" s="419">
        <v>45.975999999999999</v>
      </c>
      <c r="K29" s="413">
        <v>106.25</v>
      </c>
      <c r="L29" s="413">
        <v>57.47</v>
      </c>
      <c r="M29" s="415">
        <v>57.47</v>
      </c>
      <c r="N29" s="508">
        <v>57.47</v>
      </c>
      <c r="O29" s="422">
        <v>106.25</v>
      </c>
      <c r="P29" s="422">
        <v>106.25</v>
      </c>
      <c r="Q29" s="714"/>
    </row>
    <row r="30" spans="1:17" ht="13.5" customHeight="1">
      <c r="A30" s="682"/>
      <c r="B30" s="654"/>
      <c r="C30" s="670"/>
      <c r="D30" s="184" t="s">
        <v>43</v>
      </c>
      <c r="E30" s="138"/>
      <c r="F30" s="139"/>
      <c r="G30" s="139"/>
      <c r="H30" s="138"/>
      <c r="I30" s="383"/>
      <c r="J30" s="418"/>
      <c r="K30" s="140"/>
      <c r="L30" s="140"/>
      <c r="M30" s="415"/>
      <c r="N30" s="508"/>
      <c r="O30" s="422"/>
      <c r="P30" s="422"/>
      <c r="Q30" s="714"/>
    </row>
    <row r="31" spans="1:17" ht="32.25" customHeight="1">
      <c r="A31" s="682"/>
      <c r="B31" s="654"/>
      <c r="C31" s="670"/>
      <c r="D31" s="184" t="s">
        <v>21</v>
      </c>
      <c r="E31" s="209" t="s">
        <v>110</v>
      </c>
      <c r="F31" s="211" t="s">
        <v>80</v>
      </c>
      <c r="G31" s="139" t="s">
        <v>248</v>
      </c>
      <c r="H31" s="138">
        <v>350</v>
      </c>
      <c r="I31" s="413">
        <v>68.965999999999994</v>
      </c>
      <c r="J31" s="419">
        <v>68.965999999999994</v>
      </c>
      <c r="K31" s="413">
        <v>0</v>
      </c>
      <c r="L31" s="413">
        <v>0</v>
      </c>
      <c r="M31" s="415">
        <v>0</v>
      </c>
      <c r="N31" s="508">
        <v>0</v>
      </c>
      <c r="O31" s="143">
        <v>0</v>
      </c>
      <c r="P31" s="143">
        <v>0</v>
      </c>
      <c r="Q31" s="714"/>
    </row>
    <row r="32" spans="1:17" ht="15" customHeight="1">
      <c r="A32" s="682"/>
      <c r="B32" s="654"/>
      <c r="C32" s="670"/>
      <c r="D32" s="184" t="s">
        <v>43</v>
      </c>
      <c r="E32" s="138"/>
      <c r="F32" s="139"/>
      <c r="G32" s="139"/>
      <c r="H32" s="138"/>
      <c r="I32" s="140"/>
      <c r="J32" s="416"/>
      <c r="K32" s="140"/>
      <c r="L32" s="140"/>
      <c r="M32" s="415"/>
      <c r="N32" s="508"/>
      <c r="O32" s="143"/>
      <c r="P32" s="143"/>
      <c r="Q32" s="714"/>
    </row>
    <row r="33" spans="1:20" ht="31.5" customHeight="1">
      <c r="A33" s="682"/>
      <c r="B33" s="654"/>
      <c r="C33" s="670"/>
      <c r="D33" s="210" t="s">
        <v>21</v>
      </c>
      <c r="E33" s="209" t="s">
        <v>110</v>
      </c>
      <c r="F33" s="211" t="s">
        <v>80</v>
      </c>
      <c r="G33" s="211" t="s">
        <v>248</v>
      </c>
      <c r="H33" s="209">
        <v>612</v>
      </c>
      <c r="I33" s="413">
        <v>265</v>
      </c>
      <c r="J33" s="419">
        <v>265</v>
      </c>
      <c r="K33" s="413">
        <v>104</v>
      </c>
      <c r="L33" s="413">
        <v>104</v>
      </c>
      <c r="M33" s="415">
        <v>262</v>
      </c>
      <c r="N33" s="508">
        <v>262</v>
      </c>
      <c r="O33" s="143">
        <v>0</v>
      </c>
      <c r="P33" s="143">
        <v>0</v>
      </c>
      <c r="Q33" s="714"/>
    </row>
    <row r="34" spans="1:20" ht="15" customHeight="1">
      <c r="A34" s="682"/>
      <c r="B34" s="654"/>
      <c r="C34" s="670"/>
      <c r="D34" s="210" t="s">
        <v>43</v>
      </c>
      <c r="E34" s="209"/>
      <c r="F34" s="211"/>
      <c r="G34" s="211"/>
      <c r="H34" s="209"/>
      <c r="I34" s="140"/>
      <c r="J34" s="416"/>
      <c r="K34" s="140"/>
      <c r="L34" s="140"/>
      <c r="M34" s="415"/>
      <c r="N34" s="508"/>
      <c r="O34" s="143"/>
      <c r="P34" s="143"/>
      <c r="Q34" s="714"/>
    </row>
    <row r="35" spans="1:20" ht="34.5" customHeight="1">
      <c r="A35" s="682"/>
      <c r="B35" s="654"/>
      <c r="C35" s="670"/>
      <c r="D35" s="210" t="s">
        <v>21</v>
      </c>
      <c r="E35" s="209" t="s">
        <v>110</v>
      </c>
      <c r="F35" s="211" t="s">
        <v>80</v>
      </c>
      <c r="G35" s="211" t="s">
        <v>248</v>
      </c>
      <c r="H35" s="209">
        <v>613</v>
      </c>
      <c r="I35" s="413">
        <v>50</v>
      </c>
      <c r="J35" s="419">
        <v>50</v>
      </c>
      <c r="K35" s="413">
        <v>60</v>
      </c>
      <c r="L35" s="413">
        <v>60</v>
      </c>
      <c r="M35" s="415">
        <v>60</v>
      </c>
      <c r="N35" s="508">
        <v>60</v>
      </c>
      <c r="O35" s="143">
        <v>0</v>
      </c>
      <c r="P35" s="143">
        <v>0</v>
      </c>
      <c r="Q35" s="714"/>
    </row>
    <row r="36" spans="1:20" ht="15" customHeight="1">
      <c r="A36" s="682"/>
      <c r="B36" s="651"/>
      <c r="C36" s="671"/>
      <c r="D36" s="210" t="s">
        <v>43</v>
      </c>
      <c r="E36" s="209"/>
      <c r="F36" s="211"/>
      <c r="G36" s="211"/>
      <c r="H36" s="209"/>
      <c r="I36" s="412"/>
      <c r="J36" s="416"/>
      <c r="K36" s="506"/>
      <c r="L36" s="506"/>
      <c r="M36" s="415"/>
      <c r="N36" s="508"/>
      <c r="O36" s="143"/>
      <c r="P36" s="143"/>
      <c r="Q36" s="715"/>
    </row>
    <row r="37" spans="1:20" ht="35.25" customHeight="1">
      <c r="A37" s="663" t="s">
        <v>398</v>
      </c>
      <c r="B37" s="711" t="s">
        <v>103</v>
      </c>
      <c r="C37" s="711" t="s">
        <v>447</v>
      </c>
      <c r="D37" s="183" t="s">
        <v>21</v>
      </c>
      <c r="E37" s="135" t="s">
        <v>110</v>
      </c>
      <c r="F37" s="136"/>
      <c r="G37" s="136" t="s">
        <v>250</v>
      </c>
      <c r="H37" s="144" t="s">
        <v>69</v>
      </c>
      <c r="I37" s="144">
        <f t="shared" ref="I37:J37" si="5">I39+I41+I43+I45+I47+I49+I51+I53+I55+I61+I65+I67+I63</f>
        <v>56312.042000000009</v>
      </c>
      <c r="J37" s="144">
        <f t="shared" si="5"/>
        <v>56309.508680000014</v>
      </c>
      <c r="K37" s="144">
        <f>K39+K41+K43+K45+K47++K49+K51+K53+K55+K61+K63+K65+K67+K57+K59+K69</f>
        <v>65884.978000000003</v>
      </c>
      <c r="L37" s="144">
        <f>L39+L41+L43+L45+L47++L49+L51+L53+L55+L61+L63+L65+L67+L57+L59+L69</f>
        <v>35226.384039999997</v>
      </c>
      <c r="M37" s="144">
        <f>M39+M41+M43+M45+M47++M49+M51+M53+M55+M61+M63+M65+M67+M57+M59+M69</f>
        <v>66304.585689999993</v>
      </c>
      <c r="N37" s="144">
        <f>N39+N41+N43+N45+N47+N49+N51+N53+N55+N57+N59+N61+N63+N65+N67+N69</f>
        <v>66272.688399999999</v>
      </c>
      <c r="O37" s="144">
        <f t="shared" ref="O37:P37" si="6">O39+O41+O43+O45+O47++O49+O51+O53+O55+O61+O63+O65+O67+O57+O59+O69</f>
        <v>60551.475000000013</v>
      </c>
      <c r="P37" s="144">
        <f t="shared" si="6"/>
        <v>60550.275000000009</v>
      </c>
      <c r="Q37" s="663" t="s">
        <v>738</v>
      </c>
      <c r="T37" s="511"/>
    </row>
    <row r="38" spans="1:20" ht="21.75" customHeight="1">
      <c r="A38" s="663"/>
      <c r="B38" s="711"/>
      <c r="C38" s="711"/>
      <c r="D38" s="183" t="s">
        <v>43</v>
      </c>
      <c r="E38" s="135"/>
      <c r="F38" s="136"/>
      <c r="G38" s="136"/>
      <c r="H38" s="135"/>
      <c r="I38" s="137"/>
      <c r="J38" s="137"/>
      <c r="K38" s="141"/>
      <c r="L38" s="141"/>
      <c r="M38" s="137"/>
      <c r="N38" s="137"/>
      <c r="O38" s="137"/>
      <c r="P38" s="137"/>
      <c r="Q38" s="663"/>
    </row>
    <row r="39" spans="1:20" ht="30" customHeight="1">
      <c r="A39" s="707"/>
      <c r="B39" s="650" t="s">
        <v>82</v>
      </c>
      <c r="C39" s="669" t="s">
        <v>333</v>
      </c>
      <c r="D39" s="184" t="s">
        <v>21</v>
      </c>
      <c r="E39" s="138" t="s">
        <v>110</v>
      </c>
      <c r="F39" s="139" t="s">
        <v>317</v>
      </c>
      <c r="G39" s="139" t="s">
        <v>332</v>
      </c>
      <c r="H39" s="138" t="s">
        <v>94</v>
      </c>
      <c r="I39" s="140">
        <v>51105.798999999999</v>
      </c>
      <c r="J39" s="140">
        <v>51105.798999999999</v>
      </c>
      <c r="K39" s="413">
        <v>56005.105000000003</v>
      </c>
      <c r="L39" s="413">
        <v>29208.5</v>
      </c>
      <c r="M39" s="410">
        <v>56410.105000000003</v>
      </c>
      <c r="N39" s="509">
        <v>56410.105000000003</v>
      </c>
      <c r="O39" s="422">
        <v>55643.64</v>
      </c>
      <c r="P39" s="422">
        <v>55643.64</v>
      </c>
      <c r="Q39" s="672"/>
    </row>
    <row r="40" spans="1:20" ht="17.25" customHeight="1">
      <c r="A40" s="708"/>
      <c r="B40" s="654"/>
      <c r="C40" s="670"/>
      <c r="D40" s="184" t="s">
        <v>43</v>
      </c>
      <c r="E40" s="138"/>
      <c r="F40" s="139"/>
      <c r="G40" s="139"/>
      <c r="H40" s="138"/>
      <c r="I40" s="140"/>
      <c r="J40" s="140"/>
      <c r="K40" s="140"/>
      <c r="L40" s="162"/>
      <c r="M40" s="141"/>
      <c r="N40" s="429"/>
      <c r="O40" s="422"/>
      <c r="P40" s="422"/>
      <c r="Q40" s="673"/>
    </row>
    <row r="41" spans="1:20" ht="27.75" customHeight="1">
      <c r="A41" s="708"/>
      <c r="B41" s="654"/>
      <c r="C41" s="670"/>
      <c r="D41" s="184" t="s">
        <v>21</v>
      </c>
      <c r="E41" s="138" t="s">
        <v>110</v>
      </c>
      <c r="F41" s="139" t="s">
        <v>317</v>
      </c>
      <c r="G41" s="139" t="s">
        <v>332</v>
      </c>
      <c r="H41" s="138">
        <v>612</v>
      </c>
      <c r="I41" s="140">
        <v>500</v>
      </c>
      <c r="J41" s="140">
        <v>500</v>
      </c>
      <c r="K41" s="413">
        <v>411.5</v>
      </c>
      <c r="L41" s="413">
        <v>158.99299999999999</v>
      </c>
      <c r="M41" s="141">
        <v>356.5</v>
      </c>
      <c r="N41" s="429">
        <v>356.5</v>
      </c>
      <c r="O41" s="422">
        <v>411.5</v>
      </c>
      <c r="P41" s="422">
        <v>411.5</v>
      </c>
      <c r="Q41" s="673"/>
    </row>
    <row r="42" spans="1:20" ht="15" customHeight="1">
      <c r="A42" s="708"/>
      <c r="B42" s="654"/>
      <c r="C42" s="670"/>
      <c r="D42" s="184" t="s">
        <v>43</v>
      </c>
      <c r="E42" s="138"/>
      <c r="F42" s="139"/>
      <c r="G42" s="139"/>
      <c r="H42" s="138"/>
      <c r="I42" s="140"/>
      <c r="J42" s="140"/>
      <c r="K42" s="140"/>
      <c r="L42" s="162"/>
      <c r="M42" s="141"/>
      <c r="N42" s="429"/>
      <c r="O42" s="143"/>
      <c r="P42" s="143"/>
      <c r="Q42" s="673"/>
    </row>
    <row r="43" spans="1:20" ht="27.75" customHeight="1">
      <c r="A43" s="708"/>
      <c r="B43" s="652" t="s">
        <v>377</v>
      </c>
      <c r="C43" s="669" t="s">
        <v>453</v>
      </c>
      <c r="D43" s="184" t="s">
        <v>21</v>
      </c>
      <c r="E43" s="138" t="s">
        <v>110</v>
      </c>
      <c r="F43" s="139" t="s">
        <v>81</v>
      </c>
      <c r="G43" s="139" t="s">
        <v>249</v>
      </c>
      <c r="H43" s="138">
        <v>121</v>
      </c>
      <c r="I43" s="140">
        <v>2735.1680000000001</v>
      </c>
      <c r="J43" s="140">
        <v>2733.6918300000002</v>
      </c>
      <c r="K43" s="413">
        <v>2904.2510000000002</v>
      </c>
      <c r="L43" s="413">
        <v>1575.53675</v>
      </c>
      <c r="M43" s="141">
        <v>2957.7131300000001</v>
      </c>
      <c r="N43" s="429">
        <v>2937.39435</v>
      </c>
      <c r="O43" s="422">
        <v>2904.2510000000002</v>
      </c>
      <c r="P43" s="422">
        <v>2904.2510000000002</v>
      </c>
      <c r="Q43" s="699"/>
    </row>
    <row r="44" spans="1:20" ht="12.75" customHeight="1">
      <c r="A44" s="708"/>
      <c r="B44" s="693"/>
      <c r="C44" s="670"/>
      <c r="D44" s="184" t="s">
        <v>43</v>
      </c>
      <c r="E44" s="138"/>
      <c r="F44" s="139"/>
      <c r="G44" s="139"/>
      <c r="H44" s="138"/>
      <c r="I44" s="140"/>
      <c r="J44" s="140"/>
      <c r="K44" s="140"/>
      <c r="L44" s="162"/>
      <c r="M44" s="141"/>
      <c r="N44" s="429"/>
      <c r="O44" s="422"/>
      <c r="P44" s="422"/>
      <c r="Q44" s="700"/>
    </row>
    <row r="45" spans="1:20" ht="28.5" customHeight="1">
      <c r="A45" s="708"/>
      <c r="B45" s="693"/>
      <c r="C45" s="670"/>
      <c r="D45" s="184" t="s">
        <v>21</v>
      </c>
      <c r="E45" s="138" t="s">
        <v>110</v>
      </c>
      <c r="F45" s="139" t="s">
        <v>81</v>
      </c>
      <c r="G45" s="139" t="s">
        <v>249</v>
      </c>
      <c r="H45" s="138" t="s">
        <v>234</v>
      </c>
      <c r="I45" s="140">
        <v>825.11500000000001</v>
      </c>
      <c r="J45" s="140">
        <v>824.06285000000003</v>
      </c>
      <c r="K45" s="413">
        <v>877.08399999999995</v>
      </c>
      <c r="L45" s="413">
        <v>377.16638</v>
      </c>
      <c r="M45" s="141">
        <v>893.22955999999999</v>
      </c>
      <c r="N45" s="429">
        <v>887.09788000000003</v>
      </c>
      <c r="O45" s="422">
        <v>877.08399999999995</v>
      </c>
      <c r="P45" s="422">
        <v>877.08399999999995</v>
      </c>
      <c r="Q45" s="700"/>
    </row>
    <row r="46" spans="1:20" ht="21" customHeight="1">
      <c r="A46" s="708"/>
      <c r="B46" s="693"/>
      <c r="C46" s="670"/>
      <c r="D46" s="184" t="s">
        <v>43</v>
      </c>
      <c r="E46" s="138"/>
      <c r="F46" s="139"/>
      <c r="G46" s="139"/>
      <c r="H46" s="138"/>
      <c r="I46" s="140"/>
      <c r="J46" s="140"/>
      <c r="K46" s="140"/>
      <c r="L46" s="162"/>
      <c r="M46" s="141"/>
      <c r="N46" s="429"/>
      <c r="O46" s="422"/>
      <c r="P46" s="422"/>
      <c r="Q46" s="700"/>
    </row>
    <row r="47" spans="1:20" ht="30.75" customHeight="1">
      <c r="A47" s="708"/>
      <c r="B47" s="693"/>
      <c r="C47" s="670"/>
      <c r="D47" s="184" t="s">
        <v>21</v>
      </c>
      <c r="E47" s="138" t="s">
        <v>110</v>
      </c>
      <c r="F47" s="139" t="s">
        <v>81</v>
      </c>
      <c r="G47" s="139" t="s">
        <v>249</v>
      </c>
      <c r="H47" s="138">
        <v>244</v>
      </c>
      <c r="I47" s="140">
        <v>584.79999999999995</v>
      </c>
      <c r="J47" s="140">
        <v>584.79499999999996</v>
      </c>
      <c r="K47" s="413">
        <v>377</v>
      </c>
      <c r="L47" s="413">
        <v>39.777909999999999</v>
      </c>
      <c r="M47" s="141">
        <v>377</v>
      </c>
      <c r="N47" s="429">
        <v>376.55317000000002</v>
      </c>
      <c r="O47" s="422">
        <v>377</v>
      </c>
      <c r="P47" s="422">
        <v>377</v>
      </c>
      <c r="Q47" s="700"/>
    </row>
    <row r="48" spans="1:20" ht="12.75" customHeight="1">
      <c r="A48" s="708"/>
      <c r="B48" s="693"/>
      <c r="C48" s="670"/>
      <c r="D48" s="184" t="s">
        <v>43</v>
      </c>
      <c r="E48" s="138"/>
      <c r="F48" s="139"/>
      <c r="G48" s="139"/>
      <c r="H48" s="138"/>
      <c r="I48" s="140"/>
      <c r="J48" s="140"/>
      <c r="K48" s="140"/>
      <c r="L48" s="162"/>
      <c r="M48" s="141"/>
      <c r="N48" s="429"/>
      <c r="O48" s="143"/>
      <c r="P48" s="143"/>
      <c r="Q48" s="700"/>
    </row>
    <row r="49" spans="1:17" ht="28.5" customHeight="1">
      <c r="A49" s="708"/>
      <c r="B49" s="693"/>
      <c r="C49" s="670"/>
      <c r="D49" s="184" t="s">
        <v>21</v>
      </c>
      <c r="E49" s="138" t="s">
        <v>110</v>
      </c>
      <c r="F49" s="139" t="s">
        <v>81</v>
      </c>
      <c r="G49" s="139" t="s">
        <v>249</v>
      </c>
      <c r="H49" s="138" t="s">
        <v>223</v>
      </c>
      <c r="I49" s="140"/>
      <c r="J49" s="140"/>
      <c r="K49" s="413">
        <v>5</v>
      </c>
      <c r="L49" s="413">
        <v>0</v>
      </c>
      <c r="M49" s="141">
        <v>5</v>
      </c>
      <c r="N49" s="429">
        <v>0</v>
      </c>
      <c r="O49" s="422">
        <v>5</v>
      </c>
      <c r="P49" s="422">
        <v>5</v>
      </c>
      <c r="Q49" s="700"/>
    </row>
    <row r="50" spans="1:17" ht="12.75" customHeight="1">
      <c r="A50" s="708"/>
      <c r="B50" s="653"/>
      <c r="C50" s="671"/>
      <c r="D50" s="184" t="s">
        <v>43</v>
      </c>
      <c r="E50" s="138"/>
      <c r="F50" s="139"/>
      <c r="G50" s="139"/>
      <c r="H50" s="138"/>
      <c r="I50" s="140"/>
      <c r="J50" s="140"/>
      <c r="K50" s="140"/>
      <c r="L50" s="162"/>
      <c r="M50" s="141"/>
      <c r="N50" s="141"/>
      <c r="O50" s="143"/>
      <c r="P50" s="143"/>
      <c r="Q50" s="701"/>
    </row>
    <row r="51" spans="1:17" ht="31.5" customHeight="1">
      <c r="A51" s="708"/>
      <c r="B51" s="652" t="s">
        <v>386</v>
      </c>
      <c r="C51" s="669" t="s">
        <v>617</v>
      </c>
      <c r="D51" s="184" t="s">
        <v>21</v>
      </c>
      <c r="E51" s="359" t="s">
        <v>110</v>
      </c>
      <c r="F51" s="139">
        <v>801</v>
      </c>
      <c r="G51" s="341" t="s">
        <v>616</v>
      </c>
      <c r="H51" s="138">
        <v>611</v>
      </c>
      <c r="I51" s="140">
        <v>46.172440000000002</v>
      </c>
      <c r="J51" s="140">
        <v>46.172440000000002</v>
      </c>
      <c r="K51" s="413">
        <v>41.760060000000003</v>
      </c>
      <c r="L51" s="413">
        <v>41.760060000000003</v>
      </c>
      <c r="M51" s="141">
        <v>41.760060000000003</v>
      </c>
      <c r="N51" s="141">
        <v>41.760060000000003</v>
      </c>
      <c r="O51" s="422">
        <v>49.666510000000002</v>
      </c>
      <c r="P51" s="422">
        <v>60.680410000000002</v>
      </c>
      <c r="Q51" s="699"/>
    </row>
    <row r="52" spans="1:17" ht="21.75" customHeight="1">
      <c r="A52" s="708"/>
      <c r="B52" s="693"/>
      <c r="C52" s="670"/>
      <c r="D52" s="184" t="s">
        <v>43</v>
      </c>
      <c r="E52" s="138"/>
      <c r="F52" s="139"/>
      <c r="G52" s="139"/>
      <c r="H52" s="138"/>
      <c r="I52" s="140"/>
      <c r="J52" s="140"/>
      <c r="K52" s="140"/>
      <c r="L52" s="140"/>
      <c r="M52" s="141"/>
      <c r="N52" s="141"/>
      <c r="O52" s="422"/>
      <c r="P52" s="422"/>
      <c r="Q52" s="700"/>
    </row>
    <row r="53" spans="1:17" ht="31.5" customHeight="1">
      <c r="A53" s="708"/>
      <c r="B53" s="693"/>
      <c r="C53" s="670"/>
      <c r="D53" s="184" t="s">
        <v>21</v>
      </c>
      <c r="E53" s="359" t="s">
        <v>110</v>
      </c>
      <c r="F53" s="139">
        <v>801</v>
      </c>
      <c r="G53" s="341" t="s">
        <v>616</v>
      </c>
      <c r="H53" s="138">
        <v>611</v>
      </c>
      <c r="I53" s="140">
        <v>113.02755999999999</v>
      </c>
      <c r="J53" s="140">
        <v>113.02755999999999</v>
      </c>
      <c r="K53" s="413">
        <v>102.23994</v>
      </c>
      <c r="L53" s="413">
        <v>102.23994</v>
      </c>
      <c r="M53" s="141">
        <v>102.23994</v>
      </c>
      <c r="N53" s="141">
        <v>102.23994</v>
      </c>
      <c r="O53" s="422">
        <v>99.53349</v>
      </c>
      <c r="P53" s="422">
        <v>87.319590000000005</v>
      </c>
      <c r="Q53" s="700"/>
    </row>
    <row r="54" spans="1:17" ht="20.25" customHeight="1">
      <c r="A54" s="708"/>
      <c r="B54" s="693"/>
      <c r="C54" s="670"/>
      <c r="D54" s="184" t="s">
        <v>43</v>
      </c>
      <c r="E54" s="138"/>
      <c r="F54" s="139"/>
      <c r="G54" s="139"/>
      <c r="H54" s="138"/>
      <c r="I54" s="140"/>
      <c r="J54" s="140"/>
      <c r="K54" s="140"/>
      <c r="L54" s="140"/>
      <c r="M54" s="141"/>
      <c r="N54" s="141"/>
      <c r="O54" s="143"/>
      <c r="P54" s="143"/>
      <c r="Q54" s="700"/>
    </row>
    <row r="55" spans="1:17" ht="30" customHeight="1">
      <c r="A55" s="708"/>
      <c r="B55" s="693"/>
      <c r="C55" s="670"/>
      <c r="D55" s="184" t="s">
        <v>21</v>
      </c>
      <c r="E55" s="138" t="s">
        <v>110</v>
      </c>
      <c r="F55" s="139" t="s">
        <v>80</v>
      </c>
      <c r="G55" s="341" t="s">
        <v>616</v>
      </c>
      <c r="H55" s="138">
        <v>611</v>
      </c>
      <c r="I55" s="140">
        <v>1.61</v>
      </c>
      <c r="J55" s="140">
        <v>1.61</v>
      </c>
      <c r="K55" s="413">
        <v>1.5</v>
      </c>
      <c r="L55" s="413">
        <v>1.5</v>
      </c>
      <c r="M55" s="141">
        <v>1.5</v>
      </c>
      <c r="N55" s="141">
        <v>1.5</v>
      </c>
      <c r="O55" s="143">
        <v>0</v>
      </c>
      <c r="P55" s="143">
        <v>0</v>
      </c>
      <c r="Q55" s="700"/>
    </row>
    <row r="56" spans="1:17" ht="19.5" customHeight="1">
      <c r="A56" s="708"/>
      <c r="B56" s="653"/>
      <c r="C56" s="671"/>
      <c r="D56" s="184" t="s">
        <v>43</v>
      </c>
      <c r="E56" s="138"/>
      <c r="F56" s="139"/>
      <c r="G56" s="139"/>
      <c r="H56" s="138"/>
      <c r="I56" s="140"/>
      <c r="J56" s="140"/>
      <c r="K56" s="140"/>
      <c r="L56" s="140"/>
      <c r="M56" s="141"/>
      <c r="N56" s="141"/>
      <c r="O56" s="143"/>
      <c r="P56" s="143"/>
      <c r="Q56" s="701"/>
    </row>
    <row r="57" spans="1:17" ht="34.5" customHeight="1">
      <c r="A57" s="708"/>
      <c r="B57" s="652" t="s">
        <v>387</v>
      </c>
      <c r="C57" s="669" t="s">
        <v>647</v>
      </c>
      <c r="D57" s="385" t="s">
        <v>21</v>
      </c>
      <c r="E57" s="386" t="s">
        <v>110</v>
      </c>
      <c r="F57" s="389" t="s">
        <v>80</v>
      </c>
      <c r="G57" s="389" t="s">
        <v>649</v>
      </c>
      <c r="H57" s="386">
        <v>612</v>
      </c>
      <c r="I57" s="140">
        <v>0</v>
      </c>
      <c r="J57" s="140">
        <v>0</v>
      </c>
      <c r="K57" s="413">
        <v>1196</v>
      </c>
      <c r="L57" s="413">
        <v>0</v>
      </c>
      <c r="M57" s="141">
        <v>1196</v>
      </c>
      <c r="N57" s="141">
        <v>1196</v>
      </c>
      <c r="O57" s="143">
        <v>0</v>
      </c>
      <c r="P57" s="143">
        <v>0</v>
      </c>
      <c r="Q57" s="699"/>
    </row>
    <row r="58" spans="1:17" ht="27.75" customHeight="1">
      <c r="A58" s="708"/>
      <c r="B58" s="693"/>
      <c r="C58" s="670"/>
      <c r="D58" s="385" t="s">
        <v>43</v>
      </c>
      <c r="E58" s="386"/>
      <c r="F58" s="389"/>
      <c r="G58" s="389"/>
      <c r="H58" s="386"/>
      <c r="I58" s="140"/>
      <c r="J58" s="140"/>
      <c r="K58" s="140"/>
      <c r="L58" s="162"/>
      <c r="M58" s="141"/>
      <c r="N58" s="141"/>
      <c r="O58" s="143"/>
      <c r="P58" s="143"/>
      <c r="Q58" s="700"/>
    </row>
    <row r="59" spans="1:17" ht="27.75" customHeight="1">
      <c r="A59" s="708"/>
      <c r="B59" s="693"/>
      <c r="C59" s="670"/>
      <c r="D59" s="385" t="s">
        <v>21</v>
      </c>
      <c r="E59" s="386" t="s">
        <v>110</v>
      </c>
      <c r="F59" s="389" t="s">
        <v>80</v>
      </c>
      <c r="G59" s="389" t="s">
        <v>649</v>
      </c>
      <c r="H59" s="386">
        <v>612</v>
      </c>
      <c r="I59" s="140">
        <v>0</v>
      </c>
      <c r="J59" s="140">
        <v>0</v>
      </c>
      <c r="K59" s="413">
        <v>12.878</v>
      </c>
      <c r="L59" s="413">
        <v>0</v>
      </c>
      <c r="M59" s="141">
        <v>12.878</v>
      </c>
      <c r="N59" s="141">
        <v>12.878</v>
      </c>
      <c r="O59" s="143">
        <v>0</v>
      </c>
      <c r="P59" s="143">
        <v>0</v>
      </c>
      <c r="Q59" s="700"/>
    </row>
    <row r="60" spans="1:17" ht="27.75" customHeight="1">
      <c r="A60" s="708"/>
      <c r="B60" s="653"/>
      <c r="C60" s="671"/>
      <c r="D60" s="385" t="s">
        <v>43</v>
      </c>
      <c r="E60" s="386"/>
      <c r="F60" s="389"/>
      <c r="G60" s="389"/>
      <c r="H60" s="386"/>
      <c r="I60" s="140"/>
      <c r="J60" s="140"/>
      <c r="K60" s="140"/>
      <c r="L60" s="162"/>
      <c r="M60" s="141"/>
      <c r="N60" s="141"/>
      <c r="O60" s="143"/>
      <c r="P60" s="143"/>
      <c r="Q60" s="701"/>
    </row>
    <row r="61" spans="1:17" ht="34.5" customHeight="1">
      <c r="A61" s="708"/>
      <c r="B61" s="652" t="s">
        <v>387</v>
      </c>
      <c r="C61" s="669" t="s">
        <v>448</v>
      </c>
      <c r="D61" s="184" t="s">
        <v>21</v>
      </c>
      <c r="E61" s="359" t="s">
        <v>110</v>
      </c>
      <c r="F61" s="139" t="s">
        <v>80</v>
      </c>
      <c r="G61" s="139" t="s">
        <v>407</v>
      </c>
      <c r="H61" s="138">
        <v>611</v>
      </c>
      <c r="I61" s="140">
        <v>182.9</v>
      </c>
      <c r="J61" s="140">
        <v>182.9</v>
      </c>
      <c r="K61" s="413">
        <v>183.8</v>
      </c>
      <c r="L61" s="413">
        <v>0</v>
      </c>
      <c r="M61" s="141">
        <v>183.8</v>
      </c>
      <c r="N61" s="141">
        <v>183.8</v>
      </c>
      <c r="O61" s="413">
        <v>183.8</v>
      </c>
      <c r="P61" s="413">
        <v>183.8</v>
      </c>
      <c r="Q61" s="699"/>
    </row>
    <row r="62" spans="1:17" ht="27.75" customHeight="1">
      <c r="A62" s="708"/>
      <c r="B62" s="693"/>
      <c r="C62" s="670"/>
      <c r="D62" s="184" t="s">
        <v>43</v>
      </c>
      <c r="E62" s="138"/>
      <c r="F62" s="139"/>
      <c r="G62" s="139"/>
      <c r="H62" s="138"/>
      <c r="I62" s="140"/>
      <c r="J62" s="140"/>
      <c r="K62" s="140"/>
      <c r="L62" s="162"/>
      <c r="M62" s="141"/>
      <c r="N62" s="141"/>
      <c r="O62" s="140"/>
      <c r="P62" s="140"/>
      <c r="Q62" s="700"/>
    </row>
    <row r="63" spans="1:17" ht="27.75" customHeight="1">
      <c r="A63" s="708"/>
      <c r="B63" s="693"/>
      <c r="C63" s="670"/>
      <c r="D63" s="210" t="s">
        <v>21</v>
      </c>
      <c r="E63" s="359" t="s">
        <v>110</v>
      </c>
      <c r="F63" s="211" t="s">
        <v>80</v>
      </c>
      <c r="G63" s="211" t="s">
        <v>407</v>
      </c>
      <c r="H63" s="209">
        <v>611</v>
      </c>
      <c r="I63" s="140">
        <v>45.73</v>
      </c>
      <c r="J63" s="140">
        <v>45.73</v>
      </c>
      <c r="K63" s="413">
        <v>45.95</v>
      </c>
      <c r="L63" s="413">
        <v>0</v>
      </c>
      <c r="M63" s="141">
        <v>45.95</v>
      </c>
      <c r="N63" s="141">
        <v>45.95</v>
      </c>
      <c r="O63" s="413">
        <v>0</v>
      </c>
      <c r="P63" s="413">
        <v>0</v>
      </c>
      <c r="Q63" s="700"/>
    </row>
    <row r="64" spans="1:17" ht="27.75" customHeight="1">
      <c r="A64" s="708"/>
      <c r="B64" s="653"/>
      <c r="C64" s="671"/>
      <c r="D64" s="210" t="s">
        <v>43</v>
      </c>
      <c r="E64" s="209"/>
      <c r="F64" s="211"/>
      <c r="G64" s="211"/>
      <c r="H64" s="209"/>
      <c r="I64" s="140"/>
      <c r="J64" s="140"/>
      <c r="K64" s="140"/>
      <c r="L64" s="162"/>
      <c r="M64" s="141"/>
      <c r="N64" s="141"/>
      <c r="O64" s="143"/>
      <c r="P64" s="143"/>
      <c r="Q64" s="701"/>
    </row>
    <row r="65" spans="1:17" ht="36.75" customHeight="1">
      <c r="A65" s="708"/>
      <c r="B65" s="672" t="s">
        <v>459</v>
      </c>
      <c r="C65" s="699" t="s">
        <v>646</v>
      </c>
      <c r="D65" s="184" t="s">
        <v>21</v>
      </c>
      <c r="E65" s="359" t="s">
        <v>110</v>
      </c>
      <c r="F65" s="360" t="s">
        <v>317</v>
      </c>
      <c r="G65" s="389" t="s">
        <v>636</v>
      </c>
      <c r="H65" s="138">
        <v>612</v>
      </c>
      <c r="I65" s="140">
        <v>170</v>
      </c>
      <c r="J65" s="140">
        <v>170</v>
      </c>
      <c r="K65" s="413">
        <v>184.2</v>
      </c>
      <c r="L65" s="413">
        <v>184.2</v>
      </c>
      <c r="M65" s="141">
        <v>184.2</v>
      </c>
      <c r="N65" s="141">
        <v>184.2</v>
      </c>
      <c r="O65" s="143">
        <v>0</v>
      </c>
      <c r="P65" s="143">
        <v>0</v>
      </c>
      <c r="Q65" s="699"/>
    </row>
    <row r="66" spans="1:17" ht="20.25" customHeight="1">
      <c r="A66" s="708"/>
      <c r="B66" s="673"/>
      <c r="C66" s="700"/>
      <c r="D66" s="184" t="s">
        <v>43</v>
      </c>
      <c r="E66" s="138"/>
      <c r="F66" s="139"/>
      <c r="G66" s="139"/>
      <c r="H66" s="138"/>
      <c r="I66" s="140"/>
      <c r="J66" s="140"/>
      <c r="K66" s="140"/>
      <c r="L66" s="140"/>
      <c r="M66" s="141"/>
      <c r="N66" s="141"/>
      <c r="O66" s="143"/>
      <c r="P66" s="143"/>
      <c r="Q66" s="700"/>
    </row>
    <row r="67" spans="1:17" ht="36.75" customHeight="1">
      <c r="A67" s="708"/>
      <c r="B67" s="673"/>
      <c r="C67" s="700"/>
      <c r="D67" s="184" t="s">
        <v>21</v>
      </c>
      <c r="E67" s="138" t="s">
        <v>110</v>
      </c>
      <c r="F67" s="360" t="s">
        <v>317</v>
      </c>
      <c r="G67" s="377" t="s">
        <v>636</v>
      </c>
      <c r="H67" s="138">
        <v>612</v>
      </c>
      <c r="I67" s="140">
        <v>1.72</v>
      </c>
      <c r="J67" s="140">
        <v>1.72</v>
      </c>
      <c r="K67" s="413">
        <v>3499.5</v>
      </c>
      <c r="L67" s="413">
        <v>3499.5</v>
      </c>
      <c r="M67" s="141">
        <v>3499.5</v>
      </c>
      <c r="N67" s="141">
        <v>3499.5</v>
      </c>
      <c r="O67" s="143">
        <v>0</v>
      </c>
      <c r="P67" s="143">
        <v>0</v>
      </c>
      <c r="Q67" s="700"/>
    </row>
    <row r="68" spans="1:17" ht="24.75" customHeight="1">
      <c r="A68" s="708"/>
      <c r="B68" s="673"/>
      <c r="C68" s="700"/>
      <c r="D68" s="185" t="s">
        <v>43</v>
      </c>
      <c r="E68" s="146"/>
      <c r="F68" s="147"/>
      <c r="G68" s="147"/>
      <c r="H68" s="146"/>
      <c r="I68" s="214"/>
      <c r="J68" s="214"/>
      <c r="K68" s="140"/>
      <c r="L68" s="140"/>
      <c r="M68" s="510"/>
      <c r="N68" s="510"/>
      <c r="O68" s="148"/>
      <c r="P68" s="148"/>
      <c r="Q68" s="700"/>
    </row>
    <row r="69" spans="1:17" ht="36.75" customHeight="1">
      <c r="A69" s="414"/>
      <c r="B69" s="673"/>
      <c r="C69" s="700"/>
      <c r="D69" s="385" t="s">
        <v>21</v>
      </c>
      <c r="E69" s="386" t="s">
        <v>110</v>
      </c>
      <c r="F69" s="389" t="s">
        <v>317</v>
      </c>
      <c r="G69" s="389" t="s">
        <v>642</v>
      </c>
      <c r="H69" s="386">
        <v>612</v>
      </c>
      <c r="I69" s="140">
        <v>0</v>
      </c>
      <c r="J69" s="140">
        <v>0</v>
      </c>
      <c r="K69" s="413">
        <v>37.21</v>
      </c>
      <c r="L69" s="413">
        <v>37.21</v>
      </c>
      <c r="M69" s="141">
        <v>37.21</v>
      </c>
      <c r="N69" s="141">
        <v>37.21</v>
      </c>
      <c r="O69" s="143">
        <v>0</v>
      </c>
      <c r="P69" s="143">
        <v>0</v>
      </c>
      <c r="Q69" s="699"/>
    </row>
    <row r="70" spans="1:17" ht="20.25" customHeight="1" thickBot="1">
      <c r="A70" s="414"/>
      <c r="B70" s="723"/>
      <c r="C70" s="722"/>
      <c r="D70" s="385" t="s">
        <v>43</v>
      </c>
      <c r="E70" s="386"/>
      <c r="F70" s="389"/>
      <c r="G70" s="389"/>
      <c r="H70" s="386"/>
      <c r="I70" s="140"/>
      <c r="J70" s="140"/>
      <c r="K70" s="140"/>
      <c r="L70" s="140"/>
      <c r="M70" s="141"/>
      <c r="N70" s="141"/>
      <c r="O70" s="143"/>
      <c r="P70" s="143"/>
      <c r="Q70" s="700"/>
    </row>
    <row r="71" spans="1:17" ht="37.5" customHeight="1">
      <c r="A71" s="728">
        <v>2</v>
      </c>
      <c r="B71" s="730" t="s">
        <v>64</v>
      </c>
      <c r="C71" s="724" t="s">
        <v>211</v>
      </c>
      <c r="D71" s="186" t="s">
        <v>21</v>
      </c>
      <c r="E71" s="149"/>
      <c r="F71" s="150"/>
      <c r="G71" s="150"/>
      <c r="H71" s="149" t="s">
        <v>69</v>
      </c>
      <c r="I71" s="151">
        <f t="shared" ref="I71:P71" si="7">I73+I85</f>
        <v>8143.2579999999998</v>
      </c>
      <c r="J71" s="151">
        <f t="shared" si="7"/>
        <v>8143.2579999999998</v>
      </c>
      <c r="K71" s="420">
        <f t="shared" si="7"/>
        <v>9666.8050000000003</v>
      </c>
      <c r="L71" s="420">
        <f>L73+L85</f>
        <v>5811.8799999999992</v>
      </c>
      <c r="M71" s="151">
        <f t="shared" si="7"/>
        <v>9326.2049999999999</v>
      </c>
      <c r="N71" s="151">
        <f t="shared" si="7"/>
        <v>9265.8799999999992</v>
      </c>
      <c r="O71" s="476">
        <f t="shared" si="7"/>
        <v>9782.1209999999992</v>
      </c>
      <c r="P71" s="476">
        <f t="shared" si="7"/>
        <v>9746.6883699999998</v>
      </c>
      <c r="Q71" s="726" t="s">
        <v>733</v>
      </c>
    </row>
    <row r="72" spans="1:17" ht="18.75" customHeight="1" thickBot="1">
      <c r="A72" s="729"/>
      <c r="B72" s="731"/>
      <c r="C72" s="725"/>
      <c r="D72" s="187" t="s">
        <v>43</v>
      </c>
      <c r="E72" s="152"/>
      <c r="F72" s="153"/>
      <c r="G72" s="153"/>
      <c r="H72" s="152"/>
      <c r="I72" s="154"/>
      <c r="J72" s="154"/>
      <c r="K72" s="154"/>
      <c r="L72" s="154"/>
      <c r="M72" s="154"/>
      <c r="N72" s="154"/>
      <c r="O72" s="154"/>
      <c r="P72" s="154"/>
      <c r="Q72" s="727"/>
    </row>
    <row r="73" spans="1:17" ht="37.5" customHeight="1">
      <c r="A73" s="704" t="s">
        <v>98</v>
      </c>
      <c r="B73" s="678" t="s">
        <v>90</v>
      </c>
      <c r="C73" s="678" t="s">
        <v>300</v>
      </c>
      <c r="D73" s="188" t="s">
        <v>21</v>
      </c>
      <c r="E73" s="155" t="s">
        <v>110</v>
      </c>
      <c r="F73" s="156" t="s">
        <v>115</v>
      </c>
      <c r="G73" s="156" t="s">
        <v>256</v>
      </c>
      <c r="H73" s="155" t="s">
        <v>69</v>
      </c>
      <c r="I73" s="157">
        <f t="shared" ref="I73:J73" si="8">I75+I77+I79</f>
        <v>6081.1779999999999</v>
      </c>
      <c r="J73" s="157">
        <f t="shared" si="8"/>
        <v>6081.1779999999999</v>
      </c>
      <c r="K73" s="157">
        <f>K75+K77+K79+K81+K83</f>
        <v>8034.3249999999998</v>
      </c>
      <c r="L73" s="157">
        <f t="shared" ref="L73:P73" si="9">L75+L77+L79+L81+L83</f>
        <v>4179.3999999999996</v>
      </c>
      <c r="M73" s="157">
        <f t="shared" si="9"/>
        <v>7693.7249999999995</v>
      </c>
      <c r="N73" s="157">
        <f t="shared" si="9"/>
        <v>7633.4</v>
      </c>
      <c r="O73" s="157">
        <f t="shared" si="9"/>
        <v>7734.3249999999998</v>
      </c>
      <c r="P73" s="157">
        <f t="shared" si="9"/>
        <v>7734.3249999999998</v>
      </c>
      <c r="Q73" s="704" t="s">
        <v>734</v>
      </c>
    </row>
    <row r="74" spans="1:17" ht="12.5" customHeight="1">
      <c r="A74" s="663"/>
      <c r="B74" s="659"/>
      <c r="C74" s="659"/>
      <c r="D74" s="189" t="s">
        <v>43</v>
      </c>
      <c r="E74" s="158"/>
      <c r="F74" s="159"/>
      <c r="G74" s="159"/>
      <c r="H74" s="158"/>
      <c r="I74" s="141"/>
      <c r="J74" s="141"/>
      <c r="K74" s="141"/>
      <c r="L74" s="141"/>
      <c r="M74" s="141"/>
      <c r="N74" s="141"/>
      <c r="O74" s="141"/>
      <c r="P74" s="141"/>
      <c r="Q74" s="663"/>
    </row>
    <row r="75" spans="1:17" ht="28">
      <c r="A75" s="681"/>
      <c r="B75" s="668" t="s">
        <v>428</v>
      </c>
      <c r="C75" s="636" t="s">
        <v>114</v>
      </c>
      <c r="D75" s="184" t="s">
        <v>21</v>
      </c>
      <c r="E75" s="138" t="s">
        <v>110</v>
      </c>
      <c r="F75" s="139" t="s">
        <v>115</v>
      </c>
      <c r="G75" s="139">
        <v>1010080610</v>
      </c>
      <c r="H75" s="138" t="s">
        <v>94</v>
      </c>
      <c r="I75" s="140">
        <v>4252.3680000000004</v>
      </c>
      <c r="J75" s="140">
        <v>4252.3680000000004</v>
      </c>
      <c r="K75" s="413">
        <v>5911.4250000000002</v>
      </c>
      <c r="L75" s="413">
        <v>2056.5</v>
      </c>
      <c r="M75" s="141">
        <v>5570.8249999999998</v>
      </c>
      <c r="N75" s="141">
        <v>5510.5</v>
      </c>
      <c r="O75" s="422">
        <v>6211.125</v>
      </c>
      <c r="P75" s="422">
        <v>6211.125</v>
      </c>
      <c r="Q75" s="680" t="s">
        <v>541</v>
      </c>
    </row>
    <row r="76" spans="1:17" ht="18" customHeight="1">
      <c r="A76" s="682"/>
      <c r="B76" s="668"/>
      <c r="C76" s="636"/>
      <c r="D76" s="184" t="s">
        <v>43</v>
      </c>
      <c r="E76" s="138"/>
      <c r="F76" s="139"/>
      <c r="G76" s="139"/>
      <c r="H76" s="138"/>
      <c r="I76" s="140"/>
      <c r="J76" s="140"/>
      <c r="K76" s="140"/>
      <c r="L76" s="162"/>
      <c r="M76" s="141"/>
      <c r="N76" s="141"/>
      <c r="O76" s="143"/>
      <c r="P76" s="143"/>
      <c r="Q76" s="680"/>
    </row>
    <row r="77" spans="1:17" ht="31.5" customHeight="1">
      <c r="A77" s="682"/>
      <c r="B77" s="650" t="s">
        <v>429</v>
      </c>
      <c r="C77" s="669" t="s">
        <v>427</v>
      </c>
      <c r="D77" s="184" t="s">
        <v>21</v>
      </c>
      <c r="E77" s="138" t="s">
        <v>110</v>
      </c>
      <c r="F77" s="139" t="s">
        <v>115</v>
      </c>
      <c r="G77" s="139" t="s">
        <v>394</v>
      </c>
      <c r="H77" s="138" t="s">
        <v>94</v>
      </c>
      <c r="I77" s="140">
        <v>1536.2</v>
      </c>
      <c r="J77" s="140">
        <v>1536.2</v>
      </c>
      <c r="K77" s="413">
        <v>1523.2</v>
      </c>
      <c r="L77" s="413">
        <v>1523.2</v>
      </c>
      <c r="M77" s="141">
        <v>1523.2</v>
      </c>
      <c r="N77" s="141">
        <v>1523.2</v>
      </c>
      <c r="O77" s="422">
        <v>1523.2</v>
      </c>
      <c r="P77" s="422">
        <v>1523.2</v>
      </c>
      <c r="Q77" s="655" t="s">
        <v>542</v>
      </c>
    </row>
    <row r="78" spans="1:17" ht="20.25" customHeight="1">
      <c r="A78" s="682"/>
      <c r="B78" s="654"/>
      <c r="C78" s="670"/>
      <c r="D78" s="184" t="s">
        <v>43</v>
      </c>
      <c r="E78" s="138"/>
      <c r="F78" s="139"/>
      <c r="G78" s="139"/>
      <c r="H78" s="138"/>
      <c r="I78" s="140"/>
      <c r="J78" s="140"/>
      <c r="K78" s="413"/>
      <c r="L78" s="413"/>
      <c r="M78" s="141"/>
      <c r="N78" s="141"/>
      <c r="O78" s="143"/>
      <c r="P78" s="143"/>
      <c r="Q78" s="656"/>
    </row>
    <row r="79" spans="1:17" ht="28.5" customHeight="1">
      <c r="A79" s="682"/>
      <c r="B79" s="654"/>
      <c r="C79" s="670"/>
      <c r="D79" s="184" t="s">
        <v>21</v>
      </c>
      <c r="E79" s="138" t="s">
        <v>110</v>
      </c>
      <c r="F79" s="139" t="s">
        <v>115</v>
      </c>
      <c r="G79" s="389" t="s">
        <v>394</v>
      </c>
      <c r="H79" s="138">
        <v>611</v>
      </c>
      <c r="I79" s="140">
        <v>292.61</v>
      </c>
      <c r="J79" s="140">
        <v>292.61</v>
      </c>
      <c r="K79" s="413">
        <v>290.2</v>
      </c>
      <c r="L79" s="413">
        <v>290.2</v>
      </c>
      <c r="M79" s="141">
        <v>290.2</v>
      </c>
      <c r="N79" s="141">
        <v>290.2</v>
      </c>
      <c r="O79" s="143">
        <v>0</v>
      </c>
      <c r="P79" s="143">
        <v>0</v>
      </c>
      <c r="Q79" s="656"/>
    </row>
    <row r="80" spans="1:17" ht="18" customHeight="1">
      <c r="A80" s="683"/>
      <c r="B80" s="651"/>
      <c r="C80" s="671"/>
      <c r="D80" s="184" t="s">
        <v>43</v>
      </c>
      <c r="E80" s="138"/>
      <c r="F80" s="139"/>
      <c r="G80" s="389"/>
      <c r="H80" s="138"/>
      <c r="I80" s="140"/>
      <c r="J80" s="140"/>
      <c r="K80" s="140"/>
      <c r="L80" s="162"/>
      <c r="M80" s="141"/>
      <c r="N80" s="141"/>
      <c r="O80" s="143"/>
      <c r="P80" s="143"/>
      <c r="Q80" s="657"/>
    </row>
    <row r="81" spans="1:17" ht="31.5" customHeight="1">
      <c r="A81" s="387"/>
      <c r="B81" s="650" t="s">
        <v>429</v>
      </c>
      <c r="C81" s="669" t="s">
        <v>427</v>
      </c>
      <c r="D81" s="385" t="s">
        <v>21</v>
      </c>
      <c r="E81" s="386" t="s">
        <v>110</v>
      </c>
      <c r="F81" s="389" t="s">
        <v>115</v>
      </c>
      <c r="G81" s="424" t="s">
        <v>652</v>
      </c>
      <c r="H81" s="386" t="s">
        <v>94</v>
      </c>
      <c r="I81" s="140">
        <v>0</v>
      </c>
      <c r="J81" s="140">
        <v>0</v>
      </c>
      <c r="K81" s="413">
        <v>9.5</v>
      </c>
      <c r="L81" s="413">
        <v>9.5</v>
      </c>
      <c r="M81" s="141">
        <v>9.5</v>
      </c>
      <c r="N81" s="141">
        <v>9.5</v>
      </c>
      <c r="O81" s="142">
        <v>0</v>
      </c>
      <c r="P81" s="142">
        <v>0</v>
      </c>
      <c r="Q81" s="655" t="s">
        <v>542</v>
      </c>
    </row>
    <row r="82" spans="1:17" ht="20.25" customHeight="1">
      <c r="A82" s="387"/>
      <c r="B82" s="654"/>
      <c r="C82" s="670"/>
      <c r="D82" s="385" t="s">
        <v>43</v>
      </c>
      <c r="E82" s="386"/>
      <c r="F82" s="389"/>
      <c r="G82" s="389"/>
      <c r="H82" s="386"/>
      <c r="I82" s="140"/>
      <c r="J82" s="140"/>
      <c r="K82" s="413"/>
      <c r="L82" s="413"/>
      <c r="M82" s="141"/>
      <c r="N82" s="141"/>
      <c r="O82" s="143"/>
      <c r="P82" s="143"/>
      <c r="Q82" s="656"/>
    </row>
    <row r="83" spans="1:17" ht="28.5" customHeight="1">
      <c r="A83" s="387"/>
      <c r="B83" s="654"/>
      <c r="C83" s="670"/>
      <c r="D83" s="385" t="s">
        <v>21</v>
      </c>
      <c r="E83" s="386" t="s">
        <v>110</v>
      </c>
      <c r="F83" s="389" t="s">
        <v>115</v>
      </c>
      <c r="G83" s="424" t="s">
        <v>652</v>
      </c>
      <c r="H83" s="386">
        <v>611</v>
      </c>
      <c r="I83" s="140">
        <v>0</v>
      </c>
      <c r="J83" s="140">
        <v>0</v>
      </c>
      <c r="K83" s="413">
        <v>300</v>
      </c>
      <c r="L83" s="413">
        <v>300</v>
      </c>
      <c r="M83" s="141">
        <v>300</v>
      </c>
      <c r="N83" s="141">
        <v>300</v>
      </c>
      <c r="O83" s="143">
        <v>0</v>
      </c>
      <c r="P83" s="143">
        <v>0</v>
      </c>
      <c r="Q83" s="656"/>
    </row>
    <row r="84" spans="1:17" ht="18" customHeight="1">
      <c r="A84" s="387"/>
      <c r="B84" s="651"/>
      <c r="C84" s="671"/>
      <c r="D84" s="385" t="s">
        <v>43</v>
      </c>
      <c r="E84" s="386"/>
      <c r="F84" s="389"/>
      <c r="G84" s="389"/>
      <c r="H84" s="386"/>
      <c r="I84" s="140"/>
      <c r="J84" s="140"/>
      <c r="K84" s="140"/>
      <c r="L84" s="162"/>
      <c r="M84" s="141"/>
      <c r="N84" s="141"/>
      <c r="O84" s="143"/>
      <c r="P84" s="143"/>
      <c r="Q84" s="657"/>
    </row>
    <row r="85" spans="1:17" ht="38.25" customHeight="1">
      <c r="A85" s="663" t="s">
        <v>99</v>
      </c>
      <c r="B85" s="659" t="s">
        <v>83</v>
      </c>
      <c r="C85" s="659" t="s">
        <v>170</v>
      </c>
      <c r="D85" s="189" t="s">
        <v>21</v>
      </c>
      <c r="E85" s="158" t="s">
        <v>172</v>
      </c>
      <c r="F85" s="159" t="s">
        <v>106</v>
      </c>
      <c r="G85" s="159" t="s">
        <v>257</v>
      </c>
      <c r="H85" s="158" t="s">
        <v>69</v>
      </c>
      <c r="I85" s="137">
        <f t="shared" ref="I85:J85" si="10">I87+I89+I91</f>
        <v>2062.08</v>
      </c>
      <c r="J85" s="137">
        <f t="shared" si="10"/>
        <v>2062.08</v>
      </c>
      <c r="K85" s="137">
        <f t="shared" ref="K85:P85" si="11">K87+K89+K91</f>
        <v>1632.48</v>
      </c>
      <c r="L85" s="137">
        <f t="shared" si="11"/>
        <v>1632.48</v>
      </c>
      <c r="M85" s="137">
        <f t="shared" si="11"/>
        <v>1632.48</v>
      </c>
      <c r="N85" s="137">
        <f t="shared" si="11"/>
        <v>1632.48</v>
      </c>
      <c r="O85" s="137">
        <f t="shared" si="11"/>
        <v>2047.796</v>
      </c>
      <c r="P85" s="137">
        <f t="shared" si="11"/>
        <v>2012.3633699999998</v>
      </c>
      <c r="Q85" s="663" t="s">
        <v>522</v>
      </c>
    </row>
    <row r="86" spans="1:17" ht="15" customHeight="1">
      <c r="A86" s="663"/>
      <c r="B86" s="659"/>
      <c r="C86" s="659"/>
      <c r="D86" s="189" t="s">
        <v>43</v>
      </c>
      <c r="E86" s="158"/>
      <c r="F86" s="159"/>
      <c r="G86" s="159"/>
      <c r="H86" s="158"/>
      <c r="I86" s="141"/>
      <c r="J86" s="141"/>
      <c r="K86" s="141"/>
      <c r="L86" s="141"/>
      <c r="M86" s="141"/>
      <c r="N86" s="141"/>
      <c r="O86" s="141"/>
      <c r="P86" s="141"/>
      <c r="Q86" s="663"/>
    </row>
    <row r="87" spans="1:17" ht="30.75" customHeight="1">
      <c r="A87" s="681"/>
      <c r="B87" s="668" t="s">
        <v>277</v>
      </c>
      <c r="C87" s="668" t="s">
        <v>125</v>
      </c>
      <c r="D87" s="184" t="s">
        <v>21</v>
      </c>
      <c r="E87" s="138" t="s">
        <v>172</v>
      </c>
      <c r="F87" s="139" t="s">
        <v>106</v>
      </c>
      <c r="G87" s="139" t="s">
        <v>393</v>
      </c>
      <c r="H87" s="138" t="s">
        <v>174</v>
      </c>
      <c r="I87" s="140">
        <v>766.83600000000001</v>
      </c>
      <c r="J87" s="140">
        <v>766.83600000000001</v>
      </c>
      <c r="K87" s="413">
        <v>779.72400000000005</v>
      </c>
      <c r="L87" s="413">
        <v>779.72400000000005</v>
      </c>
      <c r="M87" s="410">
        <v>779.72400000000005</v>
      </c>
      <c r="N87" s="410">
        <v>779.72400000000005</v>
      </c>
      <c r="O87" s="422">
        <v>773.28</v>
      </c>
      <c r="P87" s="422">
        <v>773.28</v>
      </c>
      <c r="Q87" s="699" t="s">
        <v>604</v>
      </c>
    </row>
    <row r="88" spans="1:17" ht="12.75" customHeight="1">
      <c r="A88" s="682"/>
      <c r="B88" s="668"/>
      <c r="C88" s="668"/>
      <c r="D88" s="184" t="s">
        <v>43</v>
      </c>
      <c r="E88" s="138"/>
      <c r="F88" s="139"/>
      <c r="G88" s="139"/>
      <c r="H88" s="138"/>
      <c r="I88" s="140"/>
      <c r="J88" s="140"/>
      <c r="K88" s="413"/>
      <c r="L88" s="413"/>
      <c r="M88" s="410"/>
      <c r="N88" s="410"/>
      <c r="O88" s="422"/>
      <c r="P88" s="422"/>
      <c r="Q88" s="700"/>
    </row>
    <row r="89" spans="1:17" ht="30.75" customHeight="1">
      <c r="A89" s="682"/>
      <c r="B89" s="668"/>
      <c r="C89" s="668"/>
      <c r="D89" s="184" t="s">
        <v>21</v>
      </c>
      <c r="E89" s="138" t="s">
        <v>172</v>
      </c>
      <c r="F89" s="139" t="s">
        <v>106</v>
      </c>
      <c r="G89" s="377" t="s">
        <v>393</v>
      </c>
      <c r="H89" s="138" t="s">
        <v>174</v>
      </c>
      <c r="I89" s="140">
        <v>924.35747000000003</v>
      </c>
      <c r="J89" s="140">
        <v>924.35747000000003</v>
      </c>
      <c r="K89" s="413">
        <v>646.89526000000001</v>
      </c>
      <c r="L89" s="413">
        <v>646.89526000000001</v>
      </c>
      <c r="M89" s="410">
        <v>646.89526000000001</v>
      </c>
      <c r="N89" s="410">
        <v>646.89526000000001</v>
      </c>
      <c r="O89" s="422">
        <v>969.06402000000003</v>
      </c>
      <c r="P89" s="422">
        <v>969.64891999999998</v>
      </c>
      <c r="Q89" s="700"/>
    </row>
    <row r="90" spans="1:17" ht="12.75" customHeight="1">
      <c r="A90" s="682"/>
      <c r="B90" s="668"/>
      <c r="C90" s="668"/>
      <c r="D90" s="184" t="s">
        <v>43</v>
      </c>
      <c r="E90" s="138"/>
      <c r="F90" s="139"/>
      <c r="G90" s="139"/>
      <c r="H90" s="138"/>
      <c r="I90" s="140"/>
      <c r="J90" s="140"/>
      <c r="K90" s="140"/>
      <c r="L90" s="140"/>
      <c r="M90" s="141"/>
      <c r="N90" s="141"/>
      <c r="O90" s="142"/>
      <c r="P90" s="142"/>
      <c r="Q90" s="700"/>
    </row>
    <row r="91" spans="1:17" ht="30.75" customHeight="1">
      <c r="A91" s="682"/>
      <c r="B91" s="668"/>
      <c r="C91" s="668"/>
      <c r="D91" s="184" t="s">
        <v>21</v>
      </c>
      <c r="E91" s="138" t="s">
        <v>172</v>
      </c>
      <c r="F91" s="139" t="s">
        <v>106</v>
      </c>
      <c r="G91" s="377" t="s">
        <v>393</v>
      </c>
      <c r="H91" s="138" t="s">
        <v>174</v>
      </c>
      <c r="I91" s="140">
        <v>370.88652999999999</v>
      </c>
      <c r="J91" s="140">
        <v>370.88652999999999</v>
      </c>
      <c r="K91" s="413">
        <v>205.86073999999999</v>
      </c>
      <c r="L91" s="413">
        <v>205.86073999999999</v>
      </c>
      <c r="M91" s="410">
        <v>205.86073999999999</v>
      </c>
      <c r="N91" s="410">
        <v>205.86073999999999</v>
      </c>
      <c r="O91" s="422">
        <v>305.45197999999999</v>
      </c>
      <c r="P91" s="422">
        <v>269.43445000000003</v>
      </c>
      <c r="Q91" s="700"/>
    </row>
    <row r="92" spans="1:17" ht="12.75" customHeight="1">
      <c r="A92" s="683"/>
      <c r="B92" s="668"/>
      <c r="C92" s="668"/>
      <c r="D92" s="184" t="s">
        <v>43</v>
      </c>
      <c r="E92" s="138"/>
      <c r="F92" s="139"/>
      <c r="G92" s="139"/>
      <c r="H92" s="138"/>
      <c r="I92" s="140"/>
      <c r="J92" s="140"/>
      <c r="K92" s="140"/>
      <c r="L92" s="140"/>
      <c r="M92" s="141"/>
      <c r="N92" s="141"/>
      <c r="O92" s="143"/>
      <c r="P92" s="143"/>
      <c r="Q92" s="701"/>
    </row>
    <row r="93" spans="1:17" ht="40.5" customHeight="1">
      <c r="A93" s="658">
        <v>3</v>
      </c>
      <c r="B93" s="664" t="s">
        <v>64</v>
      </c>
      <c r="C93" s="664" t="s">
        <v>212</v>
      </c>
      <c r="D93" s="182" t="s">
        <v>21</v>
      </c>
      <c r="E93" s="132" t="s">
        <v>172</v>
      </c>
      <c r="F93" s="133"/>
      <c r="G93" s="133" t="s">
        <v>260</v>
      </c>
      <c r="H93" s="132" t="s">
        <v>69</v>
      </c>
      <c r="I93" s="134">
        <f t="shared" ref="I93:J93" si="12">I95</f>
        <v>4644.9690000000001</v>
      </c>
      <c r="J93" s="134">
        <f t="shared" si="12"/>
        <v>4644.9690000000001</v>
      </c>
      <c r="K93" s="134">
        <f t="shared" ref="K93:P93" si="13">K95</f>
        <v>5169.4000000000005</v>
      </c>
      <c r="L93" s="134">
        <f t="shared" si="13"/>
        <v>2446.49854</v>
      </c>
      <c r="M93" s="134">
        <f t="shared" si="13"/>
        <v>5169.4000000000005</v>
      </c>
      <c r="N93" s="134">
        <f t="shared" si="13"/>
        <v>5169.4000000000005</v>
      </c>
      <c r="O93" s="134">
        <f t="shared" si="13"/>
        <v>4794.4000000000005</v>
      </c>
      <c r="P93" s="134">
        <f t="shared" si="13"/>
        <v>4794.4000000000005</v>
      </c>
      <c r="Q93" s="658" t="s">
        <v>735</v>
      </c>
    </row>
    <row r="94" spans="1:17" ht="20" customHeight="1">
      <c r="A94" s="658"/>
      <c r="B94" s="664"/>
      <c r="C94" s="664"/>
      <c r="D94" s="182" t="s">
        <v>43</v>
      </c>
      <c r="E94" s="132"/>
      <c r="F94" s="133"/>
      <c r="G94" s="133"/>
      <c r="H94" s="132"/>
      <c r="I94" s="134"/>
      <c r="J94" s="134"/>
      <c r="K94" s="134"/>
      <c r="L94" s="134"/>
      <c r="M94" s="134"/>
      <c r="N94" s="134"/>
      <c r="O94" s="134"/>
      <c r="P94" s="134"/>
      <c r="Q94" s="658"/>
    </row>
    <row r="95" spans="1:17" ht="38.25" customHeight="1">
      <c r="A95" s="663" t="s">
        <v>100</v>
      </c>
      <c r="B95" s="659" t="s">
        <v>432</v>
      </c>
      <c r="C95" s="659" t="s">
        <v>126</v>
      </c>
      <c r="D95" s="189" t="s">
        <v>21</v>
      </c>
      <c r="E95" s="158" t="s">
        <v>172</v>
      </c>
      <c r="F95" s="159" t="s">
        <v>173</v>
      </c>
      <c r="G95" s="159" t="s">
        <v>431</v>
      </c>
      <c r="H95" s="158" t="s">
        <v>69</v>
      </c>
      <c r="I95" s="137">
        <f t="shared" ref="I95:J95" si="14">I97+I99+I101</f>
        <v>4644.9690000000001</v>
      </c>
      <c r="J95" s="137">
        <f t="shared" si="14"/>
        <v>4644.9690000000001</v>
      </c>
      <c r="K95" s="137">
        <f t="shared" ref="K95:P95" si="15">K97+K99+K101</f>
        <v>5169.4000000000005</v>
      </c>
      <c r="L95" s="137">
        <f t="shared" si="15"/>
        <v>2446.49854</v>
      </c>
      <c r="M95" s="137">
        <f t="shared" si="15"/>
        <v>5169.4000000000005</v>
      </c>
      <c r="N95" s="137">
        <f t="shared" si="15"/>
        <v>5169.4000000000005</v>
      </c>
      <c r="O95" s="137">
        <f t="shared" si="15"/>
        <v>4794.4000000000005</v>
      </c>
      <c r="P95" s="137">
        <f t="shared" si="15"/>
        <v>4794.4000000000005</v>
      </c>
      <c r="Q95" s="663" t="s">
        <v>736</v>
      </c>
    </row>
    <row r="96" spans="1:17" ht="21.75" customHeight="1">
      <c r="A96" s="663"/>
      <c r="B96" s="659"/>
      <c r="C96" s="659"/>
      <c r="D96" s="189" t="s">
        <v>43</v>
      </c>
      <c r="E96" s="158"/>
      <c r="F96" s="159"/>
      <c r="G96" s="159"/>
      <c r="H96" s="158"/>
      <c r="I96" s="141"/>
      <c r="J96" s="141"/>
      <c r="K96" s="141"/>
      <c r="L96" s="141"/>
      <c r="M96" s="141"/>
      <c r="N96" s="141"/>
      <c r="O96" s="141"/>
      <c r="P96" s="141"/>
      <c r="Q96" s="663"/>
    </row>
    <row r="97" spans="1:17" ht="30" customHeight="1">
      <c r="A97" s="687"/>
      <c r="B97" s="668" t="s">
        <v>432</v>
      </c>
      <c r="C97" s="636" t="s">
        <v>430</v>
      </c>
      <c r="D97" s="184" t="s">
        <v>21</v>
      </c>
      <c r="E97" s="138" t="s">
        <v>172</v>
      </c>
      <c r="F97" s="360" t="s">
        <v>173</v>
      </c>
      <c r="G97" s="337" t="s">
        <v>431</v>
      </c>
      <c r="H97" s="138">
        <v>121</v>
      </c>
      <c r="I97" s="140">
        <v>3268.7939999999999</v>
      </c>
      <c r="J97" s="140">
        <v>3268.7939999999999</v>
      </c>
      <c r="K97" s="413">
        <v>3656.5810000000001</v>
      </c>
      <c r="L97" s="413">
        <v>1733.67407</v>
      </c>
      <c r="M97" s="141">
        <v>3666.0645399999999</v>
      </c>
      <c r="N97" s="141">
        <v>3666.0645399999999</v>
      </c>
      <c r="O97" s="422">
        <v>3368.5619999999999</v>
      </c>
      <c r="P97" s="422">
        <v>3368.5619999999999</v>
      </c>
      <c r="Q97" s="680" t="s">
        <v>543</v>
      </c>
    </row>
    <row r="98" spans="1:17" ht="12" customHeight="1">
      <c r="A98" s="687"/>
      <c r="B98" s="668"/>
      <c r="C98" s="636"/>
      <c r="D98" s="184" t="s">
        <v>43</v>
      </c>
      <c r="E98" s="138"/>
      <c r="F98" s="139"/>
      <c r="G98" s="139"/>
      <c r="H98" s="138"/>
      <c r="I98" s="140"/>
      <c r="J98" s="140"/>
      <c r="K98" s="140"/>
      <c r="L98" s="140"/>
      <c r="M98" s="141"/>
      <c r="N98" s="141"/>
      <c r="O98" s="142"/>
      <c r="P98" s="142"/>
      <c r="Q98" s="680"/>
    </row>
    <row r="99" spans="1:17" ht="30" customHeight="1">
      <c r="A99" s="698"/>
      <c r="B99" s="635"/>
      <c r="C99" s="636"/>
      <c r="D99" s="184" t="s">
        <v>21</v>
      </c>
      <c r="E99" s="138" t="s">
        <v>172</v>
      </c>
      <c r="F99" s="360" t="s">
        <v>173</v>
      </c>
      <c r="G99" s="139" t="s">
        <v>431</v>
      </c>
      <c r="H99" s="138">
        <v>129</v>
      </c>
      <c r="I99" s="140">
        <v>987.17499999999995</v>
      </c>
      <c r="J99" s="140">
        <v>987.17499999999995</v>
      </c>
      <c r="K99" s="413">
        <v>1104.287</v>
      </c>
      <c r="L99" s="413">
        <v>488.67788000000002</v>
      </c>
      <c r="M99" s="141">
        <v>1094.8034600000001</v>
      </c>
      <c r="N99" s="141">
        <v>1094.8034600000001</v>
      </c>
      <c r="O99" s="422">
        <v>1017.306</v>
      </c>
      <c r="P99" s="422">
        <v>1017.306</v>
      </c>
      <c r="Q99" s="680"/>
    </row>
    <row r="100" spans="1:17">
      <c r="A100" s="698"/>
      <c r="B100" s="635"/>
      <c r="C100" s="636"/>
      <c r="D100" s="184" t="s">
        <v>43</v>
      </c>
      <c r="E100" s="138"/>
      <c r="F100" s="139"/>
      <c r="G100" s="139"/>
      <c r="H100" s="138"/>
      <c r="I100" s="140"/>
      <c r="J100" s="140"/>
      <c r="K100" s="140"/>
      <c r="L100" s="140"/>
      <c r="M100" s="141"/>
      <c r="N100" s="141"/>
      <c r="O100" s="142"/>
      <c r="P100" s="142"/>
      <c r="Q100" s="680"/>
    </row>
    <row r="101" spans="1:17" ht="30" customHeight="1">
      <c r="A101" s="698"/>
      <c r="B101" s="635"/>
      <c r="C101" s="636"/>
      <c r="D101" s="184" t="s">
        <v>21</v>
      </c>
      <c r="E101" s="138" t="s">
        <v>172</v>
      </c>
      <c r="F101" s="360" t="s">
        <v>173</v>
      </c>
      <c r="G101" s="139" t="s">
        <v>431</v>
      </c>
      <c r="H101" s="138">
        <v>244</v>
      </c>
      <c r="I101" s="140">
        <v>389</v>
      </c>
      <c r="J101" s="140">
        <v>389</v>
      </c>
      <c r="K101" s="413">
        <v>408.53199999999998</v>
      </c>
      <c r="L101" s="413">
        <v>224.14659</v>
      </c>
      <c r="M101" s="141">
        <v>408.53199999999998</v>
      </c>
      <c r="N101" s="141">
        <v>408.53199999999998</v>
      </c>
      <c r="O101" s="422">
        <v>408.53199999999998</v>
      </c>
      <c r="P101" s="422">
        <v>408.53199999999998</v>
      </c>
      <c r="Q101" s="680"/>
    </row>
    <row r="102" spans="1:17" ht="12.75" customHeight="1">
      <c r="A102" s="698"/>
      <c r="B102" s="635"/>
      <c r="C102" s="636"/>
      <c r="D102" s="184" t="s">
        <v>43</v>
      </c>
      <c r="E102" s="138"/>
      <c r="F102" s="139"/>
      <c r="G102" s="139"/>
      <c r="H102" s="138"/>
      <c r="I102" s="140"/>
      <c r="J102" s="140"/>
      <c r="K102" s="140"/>
      <c r="L102" s="140"/>
      <c r="M102" s="141"/>
      <c r="N102" s="141"/>
      <c r="O102" s="142"/>
      <c r="P102" s="142"/>
      <c r="Q102" s="680"/>
    </row>
    <row r="103" spans="1:17" ht="43.5" customHeight="1">
      <c r="A103" s="658">
        <v>4</v>
      </c>
      <c r="B103" s="664" t="s">
        <v>64</v>
      </c>
      <c r="C103" s="664" t="s">
        <v>210</v>
      </c>
      <c r="D103" s="182" t="s">
        <v>21</v>
      </c>
      <c r="E103" s="549" t="s">
        <v>751</v>
      </c>
      <c r="F103" s="133" t="s">
        <v>88</v>
      </c>
      <c r="G103" s="133" t="s">
        <v>254</v>
      </c>
      <c r="H103" s="132" t="s">
        <v>69</v>
      </c>
      <c r="I103" s="134">
        <f t="shared" ref="I103:P103" si="16">I105+I125</f>
        <v>9289.5622999999996</v>
      </c>
      <c r="J103" s="134">
        <f t="shared" si="16"/>
        <v>9289.5622999999996</v>
      </c>
      <c r="K103" s="134">
        <f t="shared" si="16"/>
        <v>5999</v>
      </c>
      <c r="L103" s="134">
        <f t="shared" si="16"/>
        <v>379.1</v>
      </c>
      <c r="M103" s="134">
        <f t="shared" si="16"/>
        <v>6030.0776299999998</v>
      </c>
      <c r="N103" s="134">
        <f t="shared" si="16"/>
        <v>6030.0775999999987</v>
      </c>
      <c r="O103" s="134">
        <f t="shared" si="16"/>
        <v>1243</v>
      </c>
      <c r="P103" s="134">
        <f t="shared" si="16"/>
        <v>1243</v>
      </c>
      <c r="Q103" s="658" t="s">
        <v>729</v>
      </c>
    </row>
    <row r="104" spans="1:17" ht="15" customHeight="1">
      <c r="A104" s="658"/>
      <c r="B104" s="664"/>
      <c r="C104" s="664"/>
      <c r="D104" s="182" t="s">
        <v>43</v>
      </c>
      <c r="E104" s="132"/>
      <c r="F104" s="133"/>
      <c r="G104" s="133"/>
      <c r="H104" s="132"/>
      <c r="I104" s="134"/>
      <c r="J104" s="134"/>
      <c r="K104" s="134"/>
      <c r="L104" s="134"/>
      <c r="M104" s="134"/>
      <c r="N104" s="134"/>
      <c r="O104" s="134"/>
      <c r="P104" s="134"/>
      <c r="Q104" s="658"/>
    </row>
    <row r="105" spans="1:17" ht="41.25" customHeight="1">
      <c r="A105" s="663" t="s">
        <v>131</v>
      </c>
      <c r="B105" s="659" t="s">
        <v>90</v>
      </c>
      <c r="C105" s="659" t="s">
        <v>127</v>
      </c>
      <c r="D105" s="189" t="s">
        <v>21</v>
      </c>
      <c r="E105" s="551" t="s">
        <v>751</v>
      </c>
      <c r="F105" s="159" t="s">
        <v>88</v>
      </c>
      <c r="G105" s="159" t="s">
        <v>255</v>
      </c>
      <c r="H105" s="158" t="s">
        <v>69</v>
      </c>
      <c r="I105" s="137">
        <f t="shared" ref="I105:J105" si="17">I107+I111+I115+I117+I119+I121+I123</f>
        <v>9289.5622999999996</v>
      </c>
      <c r="J105" s="137">
        <f t="shared" si="17"/>
        <v>9289.5622999999996</v>
      </c>
      <c r="K105" s="137">
        <f>K107+K111+K115+K117+K119+K121+K123</f>
        <v>5959</v>
      </c>
      <c r="L105" s="137">
        <f t="shared" ref="L105:P105" si="18">L107+L111+L115+L117+L119+L121+L123</f>
        <v>379.1</v>
      </c>
      <c r="M105" s="137">
        <f>M107+M111+M115+M117+M119+M121+M123+M113+M109</f>
        <v>6030.0776299999998</v>
      </c>
      <c r="N105" s="137">
        <f>N107+N111+N115+N117+N119+N121+N123+N113+N109</f>
        <v>6030.0775999999987</v>
      </c>
      <c r="O105" s="137">
        <f t="shared" si="18"/>
        <v>1203</v>
      </c>
      <c r="P105" s="137">
        <f t="shared" si="18"/>
        <v>1203</v>
      </c>
      <c r="Q105" s="663" t="s">
        <v>522</v>
      </c>
    </row>
    <row r="106" spans="1:17" ht="17.25" customHeight="1">
      <c r="A106" s="663"/>
      <c r="B106" s="659"/>
      <c r="C106" s="659"/>
      <c r="D106" s="189" t="s">
        <v>43</v>
      </c>
      <c r="E106" s="158"/>
      <c r="F106" s="159"/>
      <c r="G106" s="159"/>
      <c r="H106" s="158"/>
      <c r="I106" s="141"/>
      <c r="J106" s="137"/>
      <c r="K106" s="141"/>
      <c r="L106" s="141"/>
      <c r="M106" s="141"/>
      <c r="N106" s="137"/>
      <c r="O106" s="141"/>
      <c r="P106" s="141"/>
      <c r="Q106" s="702"/>
    </row>
    <row r="107" spans="1:17" ht="39" customHeight="1">
      <c r="A107" s="681"/>
      <c r="B107" s="655"/>
      <c r="C107" s="669" t="s">
        <v>654</v>
      </c>
      <c r="D107" s="385" t="s">
        <v>21</v>
      </c>
      <c r="E107" s="550" t="s">
        <v>179</v>
      </c>
      <c r="F107" s="389" t="s">
        <v>88</v>
      </c>
      <c r="G107" s="389" t="s">
        <v>655</v>
      </c>
      <c r="H107" s="386">
        <v>612</v>
      </c>
      <c r="I107" s="140">
        <v>0</v>
      </c>
      <c r="J107" s="140">
        <v>0</v>
      </c>
      <c r="K107" s="413">
        <v>464.4</v>
      </c>
      <c r="L107" s="413">
        <v>0</v>
      </c>
      <c r="M107" s="141">
        <v>464.4</v>
      </c>
      <c r="N107" s="141">
        <v>464.4</v>
      </c>
      <c r="O107" s="143">
        <v>0</v>
      </c>
      <c r="P107" s="143">
        <v>0</v>
      </c>
      <c r="Q107" s="655"/>
    </row>
    <row r="108" spans="1:17" ht="21" customHeight="1">
      <c r="A108" s="682"/>
      <c r="B108" s="656"/>
      <c r="C108" s="670"/>
      <c r="D108" s="385" t="s">
        <v>43</v>
      </c>
      <c r="E108" s="550"/>
      <c r="F108" s="389"/>
      <c r="G108" s="389"/>
      <c r="H108" s="386"/>
      <c r="I108" s="140"/>
      <c r="J108" s="140"/>
      <c r="K108" s="140"/>
      <c r="L108" s="140"/>
      <c r="M108" s="141"/>
      <c r="N108" s="141"/>
      <c r="O108" s="143"/>
      <c r="P108" s="143"/>
      <c r="Q108" s="656"/>
    </row>
    <row r="109" spans="1:17" ht="39" customHeight="1">
      <c r="A109" s="682"/>
      <c r="B109" s="656"/>
      <c r="C109" s="670"/>
      <c r="D109" s="491" t="s">
        <v>21</v>
      </c>
      <c r="E109" s="550" t="s">
        <v>179</v>
      </c>
      <c r="F109" s="493" t="s">
        <v>88</v>
      </c>
      <c r="G109" s="493" t="s">
        <v>655</v>
      </c>
      <c r="H109" s="492">
        <v>612</v>
      </c>
      <c r="I109" s="140">
        <v>0</v>
      </c>
      <c r="J109" s="140">
        <v>0</v>
      </c>
      <c r="K109" s="413">
        <v>0</v>
      </c>
      <c r="L109" s="413">
        <v>0</v>
      </c>
      <c r="M109" s="141">
        <v>29.64255</v>
      </c>
      <c r="N109" s="141">
        <v>29.64255</v>
      </c>
      <c r="O109" s="143">
        <v>0</v>
      </c>
      <c r="P109" s="143">
        <v>0</v>
      </c>
      <c r="Q109" s="656"/>
    </row>
    <row r="110" spans="1:17" ht="21" customHeight="1">
      <c r="A110" s="682"/>
      <c r="B110" s="656"/>
      <c r="C110" s="671"/>
      <c r="D110" s="491" t="s">
        <v>43</v>
      </c>
      <c r="E110" s="550"/>
      <c r="F110" s="493"/>
      <c r="G110" s="493"/>
      <c r="H110" s="492"/>
      <c r="I110" s="140"/>
      <c r="J110" s="140"/>
      <c r="K110" s="140"/>
      <c r="L110" s="140"/>
      <c r="M110" s="141"/>
      <c r="N110" s="141"/>
      <c r="O110" s="143"/>
      <c r="P110" s="143"/>
      <c r="Q110" s="656"/>
    </row>
    <row r="111" spans="1:17" ht="33" customHeight="1">
      <c r="A111" s="682"/>
      <c r="B111" s="656"/>
      <c r="C111" s="669" t="s">
        <v>657</v>
      </c>
      <c r="D111" s="491" t="s">
        <v>21</v>
      </c>
      <c r="E111" s="550" t="s">
        <v>179</v>
      </c>
      <c r="F111" s="493" t="s">
        <v>88</v>
      </c>
      <c r="G111" s="493" t="s">
        <v>658</v>
      </c>
      <c r="H111" s="492">
        <v>612</v>
      </c>
      <c r="I111" s="140">
        <v>0</v>
      </c>
      <c r="J111" s="140">
        <v>0</v>
      </c>
      <c r="K111" s="413">
        <v>183</v>
      </c>
      <c r="L111" s="413">
        <v>0</v>
      </c>
      <c r="M111" s="141">
        <v>183</v>
      </c>
      <c r="N111" s="141">
        <v>183</v>
      </c>
      <c r="O111" s="143">
        <v>0</v>
      </c>
      <c r="P111" s="143">
        <v>0</v>
      </c>
      <c r="Q111" s="656"/>
    </row>
    <row r="112" spans="1:17" ht="21" customHeight="1">
      <c r="A112" s="682"/>
      <c r="B112" s="656"/>
      <c r="C112" s="670"/>
      <c r="D112" s="491" t="s">
        <v>43</v>
      </c>
      <c r="E112" s="550"/>
      <c r="F112" s="493"/>
      <c r="G112" s="493"/>
      <c r="H112" s="492"/>
      <c r="I112" s="140"/>
      <c r="J112" s="140"/>
      <c r="K112" s="140"/>
      <c r="L112" s="140"/>
      <c r="M112" s="141"/>
      <c r="N112" s="141"/>
      <c r="O112" s="143"/>
      <c r="P112" s="143"/>
      <c r="Q112" s="656"/>
    </row>
    <row r="113" spans="1:17" ht="33" customHeight="1">
      <c r="A113" s="682"/>
      <c r="B113" s="656"/>
      <c r="C113" s="670"/>
      <c r="D113" s="491" t="s">
        <v>21</v>
      </c>
      <c r="E113" s="550" t="s">
        <v>179</v>
      </c>
      <c r="F113" s="493" t="s">
        <v>88</v>
      </c>
      <c r="G113" s="493" t="s">
        <v>658</v>
      </c>
      <c r="H113" s="492">
        <v>612</v>
      </c>
      <c r="I113" s="140">
        <v>0</v>
      </c>
      <c r="J113" s="140">
        <v>0</v>
      </c>
      <c r="K113" s="413">
        <v>183</v>
      </c>
      <c r="L113" s="413">
        <v>0</v>
      </c>
      <c r="M113" s="505">
        <v>1.8484799999999999</v>
      </c>
      <c r="N113" s="505">
        <v>1.8484799999999999</v>
      </c>
      <c r="O113" s="143">
        <v>0</v>
      </c>
      <c r="P113" s="143">
        <v>0</v>
      </c>
      <c r="Q113" s="656"/>
    </row>
    <row r="114" spans="1:17" ht="21" customHeight="1">
      <c r="A114" s="682"/>
      <c r="B114" s="656"/>
      <c r="C114" s="671"/>
      <c r="D114" s="491" t="s">
        <v>43</v>
      </c>
      <c r="E114" s="550"/>
      <c r="F114" s="493"/>
      <c r="G114" s="493"/>
      <c r="H114" s="492"/>
      <c r="I114" s="140"/>
      <c r="J114" s="140"/>
      <c r="K114" s="140"/>
      <c r="L114" s="140"/>
      <c r="M114" s="141"/>
      <c r="N114" s="141"/>
      <c r="O114" s="143"/>
      <c r="P114" s="143"/>
      <c r="Q114" s="656"/>
    </row>
    <row r="115" spans="1:17" ht="27.75" customHeight="1">
      <c r="A115" s="682"/>
      <c r="B115" s="656"/>
      <c r="C115" s="669" t="s">
        <v>656</v>
      </c>
      <c r="D115" s="385" t="s">
        <v>21</v>
      </c>
      <c r="E115" s="386" t="s">
        <v>172</v>
      </c>
      <c r="F115" s="389" t="s">
        <v>88</v>
      </c>
      <c r="G115" s="389" t="s">
        <v>397</v>
      </c>
      <c r="H115" s="386">
        <v>244</v>
      </c>
      <c r="I115" s="140">
        <v>1226.7122999999999</v>
      </c>
      <c r="J115" s="140">
        <v>1226.7122999999999</v>
      </c>
      <c r="K115" s="413">
        <v>970</v>
      </c>
      <c r="L115" s="413">
        <v>379.1</v>
      </c>
      <c r="M115" s="141">
        <v>1025.5866000000001</v>
      </c>
      <c r="N115" s="141">
        <v>1025.5865699999999</v>
      </c>
      <c r="O115" s="422">
        <v>970</v>
      </c>
      <c r="P115" s="422">
        <v>970</v>
      </c>
      <c r="Q115" s="656"/>
    </row>
    <row r="116" spans="1:17" ht="17.25" customHeight="1">
      <c r="A116" s="682"/>
      <c r="B116" s="656"/>
      <c r="C116" s="670"/>
      <c r="D116" s="385" t="s">
        <v>43</v>
      </c>
      <c r="E116" s="386"/>
      <c r="F116" s="389"/>
      <c r="G116" s="389"/>
      <c r="H116" s="386"/>
      <c r="I116" s="140"/>
      <c r="J116" s="140"/>
      <c r="K116" s="140"/>
      <c r="L116" s="140"/>
      <c r="M116" s="141"/>
      <c r="N116" s="141"/>
      <c r="O116" s="143"/>
      <c r="P116" s="143"/>
      <c r="Q116" s="656"/>
    </row>
    <row r="117" spans="1:17" ht="27.75" customHeight="1">
      <c r="A117" s="682"/>
      <c r="B117" s="656"/>
      <c r="C117" s="670"/>
      <c r="D117" s="385" t="s">
        <v>21</v>
      </c>
      <c r="E117" s="386" t="s">
        <v>172</v>
      </c>
      <c r="F117" s="389" t="s">
        <v>88</v>
      </c>
      <c r="G117" s="389" t="s">
        <v>397</v>
      </c>
      <c r="H117" s="386">
        <v>350</v>
      </c>
      <c r="I117" s="140">
        <v>182.85</v>
      </c>
      <c r="J117" s="140">
        <v>182.85</v>
      </c>
      <c r="K117" s="413">
        <v>233</v>
      </c>
      <c r="L117" s="413">
        <v>0</v>
      </c>
      <c r="M117" s="141">
        <v>217</v>
      </c>
      <c r="N117" s="141">
        <v>217</v>
      </c>
      <c r="O117" s="422">
        <v>233</v>
      </c>
      <c r="P117" s="422">
        <v>233</v>
      </c>
      <c r="Q117" s="656"/>
    </row>
    <row r="118" spans="1:17" ht="17.25" customHeight="1">
      <c r="A118" s="682"/>
      <c r="B118" s="656"/>
      <c r="C118" s="671"/>
      <c r="D118" s="385" t="s">
        <v>43</v>
      </c>
      <c r="E118" s="386"/>
      <c r="F118" s="389"/>
      <c r="G118" s="389"/>
      <c r="H118" s="386"/>
      <c r="I118" s="140"/>
      <c r="J118" s="140"/>
      <c r="K118" s="140"/>
      <c r="L118" s="140"/>
      <c r="M118" s="141"/>
      <c r="N118" s="141"/>
      <c r="O118" s="143"/>
      <c r="P118" s="143"/>
      <c r="Q118" s="656"/>
    </row>
    <row r="119" spans="1:17" ht="46" customHeight="1">
      <c r="A119" s="682"/>
      <c r="B119" s="656"/>
      <c r="C119" s="669" t="s">
        <v>659</v>
      </c>
      <c r="D119" s="385" t="s">
        <v>21</v>
      </c>
      <c r="E119" s="550" t="s">
        <v>179</v>
      </c>
      <c r="F119" s="389" t="s">
        <v>88</v>
      </c>
      <c r="G119" s="389" t="s">
        <v>660</v>
      </c>
      <c r="H119" s="386">
        <v>612</v>
      </c>
      <c r="I119" s="140">
        <v>7880</v>
      </c>
      <c r="J119" s="140">
        <v>7880</v>
      </c>
      <c r="K119" s="413">
        <v>168.6</v>
      </c>
      <c r="L119" s="413">
        <v>0</v>
      </c>
      <c r="M119" s="141">
        <v>168.6</v>
      </c>
      <c r="N119" s="141">
        <v>168.6</v>
      </c>
      <c r="O119" s="422">
        <v>0</v>
      </c>
      <c r="P119" s="422">
        <v>0</v>
      </c>
      <c r="Q119" s="384"/>
    </row>
    <row r="120" spans="1:17" ht="17.25" customHeight="1">
      <c r="A120" s="683"/>
      <c r="B120" s="657"/>
      <c r="C120" s="671"/>
      <c r="D120" s="385" t="s">
        <v>43</v>
      </c>
      <c r="E120" s="550"/>
      <c r="F120" s="389"/>
      <c r="G120" s="389"/>
      <c r="H120" s="386"/>
      <c r="I120" s="140"/>
      <c r="J120" s="140"/>
      <c r="K120" s="140"/>
      <c r="L120" s="140"/>
      <c r="M120" s="141"/>
      <c r="N120" s="141"/>
      <c r="O120" s="143"/>
      <c r="P120" s="143"/>
      <c r="Q120" s="384"/>
    </row>
    <row r="121" spans="1:17" ht="33" customHeight="1">
      <c r="A121" s="681"/>
      <c r="B121" s="650"/>
      <c r="C121" s="669" t="s">
        <v>661</v>
      </c>
      <c r="D121" s="184" t="s">
        <v>21</v>
      </c>
      <c r="E121" s="550" t="s">
        <v>179</v>
      </c>
      <c r="F121" s="139" t="s">
        <v>88</v>
      </c>
      <c r="G121" s="389" t="s">
        <v>662</v>
      </c>
      <c r="H121" s="138">
        <v>612</v>
      </c>
      <c r="I121" s="140">
        <v>0</v>
      </c>
      <c r="J121" s="140">
        <v>0</v>
      </c>
      <c r="K121" s="413">
        <v>3900</v>
      </c>
      <c r="L121" s="413">
        <v>0</v>
      </c>
      <c r="M121" s="141">
        <v>3900</v>
      </c>
      <c r="N121" s="141">
        <v>3900</v>
      </c>
      <c r="O121" s="143">
        <v>0</v>
      </c>
      <c r="P121" s="143">
        <v>0</v>
      </c>
      <c r="Q121" s="655"/>
    </row>
    <row r="122" spans="1:17" ht="21" customHeight="1">
      <c r="A122" s="682"/>
      <c r="B122" s="654"/>
      <c r="C122" s="670"/>
      <c r="D122" s="184" t="s">
        <v>43</v>
      </c>
      <c r="E122" s="550"/>
      <c r="F122" s="139"/>
      <c r="G122" s="139"/>
      <c r="H122" s="138"/>
      <c r="I122" s="140"/>
      <c r="J122" s="140"/>
      <c r="K122" s="413"/>
      <c r="L122" s="413"/>
      <c r="M122" s="141"/>
      <c r="N122" s="141"/>
      <c r="O122" s="143"/>
      <c r="P122" s="143"/>
      <c r="Q122" s="656"/>
    </row>
    <row r="123" spans="1:17" ht="27.75" customHeight="1">
      <c r="A123" s="682"/>
      <c r="B123" s="654"/>
      <c r="C123" s="670"/>
      <c r="D123" s="184" t="s">
        <v>21</v>
      </c>
      <c r="E123" s="550" t="s">
        <v>179</v>
      </c>
      <c r="F123" s="139" t="s">
        <v>88</v>
      </c>
      <c r="G123" s="389" t="s">
        <v>662</v>
      </c>
      <c r="H123" s="138">
        <v>612</v>
      </c>
      <c r="I123" s="140">
        <v>0</v>
      </c>
      <c r="J123" s="140">
        <v>0</v>
      </c>
      <c r="K123" s="413">
        <v>40</v>
      </c>
      <c r="L123" s="413">
        <v>0</v>
      </c>
      <c r="M123" s="141">
        <v>40</v>
      </c>
      <c r="N123" s="141">
        <v>40</v>
      </c>
      <c r="O123" s="143">
        <v>0</v>
      </c>
      <c r="P123" s="143">
        <v>0</v>
      </c>
      <c r="Q123" s="656"/>
    </row>
    <row r="124" spans="1:17" ht="17.25" customHeight="1">
      <c r="A124" s="682"/>
      <c r="B124" s="654"/>
      <c r="C124" s="670"/>
      <c r="D124" s="184" t="s">
        <v>43</v>
      </c>
      <c r="E124" s="550"/>
      <c r="F124" s="139"/>
      <c r="G124" s="139"/>
      <c r="H124" s="138"/>
      <c r="I124" s="140"/>
      <c r="J124" s="140"/>
      <c r="K124" s="140"/>
      <c r="L124" s="140"/>
      <c r="M124" s="141"/>
      <c r="N124" s="141"/>
      <c r="O124" s="143"/>
      <c r="P124" s="143"/>
      <c r="Q124" s="656"/>
    </row>
    <row r="125" spans="1:17" ht="39.75" customHeight="1">
      <c r="A125" s="732" t="s">
        <v>132</v>
      </c>
      <c r="B125" s="677" t="s">
        <v>83</v>
      </c>
      <c r="C125" s="677" t="s">
        <v>198</v>
      </c>
      <c r="D125" s="215" t="s">
        <v>21</v>
      </c>
      <c r="E125" s="217" t="s">
        <v>172</v>
      </c>
      <c r="F125" s="159" t="s">
        <v>88</v>
      </c>
      <c r="G125" s="159" t="s">
        <v>641</v>
      </c>
      <c r="H125" s="216" t="s">
        <v>69</v>
      </c>
      <c r="I125" s="137">
        <f t="shared" ref="I125:N125" si="19">I127</f>
        <v>0</v>
      </c>
      <c r="J125" s="137">
        <f t="shared" si="19"/>
        <v>0</v>
      </c>
      <c r="K125" s="137">
        <f t="shared" si="19"/>
        <v>40</v>
      </c>
      <c r="L125" s="137">
        <f t="shared" si="19"/>
        <v>0</v>
      </c>
      <c r="M125" s="137">
        <f t="shared" si="19"/>
        <v>0</v>
      </c>
      <c r="N125" s="137">
        <f t="shared" si="19"/>
        <v>0</v>
      </c>
      <c r="O125" s="137">
        <f t="shared" ref="O125:P125" si="20">O127</f>
        <v>40</v>
      </c>
      <c r="P125" s="137">
        <f t="shared" si="20"/>
        <v>40</v>
      </c>
      <c r="Q125" s="703" t="s">
        <v>634</v>
      </c>
    </row>
    <row r="126" spans="1:17" ht="18.75" customHeight="1">
      <c r="A126" s="733"/>
      <c r="B126" s="678"/>
      <c r="C126" s="678"/>
      <c r="D126" s="215" t="s">
        <v>43</v>
      </c>
      <c r="E126" s="217"/>
      <c r="F126" s="159"/>
      <c r="G126" s="159"/>
      <c r="H126" s="217"/>
      <c r="I126" s="141"/>
      <c r="J126" s="141"/>
      <c r="K126" s="141"/>
      <c r="L126" s="141"/>
      <c r="M126" s="141"/>
      <c r="N126" s="141"/>
      <c r="O126" s="141"/>
      <c r="P126" s="141"/>
      <c r="Q126" s="704"/>
    </row>
    <row r="127" spans="1:17" ht="34.5" customHeight="1">
      <c r="A127" s="734"/>
      <c r="B127" s="668" t="s">
        <v>87</v>
      </c>
      <c r="C127" s="668" t="s">
        <v>338</v>
      </c>
      <c r="D127" s="184" t="s">
        <v>21</v>
      </c>
      <c r="E127" s="160" t="s">
        <v>172</v>
      </c>
      <c r="F127" s="160" t="s">
        <v>88</v>
      </c>
      <c r="G127" s="160" t="s">
        <v>339</v>
      </c>
      <c r="H127" s="160" t="s">
        <v>108</v>
      </c>
      <c r="I127" s="140">
        <v>0</v>
      </c>
      <c r="J127" s="140">
        <v>0</v>
      </c>
      <c r="K127" s="140">
        <v>40</v>
      </c>
      <c r="L127" s="140">
        <v>0</v>
      </c>
      <c r="M127" s="141">
        <v>0</v>
      </c>
      <c r="N127" s="141">
        <v>0</v>
      </c>
      <c r="O127" s="142">
        <v>40</v>
      </c>
      <c r="P127" s="142">
        <v>40</v>
      </c>
      <c r="Q127" s="684"/>
    </row>
    <row r="128" spans="1:17" ht="15" customHeight="1">
      <c r="A128" s="734"/>
      <c r="B128" s="668"/>
      <c r="C128" s="668"/>
      <c r="D128" s="184" t="s">
        <v>43</v>
      </c>
      <c r="E128" s="161"/>
      <c r="F128" s="160"/>
      <c r="G128" s="160"/>
      <c r="H128" s="161"/>
      <c r="I128" s="140"/>
      <c r="J128" s="140"/>
      <c r="K128" s="140"/>
      <c r="L128" s="140"/>
      <c r="M128" s="141"/>
      <c r="N128" s="141"/>
      <c r="O128" s="142"/>
      <c r="P128" s="142"/>
      <c r="Q128" s="684"/>
    </row>
    <row r="129" spans="1:17" ht="44.25" customHeight="1">
      <c r="A129" s="658">
        <v>5</v>
      </c>
      <c r="B129" s="664" t="s">
        <v>64</v>
      </c>
      <c r="C129" s="664" t="s">
        <v>209</v>
      </c>
      <c r="D129" s="182" t="s">
        <v>21</v>
      </c>
      <c r="E129" s="132" t="s">
        <v>133</v>
      </c>
      <c r="F129" s="133"/>
      <c r="G129" s="133" t="s">
        <v>261</v>
      </c>
      <c r="H129" s="132" t="s">
        <v>69</v>
      </c>
      <c r="I129" s="134">
        <f t="shared" ref="I129:P129" si="21">I131+I143+I163</f>
        <v>24793.883519999999</v>
      </c>
      <c r="J129" s="134">
        <f t="shared" si="21"/>
        <v>24754.883519999999</v>
      </c>
      <c r="K129" s="134">
        <f t="shared" si="21"/>
        <v>35072.16635</v>
      </c>
      <c r="L129" s="134">
        <f t="shared" si="21"/>
        <v>10637.228859999999</v>
      </c>
      <c r="M129" s="134">
        <f t="shared" si="21"/>
        <v>35180.292229999999</v>
      </c>
      <c r="N129" s="134">
        <f t="shared" si="21"/>
        <v>32939.979759999995</v>
      </c>
      <c r="O129" s="134">
        <f t="shared" si="21"/>
        <v>28177.834040000002</v>
      </c>
      <c r="P129" s="134">
        <f t="shared" si="21"/>
        <v>28177.834040000002</v>
      </c>
      <c r="Q129" s="658" t="s">
        <v>730</v>
      </c>
    </row>
    <row r="130" spans="1:17" ht="12.5" customHeight="1">
      <c r="A130" s="658"/>
      <c r="B130" s="664"/>
      <c r="C130" s="664"/>
      <c r="D130" s="182" t="s">
        <v>43</v>
      </c>
      <c r="E130" s="132"/>
      <c r="F130" s="133"/>
      <c r="G130" s="133"/>
      <c r="H130" s="132"/>
      <c r="I130" s="134"/>
      <c r="J130" s="134"/>
      <c r="K130" s="134"/>
      <c r="L130" s="134"/>
      <c r="M130" s="134"/>
      <c r="N130" s="134"/>
      <c r="O130" s="134"/>
      <c r="P130" s="134"/>
      <c r="Q130" s="658"/>
    </row>
    <row r="131" spans="1:17" ht="39" customHeight="1">
      <c r="A131" s="663" t="s">
        <v>129</v>
      </c>
      <c r="B131" s="659" t="s">
        <v>90</v>
      </c>
      <c r="C131" s="659" t="s">
        <v>221</v>
      </c>
      <c r="D131" s="189" t="s">
        <v>21</v>
      </c>
      <c r="E131" s="158" t="s">
        <v>133</v>
      </c>
      <c r="F131" s="159"/>
      <c r="G131" s="159">
        <v>1510000000</v>
      </c>
      <c r="H131" s="158" t="s">
        <v>69</v>
      </c>
      <c r="I131" s="137">
        <f t="shared" ref="I131:J131" si="22">I133+I135+I139+I137</f>
        <v>6507.2965299999996</v>
      </c>
      <c r="J131" s="137">
        <f t="shared" si="22"/>
        <v>6507.2965299999996</v>
      </c>
      <c r="K131" s="137">
        <f>K133+K135+K139+K137+K141</f>
        <v>7914.0268299999998</v>
      </c>
      <c r="L131" s="137">
        <f t="shared" ref="L131:P131" si="23">L133+L135+L139+L137+L141</f>
        <v>2555.8369200000002</v>
      </c>
      <c r="M131" s="137">
        <f t="shared" si="23"/>
        <v>8215.1662399999987</v>
      </c>
      <c r="N131" s="137">
        <f t="shared" si="23"/>
        <v>6400.3426799999997</v>
      </c>
      <c r="O131" s="137">
        <f t="shared" si="23"/>
        <v>7809.4215199999999</v>
      </c>
      <c r="P131" s="137">
        <f t="shared" si="23"/>
        <v>7809.4215199999999</v>
      </c>
      <c r="Q131" s="663" t="s">
        <v>722</v>
      </c>
    </row>
    <row r="132" spans="1:17" ht="20.25" customHeight="1">
      <c r="A132" s="663"/>
      <c r="B132" s="659"/>
      <c r="C132" s="659"/>
      <c r="D132" s="189" t="s">
        <v>43</v>
      </c>
      <c r="E132" s="158"/>
      <c r="F132" s="159"/>
      <c r="G132" s="159"/>
      <c r="H132" s="158"/>
      <c r="I132" s="141"/>
      <c r="J132" s="141"/>
      <c r="K132" s="141"/>
      <c r="L132" s="141"/>
      <c r="M132" s="141"/>
      <c r="N132" s="141"/>
      <c r="O132" s="141"/>
      <c r="P132" s="141"/>
      <c r="Q132" s="663"/>
    </row>
    <row r="133" spans="1:17" ht="31" customHeight="1">
      <c r="A133" s="681"/>
      <c r="B133" s="738" t="s">
        <v>87</v>
      </c>
      <c r="C133" s="636" t="s">
        <v>136</v>
      </c>
      <c r="D133" s="184" t="s">
        <v>21</v>
      </c>
      <c r="E133" s="138" t="s">
        <v>133</v>
      </c>
      <c r="F133" s="139" t="s">
        <v>135</v>
      </c>
      <c r="G133" s="139">
        <v>1510081020</v>
      </c>
      <c r="H133" s="138" t="s">
        <v>108</v>
      </c>
      <c r="I133" s="140">
        <v>0</v>
      </c>
      <c r="J133" s="140">
        <v>0</v>
      </c>
      <c r="K133" s="413">
        <v>180</v>
      </c>
      <c r="L133" s="413">
        <v>88.856999999999999</v>
      </c>
      <c r="M133" s="141">
        <v>110.22408</v>
      </c>
      <c r="N133" s="141">
        <v>110.22408</v>
      </c>
      <c r="O133" s="422">
        <v>200</v>
      </c>
      <c r="P133" s="422">
        <v>200</v>
      </c>
      <c r="Q133" s="734"/>
    </row>
    <row r="134" spans="1:17" ht="17.5" customHeight="1">
      <c r="A134" s="682"/>
      <c r="B134" s="738"/>
      <c r="C134" s="636"/>
      <c r="D134" s="184" t="s">
        <v>43</v>
      </c>
      <c r="E134" s="138"/>
      <c r="F134" s="139"/>
      <c r="G134" s="139"/>
      <c r="H134" s="138"/>
      <c r="I134" s="140"/>
      <c r="J134" s="140"/>
      <c r="K134" s="140"/>
      <c r="L134" s="140"/>
      <c r="M134" s="141"/>
      <c r="N134" s="141"/>
      <c r="O134" s="140"/>
      <c r="P134" s="140"/>
      <c r="Q134" s="734"/>
    </row>
    <row r="135" spans="1:17" ht="35.25" customHeight="1">
      <c r="A135" s="682"/>
      <c r="B135" s="666" t="s">
        <v>71</v>
      </c>
      <c r="C135" s="669" t="s">
        <v>603</v>
      </c>
      <c r="D135" s="184" t="s">
        <v>21</v>
      </c>
      <c r="E135" s="138" t="s">
        <v>133</v>
      </c>
      <c r="F135" s="139" t="s">
        <v>93</v>
      </c>
      <c r="G135" s="139">
        <v>1510081010</v>
      </c>
      <c r="H135" s="138">
        <v>244</v>
      </c>
      <c r="I135" s="140">
        <v>3181.96785</v>
      </c>
      <c r="J135" s="140">
        <v>3181.96785</v>
      </c>
      <c r="K135" s="413">
        <v>3235.3088299999999</v>
      </c>
      <c r="L135" s="413">
        <v>1287.3299400000001</v>
      </c>
      <c r="M135" s="141">
        <v>3520.8088299999999</v>
      </c>
      <c r="N135" s="141">
        <v>3135.4779600000002</v>
      </c>
      <c r="O135" s="422">
        <v>2811.70352</v>
      </c>
      <c r="P135" s="422">
        <v>2811.70352</v>
      </c>
      <c r="Q135" s="649"/>
    </row>
    <row r="136" spans="1:17" ht="19.5" customHeight="1">
      <c r="A136" s="682"/>
      <c r="B136" s="666"/>
      <c r="C136" s="670"/>
      <c r="D136" s="184" t="s">
        <v>43</v>
      </c>
      <c r="E136" s="138"/>
      <c r="F136" s="139"/>
      <c r="G136" s="139"/>
      <c r="H136" s="138"/>
      <c r="I136" s="140"/>
      <c r="J136" s="140"/>
      <c r="K136" s="140"/>
      <c r="L136" s="140"/>
      <c r="M136" s="141"/>
      <c r="N136" s="141"/>
      <c r="O136" s="140"/>
      <c r="P136" s="140"/>
      <c r="Q136" s="649"/>
    </row>
    <row r="137" spans="1:17" ht="35.25" customHeight="1">
      <c r="A137" s="682"/>
      <c r="B137" s="666"/>
      <c r="C137" s="670"/>
      <c r="D137" s="238" t="s">
        <v>21</v>
      </c>
      <c r="E137" s="240" t="s">
        <v>133</v>
      </c>
      <c r="F137" s="241" t="s">
        <v>93</v>
      </c>
      <c r="G137" s="241">
        <v>1510081010</v>
      </c>
      <c r="H137" s="478">
        <v>247</v>
      </c>
      <c r="I137" s="140">
        <v>2709.4672599999999</v>
      </c>
      <c r="J137" s="140">
        <v>2709.4672599999999</v>
      </c>
      <c r="K137" s="413">
        <v>3909.6120000000001</v>
      </c>
      <c r="L137" s="413">
        <v>911.68696</v>
      </c>
      <c r="M137" s="141">
        <v>3909.6120000000001</v>
      </c>
      <c r="N137" s="141">
        <v>2480.7693100000001</v>
      </c>
      <c r="O137" s="422">
        <v>4209.6120000000001</v>
      </c>
      <c r="P137" s="422">
        <v>4209.6120000000001</v>
      </c>
      <c r="Q137" s="649"/>
    </row>
    <row r="138" spans="1:17" ht="19.5" customHeight="1">
      <c r="A138" s="682"/>
      <c r="B138" s="667"/>
      <c r="C138" s="671"/>
      <c r="D138" s="238" t="s">
        <v>43</v>
      </c>
      <c r="E138" s="240"/>
      <c r="F138" s="241"/>
      <c r="G138" s="241"/>
      <c r="H138" s="240"/>
      <c r="I138" s="140"/>
      <c r="J138" s="140"/>
      <c r="K138" s="140"/>
      <c r="L138" s="140"/>
      <c r="M138" s="141"/>
      <c r="N138" s="141"/>
      <c r="O138" s="140"/>
      <c r="P138" s="140"/>
      <c r="Q138" s="632"/>
    </row>
    <row r="139" spans="1:17" ht="32.25" customHeight="1">
      <c r="A139" s="682"/>
      <c r="B139" s="713" t="s">
        <v>72</v>
      </c>
      <c r="C139" s="669" t="s">
        <v>195</v>
      </c>
      <c r="D139" s="184" t="s">
        <v>21</v>
      </c>
      <c r="E139" s="138" t="s">
        <v>133</v>
      </c>
      <c r="F139" s="139" t="s">
        <v>75</v>
      </c>
      <c r="G139" s="139">
        <v>1510081080</v>
      </c>
      <c r="H139" s="138" t="s">
        <v>108</v>
      </c>
      <c r="I139" s="140">
        <v>615.86141999999995</v>
      </c>
      <c r="J139" s="140">
        <v>615.86141999999995</v>
      </c>
      <c r="K139" s="413">
        <v>588.10599999999999</v>
      </c>
      <c r="L139" s="413">
        <v>267.77515</v>
      </c>
      <c r="M139" s="141">
        <v>673.67281000000003</v>
      </c>
      <c r="N139" s="141">
        <v>673.67281000000003</v>
      </c>
      <c r="O139" s="422">
        <v>588.10599999999999</v>
      </c>
      <c r="P139" s="422">
        <v>588.10599999999999</v>
      </c>
      <c r="Q139" s="631"/>
    </row>
    <row r="140" spans="1:17" ht="22.5" customHeight="1">
      <c r="A140" s="682"/>
      <c r="B140" s="714"/>
      <c r="C140" s="670"/>
      <c r="D140" s="184" t="s">
        <v>43</v>
      </c>
      <c r="E140" s="138"/>
      <c r="F140" s="139"/>
      <c r="G140" s="139"/>
      <c r="H140" s="138"/>
      <c r="I140" s="140"/>
      <c r="J140" s="140"/>
      <c r="K140" s="140"/>
      <c r="L140" s="140"/>
      <c r="M140" s="141"/>
      <c r="N140" s="141"/>
      <c r="O140" s="140"/>
      <c r="P140" s="140"/>
      <c r="Q140" s="649"/>
    </row>
    <row r="141" spans="1:17" ht="32.25" customHeight="1">
      <c r="A141" s="325"/>
      <c r="B141" s="714"/>
      <c r="C141" s="670"/>
      <c r="D141" s="324" t="s">
        <v>21</v>
      </c>
      <c r="E141" s="326" t="s">
        <v>133</v>
      </c>
      <c r="F141" s="327" t="s">
        <v>75</v>
      </c>
      <c r="G141" s="327">
        <v>1510081080</v>
      </c>
      <c r="H141" s="326">
        <v>853</v>
      </c>
      <c r="I141" s="140">
        <v>874.67451000000005</v>
      </c>
      <c r="J141" s="140">
        <v>874.67451000000005</v>
      </c>
      <c r="K141" s="140">
        <v>1</v>
      </c>
      <c r="L141" s="140">
        <v>0.18787000000000001</v>
      </c>
      <c r="M141" s="141">
        <v>0.84852000000000005</v>
      </c>
      <c r="N141" s="141">
        <v>0.19852</v>
      </c>
      <c r="O141" s="140">
        <v>0</v>
      </c>
      <c r="P141" s="140">
        <v>0</v>
      </c>
      <c r="Q141" s="649"/>
    </row>
    <row r="142" spans="1:17" ht="22.5" customHeight="1">
      <c r="A142" s="325"/>
      <c r="B142" s="715"/>
      <c r="C142" s="671"/>
      <c r="D142" s="324" t="s">
        <v>43</v>
      </c>
      <c r="E142" s="326"/>
      <c r="F142" s="327"/>
      <c r="G142" s="327"/>
      <c r="H142" s="326"/>
      <c r="I142" s="140"/>
      <c r="J142" s="140"/>
      <c r="K142" s="140"/>
      <c r="L142" s="140"/>
      <c r="M142" s="141"/>
      <c r="N142" s="141"/>
      <c r="O142" s="140"/>
      <c r="P142" s="140"/>
      <c r="Q142" s="632"/>
    </row>
    <row r="143" spans="1:17" ht="33" customHeight="1">
      <c r="A143" s="703" t="s">
        <v>130</v>
      </c>
      <c r="B143" s="735" t="s">
        <v>83</v>
      </c>
      <c r="C143" s="677" t="s">
        <v>204</v>
      </c>
      <c r="D143" s="189" t="s">
        <v>21</v>
      </c>
      <c r="E143" s="158" t="s">
        <v>133</v>
      </c>
      <c r="F143" s="159" t="s">
        <v>69</v>
      </c>
      <c r="G143" s="159">
        <v>1520000000</v>
      </c>
      <c r="H143" s="158" t="s">
        <v>69</v>
      </c>
      <c r="I143" s="137">
        <f>I147+I149+I151+I145+I155</f>
        <v>1133.03</v>
      </c>
      <c r="J143" s="137">
        <f t="shared" ref="J143:L143" si="24">J147+J149+J151+J145+J155</f>
        <v>1094.03</v>
      </c>
      <c r="K143" s="137">
        <f>K145+K147+K149+K151+K155+K157</f>
        <v>7518</v>
      </c>
      <c r="L143" s="137">
        <f t="shared" si="24"/>
        <v>123.5</v>
      </c>
      <c r="M143" s="137">
        <f>M147+M149+M151+M145+M155+M157+M159+M161+M153</f>
        <v>3634.4</v>
      </c>
      <c r="N143" s="137">
        <f t="shared" ref="N143:P143" si="25">N147+N149+N151+N145+N155+N157+N159+N161</f>
        <v>3574.4</v>
      </c>
      <c r="O143" s="137">
        <f t="shared" si="25"/>
        <v>800</v>
      </c>
      <c r="P143" s="137">
        <f t="shared" si="25"/>
        <v>800</v>
      </c>
      <c r="Q143" s="703" t="s">
        <v>727</v>
      </c>
    </row>
    <row r="144" spans="1:17" ht="22.5" customHeight="1">
      <c r="A144" s="704"/>
      <c r="B144" s="736"/>
      <c r="C144" s="678"/>
      <c r="D144" s="189" t="s">
        <v>43</v>
      </c>
      <c r="E144" s="158"/>
      <c r="F144" s="159"/>
      <c r="G144" s="159"/>
      <c r="H144" s="158"/>
      <c r="I144" s="141"/>
      <c r="J144" s="141"/>
      <c r="K144" s="141"/>
      <c r="L144" s="145"/>
      <c r="M144" s="141"/>
      <c r="N144" s="141"/>
      <c r="O144" s="141"/>
      <c r="P144" s="141"/>
      <c r="Q144" s="704"/>
    </row>
    <row r="145" spans="1:17" ht="47.25" customHeight="1">
      <c r="A145" s="681"/>
      <c r="B145" s="665" t="s">
        <v>87</v>
      </c>
      <c r="C145" s="669" t="s">
        <v>137</v>
      </c>
      <c r="D145" s="184" t="s">
        <v>21</v>
      </c>
      <c r="E145" s="138" t="s">
        <v>133</v>
      </c>
      <c r="F145" s="139" t="s">
        <v>135</v>
      </c>
      <c r="G145" s="139" t="s">
        <v>417</v>
      </c>
      <c r="H145" s="138" t="s">
        <v>108</v>
      </c>
      <c r="I145" s="140">
        <v>123</v>
      </c>
      <c r="J145" s="140">
        <v>123</v>
      </c>
      <c r="K145" s="413">
        <v>200</v>
      </c>
      <c r="L145" s="413">
        <v>93.5</v>
      </c>
      <c r="M145" s="141">
        <v>232.5</v>
      </c>
      <c r="N145" s="141">
        <v>232.5</v>
      </c>
      <c r="O145" s="422">
        <v>200</v>
      </c>
      <c r="P145" s="422">
        <v>200</v>
      </c>
      <c r="Q145" s="631"/>
    </row>
    <row r="146" spans="1:17" ht="23.25" customHeight="1">
      <c r="A146" s="682"/>
      <c r="B146" s="667"/>
      <c r="C146" s="671"/>
      <c r="D146" s="184" t="s">
        <v>43</v>
      </c>
      <c r="E146" s="138"/>
      <c r="F146" s="139"/>
      <c r="G146" s="139"/>
      <c r="H146" s="138"/>
      <c r="I146" s="140"/>
      <c r="J146" s="140"/>
      <c r="K146" s="140"/>
      <c r="L146" s="162"/>
      <c r="M146" s="141"/>
      <c r="N146" s="141"/>
      <c r="O146" s="143"/>
      <c r="P146" s="143"/>
      <c r="Q146" s="632"/>
    </row>
    <row r="147" spans="1:17" ht="30" customHeight="1">
      <c r="A147" s="682"/>
      <c r="B147" s="665" t="s">
        <v>71</v>
      </c>
      <c r="C147" s="669" t="s">
        <v>445</v>
      </c>
      <c r="D147" s="184" t="s">
        <v>21</v>
      </c>
      <c r="E147" s="138" t="s">
        <v>133</v>
      </c>
      <c r="F147" s="139" t="s">
        <v>135</v>
      </c>
      <c r="G147" s="139" t="s">
        <v>416</v>
      </c>
      <c r="H147" s="138" t="s">
        <v>108</v>
      </c>
      <c r="I147" s="140">
        <v>414</v>
      </c>
      <c r="J147" s="140">
        <v>414</v>
      </c>
      <c r="K147" s="413">
        <v>300</v>
      </c>
      <c r="L147" s="413">
        <v>0</v>
      </c>
      <c r="M147" s="141">
        <v>475</v>
      </c>
      <c r="N147" s="141">
        <v>475</v>
      </c>
      <c r="O147" s="143">
        <v>400</v>
      </c>
      <c r="P147" s="143">
        <v>400</v>
      </c>
      <c r="Q147" s="631"/>
    </row>
    <row r="148" spans="1:17" ht="22.5" customHeight="1">
      <c r="A148" s="682"/>
      <c r="B148" s="667"/>
      <c r="C148" s="671"/>
      <c r="D148" s="184" t="s">
        <v>43</v>
      </c>
      <c r="E148" s="138"/>
      <c r="F148" s="139"/>
      <c r="G148" s="139"/>
      <c r="H148" s="138"/>
      <c r="I148" s="140"/>
      <c r="J148" s="140"/>
      <c r="K148" s="140"/>
      <c r="L148" s="162"/>
      <c r="M148" s="141"/>
      <c r="N148" s="141"/>
      <c r="O148" s="143"/>
      <c r="P148" s="143"/>
      <c r="Q148" s="632"/>
    </row>
    <row r="149" spans="1:17" ht="34.5" customHeight="1">
      <c r="A149" s="682"/>
      <c r="B149" s="738" t="s">
        <v>72</v>
      </c>
      <c r="C149" s="636" t="s">
        <v>352</v>
      </c>
      <c r="D149" s="184" t="s">
        <v>21</v>
      </c>
      <c r="E149" s="138">
        <v>115</v>
      </c>
      <c r="F149" s="139" t="s">
        <v>135</v>
      </c>
      <c r="G149" s="139" t="s">
        <v>353</v>
      </c>
      <c r="H149" s="138">
        <v>244</v>
      </c>
      <c r="I149" s="140">
        <v>0</v>
      </c>
      <c r="J149" s="140">
        <v>0</v>
      </c>
      <c r="K149" s="413">
        <v>200</v>
      </c>
      <c r="L149" s="413">
        <v>0</v>
      </c>
      <c r="M149" s="141">
        <v>0</v>
      </c>
      <c r="N149" s="141">
        <v>0</v>
      </c>
      <c r="O149" s="143">
        <v>200</v>
      </c>
      <c r="P149" s="143">
        <v>200</v>
      </c>
      <c r="Q149" s="631"/>
    </row>
    <row r="150" spans="1:17" ht="16.5" customHeight="1">
      <c r="A150" s="682"/>
      <c r="B150" s="738"/>
      <c r="C150" s="636"/>
      <c r="D150" s="184" t="s">
        <v>43</v>
      </c>
      <c r="E150" s="138"/>
      <c r="F150" s="139"/>
      <c r="G150" s="139"/>
      <c r="H150" s="138"/>
      <c r="I150" s="140"/>
      <c r="J150" s="140"/>
      <c r="K150" s="140"/>
      <c r="L150" s="162"/>
      <c r="M150" s="141"/>
      <c r="N150" s="141"/>
      <c r="O150" s="143"/>
      <c r="P150" s="143"/>
      <c r="Q150" s="632"/>
    </row>
    <row r="151" spans="1:17" ht="26.5" customHeight="1">
      <c r="A151" s="682"/>
      <c r="B151" s="665" t="s">
        <v>74</v>
      </c>
      <c r="C151" s="669" t="s">
        <v>595</v>
      </c>
      <c r="D151" s="342" t="s">
        <v>21</v>
      </c>
      <c r="E151" s="345" t="s">
        <v>133</v>
      </c>
      <c r="F151" s="348" t="s">
        <v>135</v>
      </c>
      <c r="G151" s="348" t="s">
        <v>598</v>
      </c>
      <c r="H151" s="345" t="s">
        <v>108</v>
      </c>
      <c r="I151" s="140">
        <v>439</v>
      </c>
      <c r="J151" s="140">
        <v>400</v>
      </c>
      <c r="K151" s="413">
        <v>150</v>
      </c>
      <c r="L151" s="413">
        <v>30</v>
      </c>
      <c r="M151" s="141">
        <v>150</v>
      </c>
      <c r="N151" s="141">
        <v>150</v>
      </c>
      <c r="O151" s="143">
        <v>0</v>
      </c>
      <c r="P151" s="143">
        <v>0</v>
      </c>
      <c r="Q151" s="631"/>
    </row>
    <row r="152" spans="1:17" ht="21.75" customHeight="1">
      <c r="A152" s="682"/>
      <c r="B152" s="667"/>
      <c r="C152" s="670"/>
      <c r="D152" s="342" t="s">
        <v>43</v>
      </c>
      <c r="E152" s="345"/>
      <c r="F152" s="348"/>
      <c r="G152" s="348"/>
      <c r="H152" s="345"/>
      <c r="I152" s="140"/>
      <c r="J152" s="140"/>
      <c r="K152" s="140"/>
      <c r="L152" s="162"/>
      <c r="M152" s="141"/>
      <c r="N152" s="141"/>
      <c r="O152" s="143"/>
      <c r="P152" s="143"/>
      <c r="Q152" s="649"/>
    </row>
    <row r="153" spans="1:17" ht="26.5" customHeight="1">
      <c r="A153" s="682"/>
      <c r="B153" s="665" t="s">
        <v>596</v>
      </c>
      <c r="C153" s="669" t="s">
        <v>723</v>
      </c>
      <c r="D153" s="481" t="s">
        <v>21</v>
      </c>
      <c r="E153" s="480" t="s">
        <v>133</v>
      </c>
      <c r="F153" s="485" t="s">
        <v>135</v>
      </c>
      <c r="G153" s="550" t="s">
        <v>752</v>
      </c>
      <c r="H153" s="480" t="s">
        <v>108</v>
      </c>
      <c r="I153" s="140">
        <v>0</v>
      </c>
      <c r="J153" s="140">
        <v>0</v>
      </c>
      <c r="K153" s="413">
        <v>0</v>
      </c>
      <c r="L153" s="413">
        <v>0</v>
      </c>
      <c r="M153" s="141">
        <v>60</v>
      </c>
      <c r="N153" s="141">
        <v>0</v>
      </c>
      <c r="O153" s="143">
        <v>0</v>
      </c>
      <c r="P153" s="143">
        <v>0</v>
      </c>
      <c r="Q153" s="631"/>
    </row>
    <row r="154" spans="1:17" ht="21.75" customHeight="1">
      <c r="A154" s="682"/>
      <c r="B154" s="667"/>
      <c r="C154" s="670"/>
      <c r="D154" s="481" t="s">
        <v>43</v>
      </c>
      <c r="E154" s="480"/>
      <c r="F154" s="485"/>
      <c r="G154" s="485"/>
      <c r="H154" s="480"/>
      <c r="I154" s="140"/>
      <c r="J154" s="140"/>
      <c r="K154" s="140"/>
      <c r="L154" s="162"/>
      <c r="M154" s="141"/>
      <c r="N154" s="141"/>
      <c r="O154" s="143"/>
      <c r="P154" s="143"/>
      <c r="Q154" s="649"/>
    </row>
    <row r="155" spans="1:17" ht="33" customHeight="1">
      <c r="A155" s="682"/>
      <c r="B155" s="713" t="s">
        <v>597</v>
      </c>
      <c r="C155" s="669" t="s">
        <v>671</v>
      </c>
      <c r="D155" s="218" t="s">
        <v>21</v>
      </c>
      <c r="E155" s="221" t="s">
        <v>133</v>
      </c>
      <c r="F155" s="222" t="s">
        <v>135</v>
      </c>
      <c r="G155" s="405" t="s">
        <v>670</v>
      </c>
      <c r="H155" s="221" t="s">
        <v>108</v>
      </c>
      <c r="I155" s="140">
        <v>157.03</v>
      </c>
      <c r="J155" s="140">
        <v>157.03</v>
      </c>
      <c r="K155" s="413">
        <v>668</v>
      </c>
      <c r="L155" s="413">
        <v>0</v>
      </c>
      <c r="M155" s="141">
        <v>260</v>
      </c>
      <c r="N155" s="141">
        <v>260</v>
      </c>
      <c r="O155" s="143">
        <v>0</v>
      </c>
      <c r="P155" s="143">
        <v>0</v>
      </c>
      <c r="Q155" s="631"/>
    </row>
    <row r="156" spans="1:17" ht="21.75" customHeight="1">
      <c r="A156" s="683"/>
      <c r="B156" s="714"/>
      <c r="C156" s="670"/>
      <c r="D156" s="218" t="s">
        <v>43</v>
      </c>
      <c r="E156" s="221"/>
      <c r="F156" s="222"/>
      <c r="G156" s="222"/>
      <c r="H156" s="221"/>
      <c r="I156" s="140"/>
      <c r="J156" s="140"/>
      <c r="K156" s="140"/>
      <c r="L156" s="162"/>
      <c r="M156" s="141"/>
      <c r="N156" s="141"/>
      <c r="O156" s="143"/>
      <c r="P156" s="143"/>
      <c r="Q156" s="649"/>
    </row>
    <row r="157" spans="1:17" ht="48" customHeight="1">
      <c r="A157" s="325"/>
      <c r="B157" s="714"/>
      <c r="C157" s="670"/>
      <c r="D157" s="324" t="s">
        <v>21</v>
      </c>
      <c r="E157" s="326" t="s">
        <v>133</v>
      </c>
      <c r="F157" s="327" t="s">
        <v>135</v>
      </c>
      <c r="G157" s="405" t="s">
        <v>670</v>
      </c>
      <c r="H157" s="326" t="s">
        <v>108</v>
      </c>
      <c r="I157" s="140">
        <v>1.58</v>
      </c>
      <c r="J157" s="162">
        <v>1.58</v>
      </c>
      <c r="K157" s="413">
        <v>6000</v>
      </c>
      <c r="L157" s="413">
        <v>0</v>
      </c>
      <c r="M157" s="141">
        <v>2340</v>
      </c>
      <c r="N157" s="141">
        <v>2340</v>
      </c>
      <c r="O157" s="143">
        <v>0</v>
      </c>
      <c r="P157" s="143">
        <v>0</v>
      </c>
      <c r="Q157" s="631"/>
    </row>
    <row r="158" spans="1:17" ht="21.75" customHeight="1">
      <c r="A158" s="325"/>
      <c r="B158" s="715"/>
      <c r="C158" s="671"/>
      <c r="D158" s="324" t="s">
        <v>43</v>
      </c>
      <c r="E158" s="326"/>
      <c r="F158" s="327"/>
      <c r="G158" s="327"/>
      <c r="H158" s="326"/>
      <c r="I158" s="140"/>
      <c r="J158" s="140"/>
      <c r="K158" s="140"/>
      <c r="L158" s="140"/>
      <c r="M158" s="141"/>
      <c r="N158" s="141"/>
      <c r="O158" s="140"/>
      <c r="P158" s="140"/>
      <c r="Q158" s="649"/>
    </row>
    <row r="159" spans="1:17" ht="33" customHeight="1">
      <c r="A159" s="482"/>
      <c r="B159" s="713" t="s">
        <v>724</v>
      </c>
      <c r="C159" s="669" t="s">
        <v>725</v>
      </c>
      <c r="D159" s="481" t="s">
        <v>21</v>
      </c>
      <c r="E159" s="480" t="s">
        <v>133</v>
      </c>
      <c r="F159" s="485" t="s">
        <v>135</v>
      </c>
      <c r="G159" s="485" t="s">
        <v>726</v>
      </c>
      <c r="H159" s="480" t="s">
        <v>108</v>
      </c>
      <c r="I159" s="140">
        <v>0</v>
      </c>
      <c r="J159" s="140">
        <v>0</v>
      </c>
      <c r="K159" s="413">
        <v>0</v>
      </c>
      <c r="L159" s="413">
        <v>0</v>
      </c>
      <c r="M159" s="141">
        <v>1.17</v>
      </c>
      <c r="N159" s="141">
        <v>1.17</v>
      </c>
      <c r="O159" s="143">
        <v>0</v>
      </c>
      <c r="P159" s="143">
        <v>0</v>
      </c>
      <c r="Q159" s="631"/>
    </row>
    <row r="160" spans="1:17" ht="21.75" customHeight="1">
      <c r="A160" s="482"/>
      <c r="B160" s="714"/>
      <c r="C160" s="670"/>
      <c r="D160" s="481" t="s">
        <v>43</v>
      </c>
      <c r="E160" s="480"/>
      <c r="F160" s="485"/>
      <c r="G160" s="485"/>
      <c r="H160" s="480"/>
      <c r="I160" s="140"/>
      <c r="J160" s="140"/>
      <c r="K160" s="140"/>
      <c r="L160" s="162"/>
      <c r="M160" s="141"/>
      <c r="N160" s="141"/>
      <c r="O160" s="143"/>
      <c r="P160" s="143"/>
      <c r="Q160" s="649"/>
    </row>
    <row r="161" spans="1:17" ht="48" customHeight="1">
      <c r="A161" s="482"/>
      <c r="B161" s="714"/>
      <c r="C161" s="670"/>
      <c r="D161" s="481" t="s">
        <v>21</v>
      </c>
      <c r="E161" s="480" t="s">
        <v>133</v>
      </c>
      <c r="F161" s="485" t="s">
        <v>135</v>
      </c>
      <c r="G161" s="485" t="s">
        <v>726</v>
      </c>
      <c r="H161" s="480" t="s">
        <v>108</v>
      </c>
      <c r="I161" s="140">
        <v>0</v>
      </c>
      <c r="J161" s="162">
        <v>0</v>
      </c>
      <c r="K161" s="413">
        <v>0</v>
      </c>
      <c r="L161" s="413">
        <v>0</v>
      </c>
      <c r="M161" s="141">
        <v>115.73</v>
      </c>
      <c r="N161" s="141">
        <v>115.73</v>
      </c>
      <c r="O161" s="143">
        <v>0</v>
      </c>
      <c r="P161" s="143">
        <v>0</v>
      </c>
      <c r="Q161" s="631"/>
    </row>
    <row r="162" spans="1:17" ht="21.75" customHeight="1">
      <c r="A162" s="482"/>
      <c r="B162" s="715"/>
      <c r="C162" s="671"/>
      <c r="D162" s="481" t="s">
        <v>43</v>
      </c>
      <c r="E162" s="480"/>
      <c r="F162" s="485"/>
      <c r="G162" s="485"/>
      <c r="H162" s="480"/>
      <c r="I162" s="140"/>
      <c r="J162" s="140"/>
      <c r="K162" s="140"/>
      <c r="L162" s="140"/>
      <c r="M162" s="141"/>
      <c r="N162" s="141"/>
      <c r="O162" s="140"/>
      <c r="P162" s="140"/>
      <c r="Q162" s="649"/>
    </row>
    <row r="163" spans="1:17" ht="34.5" customHeight="1">
      <c r="A163" s="703" t="s">
        <v>403</v>
      </c>
      <c r="B163" s="735" t="s">
        <v>101</v>
      </c>
      <c r="C163" s="677" t="s">
        <v>615</v>
      </c>
      <c r="D163" s="220" t="s">
        <v>21</v>
      </c>
      <c r="E163" s="217" t="s">
        <v>133</v>
      </c>
      <c r="F163" s="159" t="s">
        <v>93</v>
      </c>
      <c r="G163" s="159">
        <v>1530000000</v>
      </c>
      <c r="H163" s="217" t="s">
        <v>69</v>
      </c>
      <c r="I163" s="137">
        <f>I165+I167+I169+I173+I177+I179+I181+I171+I175</f>
        <v>17153.556990000001</v>
      </c>
      <c r="J163" s="137">
        <f>J165+J167+J169+J173+J177+J179+J181+J171+J175</f>
        <v>17153.556990000001</v>
      </c>
      <c r="K163" s="137">
        <f t="shared" ref="K163:P163" si="26">K165+K167+K169+K171+K173+K175+K177+K179+K181</f>
        <v>19640.139520000001</v>
      </c>
      <c r="L163" s="137">
        <f t="shared" si="26"/>
        <v>7957.8919399999995</v>
      </c>
      <c r="M163" s="137">
        <f t="shared" si="26"/>
        <v>23330.725990000003</v>
      </c>
      <c r="N163" s="137">
        <f t="shared" si="26"/>
        <v>22965.237079999995</v>
      </c>
      <c r="O163" s="137">
        <f t="shared" si="26"/>
        <v>19568.412520000002</v>
      </c>
      <c r="P163" s="137">
        <f t="shared" si="26"/>
        <v>19568.412520000002</v>
      </c>
      <c r="Q163" s="703" t="s">
        <v>731</v>
      </c>
    </row>
    <row r="164" spans="1:17" ht="18.75" customHeight="1">
      <c r="A164" s="704"/>
      <c r="B164" s="736"/>
      <c r="C164" s="678"/>
      <c r="D164" s="220" t="s">
        <v>43</v>
      </c>
      <c r="E164" s="217"/>
      <c r="F164" s="159"/>
      <c r="G164" s="159"/>
      <c r="H164" s="217"/>
      <c r="I164" s="141"/>
      <c r="J164" s="141"/>
      <c r="K164" s="141"/>
      <c r="L164" s="145"/>
      <c r="M164" s="141"/>
      <c r="N164" s="141"/>
      <c r="O164" s="141"/>
      <c r="P164" s="141"/>
      <c r="Q164" s="704"/>
    </row>
    <row r="165" spans="1:17" ht="27.75" customHeight="1">
      <c r="A165" s="681"/>
      <c r="B165" s="738" t="s">
        <v>87</v>
      </c>
      <c r="C165" s="636" t="s">
        <v>134</v>
      </c>
      <c r="D165" s="184" t="s">
        <v>21</v>
      </c>
      <c r="E165" s="138" t="s">
        <v>133</v>
      </c>
      <c r="F165" s="139" t="s">
        <v>93</v>
      </c>
      <c r="G165" s="139">
        <v>1530080230</v>
      </c>
      <c r="H165" s="138" t="s">
        <v>178</v>
      </c>
      <c r="I165" s="162">
        <v>4279.5959400000002</v>
      </c>
      <c r="J165" s="162">
        <v>4279.5959400000002</v>
      </c>
      <c r="K165" s="413">
        <v>5072.7139200000001</v>
      </c>
      <c r="L165" s="413">
        <v>2074.92857</v>
      </c>
      <c r="M165" s="145">
        <v>4131.6218600000002</v>
      </c>
      <c r="N165" s="145">
        <v>4123.3918599999997</v>
      </c>
      <c r="O165" s="422">
        <v>5072.7139200000001</v>
      </c>
      <c r="P165" s="422">
        <v>5072.7139200000001</v>
      </c>
      <c r="Q165" s="655"/>
    </row>
    <row r="166" spans="1:17" ht="12.75" customHeight="1">
      <c r="A166" s="682"/>
      <c r="B166" s="738"/>
      <c r="C166" s="636"/>
      <c r="D166" s="184" t="s">
        <v>43</v>
      </c>
      <c r="E166" s="138"/>
      <c r="F166" s="139"/>
      <c r="G166" s="139"/>
      <c r="H166" s="138"/>
      <c r="I166" s="162"/>
      <c r="J166" s="162"/>
      <c r="K166" s="413"/>
      <c r="L166" s="413"/>
      <c r="M166" s="145"/>
      <c r="N166" s="145"/>
      <c r="O166" s="422"/>
      <c r="P166" s="422"/>
      <c r="Q166" s="656"/>
    </row>
    <row r="167" spans="1:17" ht="27.75" customHeight="1">
      <c r="A167" s="682"/>
      <c r="B167" s="738"/>
      <c r="C167" s="636"/>
      <c r="D167" s="184" t="s">
        <v>21</v>
      </c>
      <c r="E167" s="138" t="s">
        <v>133</v>
      </c>
      <c r="F167" s="139" t="s">
        <v>93</v>
      </c>
      <c r="G167" s="139">
        <v>1530080230</v>
      </c>
      <c r="H167" s="138" t="s">
        <v>236</v>
      </c>
      <c r="I167" s="162">
        <v>1243.9630999999999</v>
      </c>
      <c r="J167" s="162">
        <v>1243.9630999999999</v>
      </c>
      <c r="K167" s="413">
        <v>1531.9595999999999</v>
      </c>
      <c r="L167" s="413">
        <v>544.60581000000002</v>
      </c>
      <c r="M167" s="145">
        <v>1195.4823200000001</v>
      </c>
      <c r="N167" s="145">
        <v>1195.4823100000001</v>
      </c>
      <c r="O167" s="422">
        <v>1531.9595999999999</v>
      </c>
      <c r="P167" s="422">
        <v>1531.9595999999999</v>
      </c>
      <c r="Q167" s="656"/>
    </row>
    <row r="168" spans="1:17" ht="12.75" customHeight="1">
      <c r="A168" s="682"/>
      <c r="B168" s="738"/>
      <c r="C168" s="636"/>
      <c r="D168" s="184" t="s">
        <v>43</v>
      </c>
      <c r="E168" s="138"/>
      <c r="F168" s="139"/>
      <c r="G168" s="139"/>
      <c r="H168" s="138"/>
      <c r="I168" s="162"/>
      <c r="J168" s="162"/>
      <c r="K168" s="413"/>
      <c r="L168" s="413"/>
      <c r="M168" s="145"/>
      <c r="N168" s="145"/>
      <c r="O168" s="422"/>
      <c r="P168" s="422"/>
      <c r="Q168" s="656"/>
    </row>
    <row r="169" spans="1:17" ht="33" customHeight="1">
      <c r="A169" s="682"/>
      <c r="B169" s="738"/>
      <c r="C169" s="636"/>
      <c r="D169" s="184" t="s">
        <v>21</v>
      </c>
      <c r="E169" s="138" t="s">
        <v>133</v>
      </c>
      <c r="F169" s="139" t="s">
        <v>93</v>
      </c>
      <c r="G169" s="139">
        <v>1530080230</v>
      </c>
      <c r="H169" s="138" t="s">
        <v>109</v>
      </c>
      <c r="I169" s="162">
        <v>7680.3117099999999</v>
      </c>
      <c r="J169" s="162">
        <v>7680.3117099999999</v>
      </c>
      <c r="K169" s="413">
        <v>8712.7519200000006</v>
      </c>
      <c r="L169" s="413">
        <v>3670.1745999999998</v>
      </c>
      <c r="M169" s="145">
        <v>7085.6994599999998</v>
      </c>
      <c r="N169" s="145">
        <v>7075.6994599999998</v>
      </c>
      <c r="O169" s="422">
        <v>8712.7519200000006</v>
      </c>
      <c r="P169" s="422">
        <v>8712.7519200000006</v>
      </c>
      <c r="Q169" s="656"/>
    </row>
    <row r="170" spans="1:17" ht="12.75" customHeight="1">
      <c r="A170" s="682"/>
      <c r="B170" s="738"/>
      <c r="C170" s="636"/>
      <c r="D170" s="184" t="s">
        <v>43</v>
      </c>
      <c r="E170" s="138"/>
      <c r="F170" s="139"/>
      <c r="G170" s="139"/>
      <c r="H170" s="138"/>
      <c r="I170" s="162"/>
      <c r="J170" s="162"/>
      <c r="K170" s="413"/>
      <c r="L170" s="413"/>
      <c r="M170" s="145"/>
      <c r="N170" s="145"/>
      <c r="O170" s="422"/>
      <c r="P170" s="422"/>
      <c r="Q170" s="656"/>
    </row>
    <row r="171" spans="1:17" ht="33" customHeight="1">
      <c r="A171" s="682"/>
      <c r="B171" s="738"/>
      <c r="C171" s="636"/>
      <c r="D171" s="278" t="s">
        <v>21</v>
      </c>
      <c r="E171" s="279" t="s">
        <v>133</v>
      </c>
      <c r="F171" s="280" t="s">
        <v>93</v>
      </c>
      <c r="G171" s="280">
        <v>1530080230</v>
      </c>
      <c r="H171" s="279">
        <v>129</v>
      </c>
      <c r="I171" s="162">
        <v>2260.3465099999999</v>
      </c>
      <c r="J171" s="162">
        <v>2260.3465099999999</v>
      </c>
      <c r="K171" s="413">
        <v>2631.25108</v>
      </c>
      <c r="L171" s="413">
        <v>964.05294000000004</v>
      </c>
      <c r="M171" s="145">
        <v>2070.9816000000001</v>
      </c>
      <c r="N171" s="145">
        <v>2070.9816000000001</v>
      </c>
      <c r="O171" s="422">
        <v>2631.25108</v>
      </c>
      <c r="P171" s="422">
        <v>2631.25108</v>
      </c>
      <c r="Q171" s="656"/>
    </row>
    <row r="172" spans="1:17" ht="12.75" customHeight="1">
      <c r="A172" s="682"/>
      <c r="B172" s="738"/>
      <c r="C172" s="636"/>
      <c r="D172" s="278" t="s">
        <v>43</v>
      </c>
      <c r="E172" s="279"/>
      <c r="F172" s="280"/>
      <c r="G172" s="280"/>
      <c r="H172" s="279"/>
      <c r="I172" s="162"/>
      <c r="J172" s="162"/>
      <c r="K172" s="140"/>
      <c r="L172" s="140"/>
      <c r="M172" s="145"/>
      <c r="N172" s="145"/>
      <c r="O172" s="140"/>
      <c r="P172" s="140"/>
      <c r="Q172" s="656"/>
    </row>
    <row r="173" spans="1:17" ht="32.25" customHeight="1">
      <c r="A173" s="682"/>
      <c r="B173" s="738"/>
      <c r="C173" s="636"/>
      <c r="D173" s="184" t="s">
        <v>21</v>
      </c>
      <c r="E173" s="138" t="s">
        <v>133</v>
      </c>
      <c r="F173" s="139" t="s">
        <v>93</v>
      </c>
      <c r="G173" s="139">
        <v>1530080230</v>
      </c>
      <c r="H173" s="138" t="s">
        <v>108</v>
      </c>
      <c r="I173" s="162">
        <v>1521.20073</v>
      </c>
      <c r="J173" s="162">
        <v>1521.20073</v>
      </c>
      <c r="K173" s="413">
        <v>1599.7360000000001</v>
      </c>
      <c r="L173" s="413">
        <v>670.91902000000005</v>
      </c>
      <c r="M173" s="145">
        <v>2103.88789</v>
      </c>
      <c r="N173" s="145">
        <v>1775.6289899999999</v>
      </c>
      <c r="O173" s="422">
        <v>1599.7360000000001</v>
      </c>
      <c r="P173" s="422">
        <v>1599.7360000000001</v>
      </c>
      <c r="Q173" s="656"/>
    </row>
    <row r="174" spans="1:17" ht="12.75" customHeight="1">
      <c r="A174" s="682"/>
      <c r="B174" s="738"/>
      <c r="C174" s="636"/>
      <c r="D174" s="184" t="s">
        <v>43</v>
      </c>
      <c r="E174" s="138"/>
      <c r="F174" s="139"/>
      <c r="G174" s="139"/>
      <c r="H174" s="138"/>
      <c r="I174" s="162"/>
      <c r="J174" s="162"/>
      <c r="K174" s="140"/>
      <c r="L174" s="140"/>
      <c r="M174" s="145"/>
      <c r="N174" s="145"/>
      <c r="O174" s="140"/>
      <c r="P174" s="140"/>
      <c r="Q174" s="656"/>
    </row>
    <row r="175" spans="1:17" ht="27.75" customHeight="1">
      <c r="A175" s="682"/>
      <c r="B175" s="738"/>
      <c r="C175" s="636"/>
      <c r="D175" s="400" t="s">
        <v>21</v>
      </c>
      <c r="E175" s="401" t="s">
        <v>133</v>
      </c>
      <c r="F175" s="405" t="s">
        <v>93</v>
      </c>
      <c r="G175" s="405">
        <v>1530080230</v>
      </c>
      <c r="H175" s="401">
        <v>831</v>
      </c>
      <c r="I175" s="162">
        <v>50.5</v>
      </c>
      <c r="J175" s="162">
        <v>50.5</v>
      </c>
      <c r="K175" s="413">
        <v>3.2109999999999999</v>
      </c>
      <c r="L175" s="413">
        <v>3.2109999999999999</v>
      </c>
      <c r="M175" s="145">
        <v>290.66485</v>
      </c>
      <c r="N175" s="145">
        <v>290.66485</v>
      </c>
      <c r="O175" s="422">
        <v>0</v>
      </c>
      <c r="P175" s="422">
        <v>0</v>
      </c>
      <c r="Q175" s="656"/>
    </row>
    <row r="176" spans="1:17" ht="12.75" customHeight="1">
      <c r="A176" s="682"/>
      <c r="B176" s="738"/>
      <c r="C176" s="636"/>
      <c r="D176" s="400" t="s">
        <v>43</v>
      </c>
      <c r="E176" s="401"/>
      <c r="F176" s="405"/>
      <c r="G176" s="405"/>
      <c r="H176" s="401"/>
      <c r="I176" s="162"/>
      <c r="J176" s="162"/>
      <c r="K176" s="140"/>
      <c r="L176" s="140"/>
      <c r="M176" s="145"/>
      <c r="N176" s="145"/>
      <c r="O176" s="140"/>
      <c r="P176" s="140"/>
      <c r="Q176" s="656"/>
    </row>
    <row r="177" spans="1:19" ht="27.75" customHeight="1">
      <c r="A177" s="682"/>
      <c r="B177" s="738"/>
      <c r="C177" s="636"/>
      <c r="D177" s="184" t="s">
        <v>21</v>
      </c>
      <c r="E177" s="138" t="s">
        <v>133</v>
      </c>
      <c r="F177" s="139" t="s">
        <v>93</v>
      </c>
      <c r="G177" s="139">
        <v>1530080230</v>
      </c>
      <c r="H177" s="138" t="s">
        <v>223</v>
      </c>
      <c r="I177" s="162">
        <v>50</v>
      </c>
      <c r="J177" s="162">
        <v>50</v>
      </c>
      <c r="K177" s="413">
        <v>19</v>
      </c>
      <c r="L177" s="413">
        <v>0</v>
      </c>
      <c r="M177" s="145">
        <v>6382.87201</v>
      </c>
      <c r="N177" s="145">
        <v>6363.87201</v>
      </c>
      <c r="O177" s="422">
        <v>20</v>
      </c>
      <c r="P177" s="422">
        <v>20</v>
      </c>
      <c r="Q177" s="656"/>
    </row>
    <row r="178" spans="1:19" ht="12.75" customHeight="1">
      <c r="A178" s="682"/>
      <c r="B178" s="738"/>
      <c r="C178" s="636"/>
      <c r="D178" s="184" t="s">
        <v>43</v>
      </c>
      <c r="E178" s="138"/>
      <c r="F178" s="139"/>
      <c r="G178" s="139"/>
      <c r="H178" s="138"/>
      <c r="I178" s="140"/>
      <c r="J178" s="140"/>
      <c r="K178" s="162"/>
      <c r="L178" s="162"/>
      <c r="M178" s="145"/>
      <c r="N178" s="145"/>
      <c r="O178" s="140"/>
      <c r="P178" s="140"/>
      <c r="Q178" s="656"/>
    </row>
    <row r="179" spans="1:19" ht="28.5" customHeight="1">
      <c r="A179" s="682"/>
      <c r="B179" s="665" t="s">
        <v>71</v>
      </c>
      <c r="C179" s="669" t="s">
        <v>278</v>
      </c>
      <c r="D179" s="184" t="s">
        <v>21</v>
      </c>
      <c r="E179" s="138" t="s">
        <v>133</v>
      </c>
      <c r="F179" s="139" t="s">
        <v>93</v>
      </c>
      <c r="G179" s="139">
        <v>1530080250</v>
      </c>
      <c r="H179" s="138">
        <v>111</v>
      </c>
      <c r="I179" s="162">
        <v>51.95008</v>
      </c>
      <c r="J179" s="162">
        <v>51.95008</v>
      </c>
      <c r="K179" s="413">
        <v>53.3917</v>
      </c>
      <c r="L179" s="413">
        <v>30</v>
      </c>
      <c r="M179" s="145">
        <v>53.3917</v>
      </c>
      <c r="N179" s="145">
        <v>53.3917</v>
      </c>
      <c r="O179" s="140">
        <v>0</v>
      </c>
      <c r="P179" s="140">
        <v>0</v>
      </c>
      <c r="Q179" s="656"/>
    </row>
    <row r="180" spans="1:19" ht="21.75" customHeight="1">
      <c r="A180" s="682"/>
      <c r="B180" s="666"/>
      <c r="C180" s="670"/>
      <c r="D180" s="184" t="s">
        <v>43</v>
      </c>
      <c r="E180" s="138"/>
      <c r="F180" s="139"/>
      <c r="G180" s="139"/>
      <c r="H180" s="138"/>
      <c r="I180" s="162"/>
      <c r="J180" s="162"/>
      <c r="K180" s="413"/>
      <c r="L180" s="413"/>
      <c r="M180" s="145"/>
      <c r="N180" s="145"/>
      <c r="O180" s="140"/>
      <c r="P180" s="140"/>
      <c r="Q180" s="656"/>
    </row>
    <row r="181" spans="1:19" ht="35.25" customHeight="1">
      <c r="A181" s="682"/>
      <c r="B181" s="666"/>
      <c r="C181" s="670"/>
      <c r="D181" s="184" t="s">
        <v>21</v>
      </c>
      <c r="E181" s="138" t="s">
        <v>133</v>
      </c>
      <c r="F181" s="139" t="s">
        <v>93</v>
      </c>
      <c r="G181" s="139">
        <v>1530080250</v>
      </c>
      <c r="H181" s="138">
        <v>119</v>
      </c>
      <c r="I181" s="162">
        <v>15.68892</v>
      </c>
      <c r="J181" s="162">
        <v>15.68892</v>
      </c>
      <c r="K181" s="413">
        <v>16.124300000000002</v>
      </c>
      <c r="L181" s="413">
        <v>0</v>
      </c>
      <c r="M181" s="145">
        <v>16.124300000000002</v>
      </c>
      <c r="N181" s="145">
        <v>16.124300000000002</v>
      </c>
      <c r="O181" s="140">
        <v>0</v>
      </c>
      <c r="P181" s="140">
        <v>0</v>
      </c>
      <c r="Q181" s="656"/>
    </row>
    <row r="182" spans="1:19" ht="19.5" customHeight="1">
      <c r="A182" s="682"/>
      <c r="B182" s="667"/>
      <c r="C182" s="671"/>
      <c r="D182" s="184" t="s">
        <v>43</v>
      </c>
      <c r="E182" s="138"/>
      <c r="F182" s="139"/>
      <c r="G182" s="139"/>
      <c r="H182" s="138"/>
      <c r="I182" s="140"/>
      <c r="J182" s="140"/>
      <c r="K182" s="162"/>
      <c r="L182" s="162"/>
      <c r="M182" s="145"/>
      <c r="N182" s="145"/>
      <c r="O182" s="140"/>
      <c r="P182" s="140"/>
      <c r="Q182" s="657"/>
    </row>
    <row r="183" spans="1:19" ht="54" customHeight="1">
      <c r="A183" s="675">
        <v>6</v>
      </c>
      <c r="B183" s="660" t="s">
        <v>64</v>
      </c>
      <c r="C183" s="660" t="s">
        <v>213</v>
      </c>
      <c r="D183" s="346" t="s">
        <v>21</v>
      </c>
      <c r="E183" s="344" t="s">
        <v>172</v>
      </c>
      <c r="F183" s="133" t="s">
        <v>135</v>
      </c>
      <c r="G183" s="133" t="s">
        <v>259</v>
      </c>
      <c r="H183" s="344" t="s">
        <v>69</v>
      </c>
      <c r="I183" s="134">
        <f t="shared" ref="I183:J183" si="27">I185+I188</f>
        <v>2083.1846999999998</v>
      </c>
      <c r="J183" s="134">
        <f t="shared" si="27"/>
        <v>2083.1846999999998</v>
      </c>
      <c r="K183" s="134">
        <f t="shared" ref="K183:P183" si="28">K185+K188</f>
        <v>1436.4</v>
      </c>
      <c r="L183" s="134">
        <f>L185+L188</f>
        <v>1022.2908100000001</v>
      </c>
      <c r="M183" s="134">
        <f t="shared" si="28"/>
        <v>1266.4000000000001</v>
      </c>
      <c r="N183" s="134">
        <f t="shared" si="28"/>
        <v>1266.39959</v>
      </c>
      <c r="O183" s="134">
        <f t="shared" si="28"/>
        <v>1132.4000000000001</v>
      </c>
      <c r="P183" s="134">
        <f t="shared" si="28"/>
        <v>1132.4000000000001</v>
      </c>
      <c r="Q183" s="675" t="s">
        <v>732</v>
      </c>
    </row>
    <row r="184" spans="1:19" ht="15" customHeight="1">
      <c r="A184" s="676"/>
      <c r="B184" s="661"/>
      <c r="C184" s="661"/>
      <c r="D184" s="346" t="s">
        <v>43</v>
      </c>
      <c r="E184" s="344"/>
      <c r="F184" s="133"/>
      <c r="G184" s="133"/>
      <c r="H184" s="344"/>
      <c r="I184" s="163"/>
      <c r="J184" s="134"/>
      <c r="K184" s="134"/>
      <c r="L184" s="134"/>
      <c r="M184" s="163"/>
      <c r="N184" s="134"/>
      <c r="O184" s="134"/>
      <c r="P184" s="134"/>
      <c r="Q184" s="676"/>
    </row>
    <row r="185" spans="1:19" s="37" customFormat="1" ht="48" customHeight="1">
      <c r="A185" s="164"/>
      <c r="B185" s="190" t="s">
        <v>372</v>
      </c>
      <c r="C185" s="190" t="s">
        <v>375</v>
      </c>
      <c r="D185" s="190" t="s">
        <v>21</v>
      </c>
      <c r="E185" s="164"/>
      <c r="F185" s="165"/>
      <c r="G185" s="165"/>
      <c r="H185" s="164"/>
      <c r="I185" s="166">
        <f t="shared" ref="I185:J185" si="29">I186</f>
        <v>71.184700000000007</v>
      </c>
      <c r="J185" s="166">
        <f t="shared" si="29"/>
        <v>71.184700000000007</v>
      </c>
      <c r="K185" s="166">
        <f t="shared" ref="K185:P185" si="30">K186</f>
        <v>37.55789</v>
      </c>
      <c r="L185" s="166">
        <f t="shared" si="30"/>
        <v>17.557480000000002</v>
      </c>
      <c r="M185" s="166">
        <f t="shared" si="30"/>
        <v>17.55789</v>
      </c>
      <c r="N185" s="166">
        <f t="shared" si="30"/>
        <v>17.557480000000002</v>
      </c>
      <c r="O185" s="166">
        <f t="shared" si="30"/>
        <v>29</v>
      </c>
      <c r="P185" s="166">
        <f t="shared" si="30"/>
        <v>29</v>
      </c>
      <c r="Q185" s="164"/>
      <c r="R185" s="196"/>
      <c r="S185" s="196"/>
    </row>
    <row r="186" spans="1:19" ht="70.5" customHeight="1">
      <c r="A186" s="687"/>
      <c r="B186" s="668">
        <v>1</v>
      </c>
      <c r="C186" s="635" t="s">
        <v>721</v>
      </c>
      <c r="D186" s="184" t="s">
        <v>21</v>
      </c>
      <c r="E186" s="138" t="s">
        <v>172</v>
      </c>
      <c r="F186" s="139" t="s">
        <v>135</v>
      </c>
      <c r="G186" s="139" t="s">
        <v>258</v>
      </c>
      <c r="H186" s="138" t="s">
        <v>108</v>
      </c>
      <c r="I186" s="140">
        <v>71.184700000000007</v>
      </c>
      <c r="J186" s="140">
        <v>71.184700000000007</v>
      </c>
      <c r="K186" s="413">
        <v>37.55789</v>
      </c>
      <c r="L186" s="413">
        <v>17.557480000000002</v>
      </c>
      <c r="M186" s="145">
        <v>17.55789</v>
      </c>
      <c r="N186" s="141">
        <v>17.557480000000002</v>
      </c>
      <c r="O186" s="143">
        <v>29</v>
      </c>
      <c r="P186" s="143">
        <v>29</v>
      </c>
      <c r="Q186" s="680"/>
    </row>
    <row r="187" spans="1:19" ht="14.5" customHeight="1">
      <c r="A187" s="687"/>
      <c r="B187" s="668"/>
      <c r="C187" s="635"/>
      <c r="D187" s="184" t="s">
        <v>43</v>
      </c>
      <c r="E187" s="138"/>
      <c r="F187" s="139"/>
      <c r="G187" s="139"/>
      <c r="H187" s="138"/>
      <c r="I187" s="162"/>
      <c r="J187" s="140"/>
      <c r="K187" s="140"/>
      <c r="L187" s="140"/>
      <c r="M187" s="145"/>
      <c r="N187" s="141"/>
      <c r="O187" s="143"/>
      <c r="P187" s="143"/>
      <c r="Q187" s="680"/>
    </row>
    <row r="188" spans="1:19" ht="42.75" customHeight="1">
      <c r="A188" s="164"/>
      <c r="B188" s="190" t="s">
        <v>373</v>
      </c>
      <c r="C188" s="191" t="s">
        <v>374</v>
      </c>
      <c r="D188" s="190" t="s">
        <v>21</v>
      </c>
      <c r="E188" s="167"/>
      <c r="F188" s="168"/>
      <c r="G188" s="168"/>
      <c r="H188" s="167"/>
      <c r="I188" s="166">
        <f t="shared" ref="I188:J188" si="31">I189+I191+I195+I197</f>
        <v>2012</v>
      </c>
      <c r="J188" s="166">
        <f t="shared" si="31"/>
        <v>2012</v>
      </c>
      <c r="K188" s="166">
        <f>K189+K191+K195+K197+K199+K201+K203+K193</f>
        <v>1398.84211</v>
      </c>
      <c r="L188" s="166">
        <f>L189+L191+L195+L197+L199+L201+L203+L193</f>
        <v>1004.73333</v>
      </c>
      <c r="M188" s="166">
        <f t="shared" ref="M188:N188" si="32">M189+M191+M195+M197+M199+M201+M203</f>
        <v>1248.84211</v>
      </c>
      <c r="N188" s="166">
        <f t="shared" si="32"/>
        <v>1248.84211</v>
      </c>
      <c r="O188" s="166">
        <f>O189+O191+O195+O197+O199+O201+O203+O193</f>
        <v>1103.4000000000001</v>
      </c>
      <c r="P188" s="166">
        <f>P189+P191+P195+P197+P199+P201+P203+P193</f>
        <v>1103.4000000000001</v>
      </c>
      <c r="Q188" s="167"/>
    </row>
    <row r="189" spans="1:19" ht="36" customHeight="1">
      <c r="A189" s="681"/>
      <c r="B189" s="672"/>
      <c r="C189" s="669" t="s">
        <v>600</v>
      </c>
      <c r="D189" s="184" t="s">
        <v>21</v>
      </c>
      <c r="E189" s="139" t="s">
        <v>172</v>
      </c>
      <c r="F189" s="139" t="s">
        <v>135</v>
      </c>
      <c r="G189" s="139" t="s">
        <v>376</v>
      </c>
      <c r="H189" s="139" t="s">
        <v>311</v>
      </c>
      <c r="I189" s="140">
        <v>1151.4000000000001</v>
      </c>
      <c r="J189" s="140">
        <v>1151.4000000000001</v>
      </c>
      <c r="K189" s="413">
        <v>882.4</v>
      </c>
      <c r="L189" s="413">
        <v>650.49666000000002</v>
      </c>
      <c r="M189" s="141">
        <v>882.4</v>
      </c>
      <c r="N189" s="141">
        <v>882.4</v>
      </c>
      <c r="O189" s="143">
        <v>882.4</v>
      </c>
      <c r="P189" s="143">
        <v>882.4</v>
      </c>
      <c r="Q189" s="672"/>
    </row>
    <row r="190" spans="1:19" ht="23.5" customHeight="1">
      <c r="A190" s="682"/>
      <c r="B190" s="673"/>
      <c r="C190" s="670"/>
      <c r="D190" s="184" t="s">
        <v>43</v>
      </c>
      <c r="E190" s="138"/>
      <c r="F190" s="139"/>
      <c r="G190" s="139"/>
      <c r="H190" s="138"/>
      <c r="I190" s="140"/>
      <c r="J190" s="140"/>
      <c r="K190" s="413"/>
      <c r="L190" s="413"/>
      <c r="M190" s="145"/>
      <c r="N190" s="141"/>
      <c r="O190" s="143"/>
      <c r="P190" s="143"/>
      <c r="Q190" s="673"/>
    </row>
    <row r="191" spans="1:19" ht="27.5" customHeight="1">
      <c r="A191" s="682"/>
      <c r="B191" s="673"/>
      <c r="C191" s="670"/>
      <c r="D191" s="275" t="s">
        <v>21</v>
      </c>
      <c r="E191" s="277" t="s">
        <v>172</v>
      </c>
      <c r="F191" s="277" t="s">
        <v>135</v>
      </c>
      <c r="G191" s="277" t="s">
        <v>376</v>
      </c>
      <c r="H191" s="277" t="s">
        <v>311</v>
      </c>
      <c r="I191" s="140">
        <v>60.6</v>
      </c>
      <c r="J191" s="140">
        <v>60.6</v>
      </c>
      <c r="K191" s="413">
        <v>46.44211</v>
      </c>
      <c r="L191" s="413">
        <v>34.236669999999997</v>
      </c>
      <c r="M191" s="141">
        <v>46.44211</v>
      </c>
      <c r="N191" s="141">
        <v>46.44211</v>
      </c>
      <c r="O191" s="143">
        <v>0</v>
      </c>
      <c r="P191" s="143">
        <v>0</v>
      </c>
      <c r="Q191" s="673"/>
    </row>
    <row r="192" spans="1:19" ht="23.5" customHeight="1">
      <c r="A192" s="682"/>
      <c r="B192" s="673"/>
      <c r="C192" s="671"/>
      <c r="D192" s="275" t="s">
        <v>43</v>
      </c>
      <c r="E192" s="276"/>
      <c r="F192" s="277"/>
      <c r="G192" s="277"/>
      <c r="H192" s="276"/>
      <c r="I192" s="162"/>
      <c r="J192" s="140"/>
      <c r="K192" s="140"/>
      <c r="L192" s="140"/>
      <c r="M192" s="145"/>
      <c r="N192" s="141"/>
      <c r="O192" s="143"/>
      <c r="P192" s="143"/>
      <c r="Q192" s="674"/>
    </row>
    <row r="193" spans="1:17" ht="42.5" customHeight="1">
      <c r="A193" s="682"/>
      <c r="B193" s="673"/>
      <c r="C193" s="669" t="s">
        <v>666</v>
      </c>
      <c r="D193" s="385" t="s">
        <v>21</v>
      </c>
      <c r="E193" s="389" t="s">
        <v>172</v>
      </c>
      <c r="F193" s="389" t="s">
        <v>135</v>
      </c>
      <c r="G193" s="389" t="s">
        <v>665</v>
      </c>
      <c r="H193" s="389" t="s">
        <v>311</v>
      </c>
      <c r="I193" s="140">
        <v>0</v>
      </c>
      <c r="J193" s="140">
        <v>0</v>
      </c>
      <c r="K193" s="413">
        <v>150</v>
      </c>
      <c r="L193" s="413">
        <v>0</v>
      </c>
      <c r="M193" s="141">
        <v>0</v>
      </c>
      <c r="N193" s="141">
        <v>0</v>
      </c>
      <c r="O193" s="143">
        <v>150</v>
      </c>
      <c r="P193" s="143">
        <v>150</v>
      </c>
      <c r="Q193" s="382"/>
    </row>
    <row r="194" spans="1:17" ht="23.5" customHeight="1">
      <c r="A194" s="682"/>
      <c r="B194" s="674"/>
      <c r="C194" s="671"/>
      <c r="D194" s="385" t="s">
        <v>43</v>
      </c>
      <c r="E194" s="386"/>
      <c r="F194" s="389"/>
      <c r="G194" s="389"/>
      <c r="H194" s="386"/>
      <c r="I194" s="162"/>
      <c r="J194" s="140"/>
      <c r="K194" s="140"/>
      <c r="L194" s="140"/>
      <c r="M194" s="145"/>
      <c r="N194" s="141"/>
      <c r="O194" s="143"/>
      <c r="P194" s="143"/>
      <c r="Q194" s="382"/>
    </row>
    <row r="195" spans="1:17" ht="27" customHeight="1">
      <c r="A195" s="682"/>
      <c r="B195" s="672"/>
      <c r="C195" s="669" t="s">
        <v>667</v>
      </c>
      <c r="D195" s="328" t="s">
        <v>21</v>
      </c>
      <c r="E195" s="330" t="s">
        <v>172</v>
      </c>
      <c r="F195" s="330" t="s">
        <v>135</v>
      </c>
      <c r="G195" s="360" t="s">
        <v>637</v>
      </c>
      <c r="H195" s="389" t="s">
        <v>108</v>
      </c>
      <c r="I195" s="140">
        <v>760</v>
      </c>
      <c r="J195" s="140">
        <v>760</v>
      </c>
      <c r="K195" s="413">
        <v>1</v>
      </c>
      <c r="L195" s="413">
        <v>1</v>
      </c>
      <c r="M195" s="410">
        <v>1</v>
      </c>
      <c r="N195" s="410">
        <v>1</v>
      </c>
      <c r="O195" s="143">
        <v>1</v>
      </c>
      <c r="P195" s="143">
        <v>1</v>
      </c>
      <c r="Q195" s="672"/>
    </row>
    <row r="196" spans="1:17" ht="27" customHeight="1">
      <c r="A196" s="682"/>
      <c r="B196" s="673"/>
      <c r="C196" s="670"/>
      <c r="D196" s="328" t="s">
        <v>43</v>
      </c>
      <c r="E196" s="329"/>
      <c r="F196" s="330"/>
      <c r="G196" s="330"/>
      <c r="H196" s="329"/>
      <c r="I196" s="162"/>
      <c r="J196" s="140"/>
      <c r="K196" s="140"/>
      <c r="L196" s="140"/>
      <c r="M196" s="141"/>
      <c r="N196" s="141"/>
      <c r="O196" s="143"/>
      <c r="P196" s="143"/>
      <c r="Q196" s="673"/>
    </row>
    <row r="197" spans="1:17" ht="27" customHeight="1">
      <c r="A197" s="682"/>
      <c r="B197" s="673"/>
      <c r="C197" s="670"/>
      <c r="D197" s="328" t="s">
        <v>21</v>
      </c>
      <c r="E197" s="330" t="s">
        <v>172</v>
      </c>
      <c r="F197" s="330" t="s">
        <v>135</v>
      </c>
      <c r="G197" s="360" t="s">
        <v>637</v>
      </c>
      <c r="H197" s="389" t="s">
        <v>108</v>
      </c>
      <c r="I197" s="140">
        <v>40</v>
      </c>
      <c r="J197" s="140">
        <v>40</v>
      </c>
      <c r="K197" s="413">
        <v>19</v>
      </c>
      <c r="L197" s="413">
        <v>19</v>
      </c>
      <c r="M197" s="410">
        <v>19</v>
      </c>
      <c r="N197" s="410">
        <v>19</v>
      </c>
      <c r="O197" s="143">
        <v>0</v>
      </c>
      <c r="P197" s="143">
        <v>0</v>
      </c>
      <c r="Q197" s="673"/>
    </row>
    <row r="198" spans="1:17" ht="27" customHeight="1">
      <c r="A198" s="682"/>
      <c r="B198" s="673"/>
      <c r="C198" s="670"/>
      <c r="D198" s="328" t="s">
        <v>43</v>
      </c>
      <c r="E198" s="329"/>
      <c r="F198" s="330"/>
      <c r="G198" s="330"/>
      <c r="H198" s="329"/>
      <c r="I198" s="162"/>
      <c r="J198" s="140"/>
      <c r="K198" s="413"/>
      <c r="L198" s="413"/>
      <c r="M198" s="410"/>
      <c r="N198" s="410"/>
      <c r="O198" s="143"/>
      <c r="P198" s="143"/>
      <c r="Q198" s="674"/>
    </row>
    <row r="199" spans="1:17" ht="27" customHeight="1">
      <c r="A199" s="682"/>
      <c r="B199" s="673"/>
      <c r="C199" s="670"/>
      <c r="D199" s="385" t="s">
        <v>21</v>
      </c>
      <c r="E199" s="389" t="s">
        <v>172</v>
      </c>
      <c r="F199" s="389" t="s">
        <v>135</v>
      </c>
      <c r="G199" s="389" t="s">
        <v>637</v>
      </c>
      <c r="H199" s="479" t="s">
        <v>311</v>
      </c>
      <c r="I199" s="140">
        <v>0</v>
      </c>
      <c r="J199" s="140">
        <v>0</v>
      </c>
      <c r="K199" s="413">
        <v>0</v>
      </c>
      <c r="L199" s="413">
        <v>0</v>
      </c>
      <c r="M199" s="410">
        <v>0</v>
      </c>
      <c r="N199" s="410">
        <v>0</v>
      </c>
      <c r="O199" s="143">
        <v>55</v>
      </c>
      <c r="P199" s="143">
        <v>55</v>
      </c>
      <c r="Q199" s="382"/>
    </row>
    <row r="200" spans="1:17" ht="27" customHeight="1">
      <c r="A200" s="682"/>
      <c r="B200" s="673"/>
      <c r="C200" s="670"/>
      <c r="D200" s="385" t="s">
        <v>43</v>
      </c>
      <c r="E200" s="386"/>
      <c r="F200" s="389"/>
      <c r="G200" s="389"/>
      <c r="H200" s="386"/>
      <c r="I200" s="162"/>
      <c r="J200" s="140"/>
      <c r="K200" s="413"/>
      <c r="L200" s="413"/>
      <c r="M200" s="410"/>
      <c r="N200" s="410"/>
      <c r="O200" s="143"/>
      <c r="P200" s="143"/>
      <c r="Q200" s="382"/>
    </row>
    <row r="201" spans="1:17" ht="27" customHeight="1">
      <c r="A201" s="682"/>
      <c r="B201" s="673"/>
      <c r="C201" s="670"/>
      <c r="D201" s="385" t="s">
        <v>21</v>
      </c>
      <c r="E201" s="389" t="s">
        <v>172</v>
      </c>
      <c r="F201" s="389" t="s">
        <v>135</v>
      </c>
      <c r="G201" s="389" t="s">
        <v>637</v>
      </c>
      <c r="H201" s="389" t="s">
        <v>638</v>
      </c>
      <c r="I201" s="140">
        <v>0</v>
      </c>
      <c r="J201" s="140">
        <v>0</v>
      </c>
      <c r="K201" s="413">
        <v>15</v>
      </c>
      <c r="L201" s="413">
        <v>15</v>
      </c>
      <c r="M201" s="410">
        <v>15</v>
      </c>
      <c r="N201" s="410">
        <v>15</v>
      </c>
      <c r="O201" s="143">
        <v>15</v>
      </c>
      <c r="P201" s="143">
        <v>15</v>
      </c>
      <c r="Q201" s="672"/>
    </row>
    <row r="202" spans="1:17" ht="27" customHeight="1">
      <c r="A202" s="682"/>
      <c r="B202" s="673"/>
      <c r="C202" s="670"/>
      <c r="D202" s="385" t="s">
        <v>43</v>
      </c>
      <c r="E202" s="386"/>
      <c r="F202" s="389"/>
      <c r="G202" s="389"/>
      <c r="H202" s="386"/>
      <c r="I202" s="162"/>
      <c r="J202" s="140"/>
      <c r="K202" s="140"/>
      <c r="L202" s="140"/>
      <c r="M202" s="141"/>
      <c r="N202" s="141"/>
      <c r="O202" s="143"/>
      <c r="P202" s="143"/>
      <c r="Q202" s="673"/>
    </row>
    <row r="203" spans="1:17" ht="27" customHeight="1">
      <c r="A203" s="682"/>
      <c r="B203" s="673"/>
      <c r="C203" s="670"/>
      <c r="D203" s="385" t="s">
        <v>21</v>
      </c>
      <c r="E203" s="389" t="s">
        <v>172</v>
      </c>
      <c r="F203" s="389" t="s">
        <v>135</v>
      </c>
      <c r="G203" s="389" t="s">
        <v>637</v>
      </c>
      <c r="H203" s="389" t="s">
        <v>638</v>
      </c>
      <c r="I203" s="140">
        <v>0</v>
      </c>
      <c r="J203" s="140">
        <v>0</v>
      </c>
      <c r="K203" s="413">
        <v>285</v>
      </c>
      <c r="L203" s="413">
        <v>285</v>
      </c>
      <c r="M203" s="410">
        <v>285</v>
      </c>
      <c r="N203" s="410">
        <v>285</v>
      </c>
      <c r="O203" s="143">
        <v>0</v>
      </c>
      <c r="P203" s="143">
        <v>0</v>
      </c>
      <c r="Q203" s="673"/>
    </row>
    <row r="204" spans="1:17" ht="27" customHeight="1">
      <c r="A204" s="683"/>
      <c r="B204" s="674"/>
      <c r="C204" s="671"/>
      <c r="D204" s="385" t="s">
        <v>43</v>
      </c>
      <c r="E204" s="386"/>
      <c r="F204" s="389"/>
      <c r="G204" s="389"/>
      <c r="H204" s="386"/>
      <c r="I204" s="162"/>
      <c r="J204" s="140"/>
      <c r="K204" s="140"/>
      <c r="L204" s="140"/>
      <c r="M204" s="141"/>
      <c r="N204" s="141"/>
      <c r="O204" s="143"/>
      <c r="P204" s="143"/>
      <c r="Q204" s="674"/>
    </row>
    <row r="205" spans="1:17" ht="44" customHeight="1">
      <c r="A205" s="658">
        <v>7</v>
      </c>
      <c r="B205" s="664" t="s">
        <v>64</v>
      </c>
      <c r="C205" s="664" t="s">
        <v>214</v>
      </c>
      <c r="D205" s="182" t="s">
        <v>21</v>
      </c>
      <c r="E205" s="549" t="s">
        <v>753</v>
      </c>
      <c r="F205" s="133"/>
      <c r="G205" s="133" t="s">
        <v>477</v>
      </c>
      <c r="H205" s="132" t="s">
        <v>69</v>
      </c>
      <c r="I205" s="134">
        <f t="shared" ref="I205:P205" si="33">I207+I257</f>
        <v>1100041.7034000002</v>
      </c>
      <c r="J205" s="134">
        <f t="shared" si="33"/>
        <v>1090411.8397700002</v>
      </c>
      <c r="K205" s="134">
        <f t="shared" si="33"/>
        <v>1185528.2960800002</v>
      </c>
      <c r="L205" s="134">
        <f t="shared" si="33"/>
        <v>665720.58294999995</v>
      </c>
      <c r="M205" s="134">
        <f t="shared" si="33"/>
        <v>1253939.46046</v>
      </c>
      <c r="N205" s="134">
        <f t="shared" si="33"/>
        <v>1239597.88806</v>
      </c>
      <c r="O205" s="134">
        <f t="shared" si="33"/>
        <v>1093099.9602900001</v>
      </c>
      <c r="P205" s="134">
        <f t="shared" si="33"/>
        <v>1092407.3262599995</v>
      </c>
      <c r="Q205" s="658" t="s">
        <v>635</v>
      </c>
    </row>
    <row r="206" spans="1:17" ht="15" customHeight="1">
      <c r="A206" s="658"/>
      <c r="B206" s="664"/>
      <c r="C206" s="664"/>
      <c r="D206" s="182" t="s">
        <v>43</v>
      </c>
      <c r="E206" s="132"/>
      <c r="F206" s="133"/>
      <c r="G206" s="133"/>
      <c r="H206" s="132"/>
      <c r="I206" s="163"/>
      <c r="J206" s="134"/>
      <c r="K206" s="134"/>
      <c r="L206" s="134"/>
      <c r="M206" s="163"/>
      <c r="N206" s="134"/>
      <c r="O206" s="134"/>
      <c r="P206" s="134"/>
      <c r="Q206" s="658"/>
    </row>
    <row r="207" spans="1:17" ht="42" customHeight="1">
      <c r="A207" s="663" t="s">
        <v>399</v>
      </c>
      <c r="B207" s="659" t="s">
        <v>90</v>
      </c>
      <c r="C207" s="659" t="s">
        <v>456</v>
      </c>
      <c r="D207" s="189" t="s">
        <v>21</v>
      </c>
      <c r="E207" s="547" t="s">
        <v>753</v>
      </c>
      <c r="F207" s="159"/>
      <c r="G207" s="159" t="s">
        <v>262</v>
      </c>
      <c r="H207" s="135" t="s">
        <v>69</v>
      </c>
      <c r="I207" s="137">
        <f t="shared" ref="I207:J207" si="34">I209+I213+I211+I215+I217+I219+I221+I223+I225+I227+I229+I231+I233+I235+I237+I239+I241+I243+I245+I247+I249</f>
        <v>41437.234010000007</v>
      </c>
      <c r="J207" s="137">
        <f t="shared" si="34"/>
        <v>40569.559629999996</v>
      </c>
      <c r="K207" s="137">
        <f>K209+K213+K211+K215+K217+K219+K221+K223+K225+K227+K229+K231+K233+K235+K237+K239+K241+K243+K245+K247+K249+K251+K253+K255</f>
        <v>53470.092170000011</v>
      </c>
      <c r="L207" s="137">
        <f t="shared" ref="L207:P207" si="35">L209+L213+L211+L215+L217+L219+L221+L223+L225+L227+L229+L231+L233+L235+L237+L239+L241+L243+L245+L247+L249+L251</f>
        <v>28733.849729999998</v>
      </c>
      <c r="M207" s="137">
        <f>M209+M213+M211+M215+M217+M219+M221+M223+M225+M227+M229+M231+M233+M235+M237+M239+M241+M243+M245+M247+M249+M251+M253+M255</f>
        <v>52649.290080000013</v>
      </c>
      <c r="N207" s="137">
        <f>N209+N213+N211+N215+N217+N219+N221+N223+N225+N227+N229+N231+N233+N235+N237+N239+N241+N243+N245+N247+N249+N251+N253+N255</f>
        <v>52041.98192000002</v>
      </c>
      <c r="O207" s="137">
        <f t="shared" si="35"/>
        <v>45488.519699999997</v>
      </c>
      <c r="P207" s="137">
        <f t="shared" si="35"/>
        <v>44302.319699999993</v>
      </c>
      <c r="Q207" s="663" t="s">
        <v>676</v>
      </c>
    </row>
    <row r="208" spans="1:17" ht="18" customHeight="1">
      <c r="A208" s="663"/>
      <c r="B208" s="659"/>
      <c r="C208" s="659"/>
      <c r="D208" s="189" t="s">
        <v>43</v>
      </c>
      <c r="E208" s="159"/>
      <c r="F208" s="159"/>
      <c r="G208" s="159"/>
      <c r="H208" s="158"/>
      <c r="I208" s="145"/>
      <c r="J208" s="141"/>
      <c r="K208" s="141"/>
      <c r="L208" s="141"/>
      <c r="M208" s="145"/>
      <c r="N208" s="141"/>
      <c r="O208" s="141"/>
      <c r="P208" s="141"/>
      <c r="Q208" s="663"/>
    </row>
    <row r="209" spans="1:20" customFormat="1" ht="31.5" customHeight="1">
      <c r="A209" s="681"/>
      <c r="B209" s="642" t="s">
        <v>450</v>
      </c>
      <c r="C209" s="694" t="s">
        <v>449</v>
      </c>
      <c r="D209" s="192" t="s">
        <v>21</v>
      </c>
      <c r="E209" s="169" t="s">
        <v>172</v>
      </c>
      <c r="F209" s="169" t="s">
        <v>181</v>
      </c>
      <c r="G209" s="169" t="s">
        <v>233</v>
      </c>
      <c r="H209" s="169" t="s">
        <v>109</v>
      </c>
      <c r="I209" s="413">
        <v>4596.3280000000004</v>
      </c>
      <c r="J209" s="413">
        <v>4396.4775</v>
      </c>
      <c r="K209" s="413">
        <v>5850.5290000000005</v>
      </c>
      <c r="L209" s="413">
        <v>2822.2055099999998</v>
      </c>
      <c r="M209" s="171">
        <v>5850.5290000000005</v>
      </c>
      <c r="N209" s="171">
        <v>5778.6519399999997</v>
      </c>
      <c r="O209" s="422">
        <v>5389.6989999999996</v>
      </c>
      <c r="P209" s="422">
        <v>5389.6989999999996</v>
      </c>
      <c r="Q209" s="691"/>
      <c r="R209" s="196"/>
      <c r="S209" s="196"/>
      <c r="T209" s="679"/>
    </row>
    <row r="210" spans="1:20" customFormat="1" ht="15" customHeight="1">
      <c r="A210" s="682"/>
      <c r="B210" s="662"/>
      <c r="C210" s="694"/>
      <c r="D210" s="192" t="s">
        <v>43</v>
      </c>
      <c r="E210" s="169"/>
      <c r="F210" s="169"/>
      <c r="G210" s="169"/>
      <c r="H210" s="169"/>
      <c r="I210" s="413"/>
      <c r="J210" s="413"/>
      <c r="K210" s="170"/>
      <c r="L210" s="170"/>
      <c r="M210" s="171"/>
      <c r="N210" s="171"/>
      <c r="O210" s="170"/>
      <c r="P210" s="170"/>
      <c r="Q210" s="644"/>
      <c r="R210" s="196"/>
      <c r="S210" s="196"/>
      <c r="T210" s="679"/>
    </row>
    <row r="211" spans="1:20" ht="33" customHeight="1">
      <c r="A211" s="682"/>
      <c r="B211" s="662"/>
      <c r="C211" s="694"/>
      <c r="D211" s="343" t="s">
        <v>21</v>
      </c>
      <c r="E211" s="169" t="s">
        <v>172</v>
      </c>
      <c r="F211" s="169" t="s">
        <v>181</v>
      </c>
      <c r="G211" s="169" t="s">
        <v>233</v>
      </c>
      <c r="H211" s="169" t="s">
        <v>619</v>
      </c>
      <c r="I211" s="413">
        <v>82.781999999999996</v>
      </c>
      <c r="J211" s="413">
        <v>82.781999999999996</v>
      </c>
      <c r="K211" s="170">
        <v>0</v>
      </c>
      <c r="L211" s="170">
        <v>0</v>
      </c>
      <c r="M211" s="171">
        <v>102.496</v>
      </c>
      <c r="N211" s="171">
        <v>102.496</v>
      </c>
      <c r="O211" s="170">
        <v>0</v>
      </c>
      <c r="P211" s="170">
        <v>0</v>
      </c>
      <c r="Q211" s="644"/>
    </row>
    <row r="212" spans="1:20" ht="15" customHeight="1">
      <c r="A212" s="682"/>
      <c r="B212" s="662"/>
      <c r="C212" s="694"/>
      <c r="D212" s="343" t="s">
        <v>43</v>
      </c>
      <c r="E212" s="169"/>
      <c r="F212" s="169"/>
      <c r="G212" s="169"/>
      <c r="H212" s="169"/>
      <c r="I212" s="413"/>
      <c r="J212" s="413"/>
      <c r="K212" s="170"/>
      <c r="L212" s="170"/>
      <c r="M212" s="171"/>
      <c r="N212" s="171"/>
      <c r="O212" s="170"/>
      <c r="P212" s="170"/>
      <c r="Q212" s="644"/>
    </row>
    <row r="213" spans="1:20" customFormat="1" ht="28.5" customHeight="1">
      <c r="A213" s="682"/>
      <c r="B213" s="662"/>
      <c r="C213" s="694"/>
      <c r="D213" s="192" t="s">
        <v>21</v>
      </c>
      <c r="E213" s="169" t="s">
        <v>172</v>
      </c>
      <c r="F213" s="169" t="s">
        <v>181</v>
      </c>
      <c r="G213" s="169" t="s">
        <v>233</v>
      </c>
      <c r="H213" s="169" t="s">
        <v>234</v>
      </c>
      <c r="I213" s="413">
        <v>1388.0909999999999</v>
      </c>
      <c r="J213" s="413">
        <v>1296.2106799999999</v>
      </c>
      <c r="K213" s="413">
        <v>1766.8589999999999</v>
      </c>
      <c r="L213" s="413">
        <v>774.62267999999995</v>
      </c>
      <c r="M213" s="171">
        <v>1766.8589999999999</v>
      </c>
      <c r="N213" s="171">
        <v>1736.0673099999999</v>
      </c>
      <c r="O213" s="422">
        <v>1627.6890000000001</v>
      </c>
      <c r="P213" s="422">
        <v>1627.6890000000001</v>
      </c>
      <c r="Q213" s="644"/>
      <c r="R213" s="196"/>
      <c r="S213" s="196"/>
      <c r="T213" s="39"/>
    </row>
    <row r="214" spans="1:20" customFormat="1" ht="15.75" customHeight="1">
      <c r="A214" s="682"/>
      <c r="B214" s="662"/>
      <c r="C214" s="694"/>
      <c r="D214" s="192" t="s">
        <v>43</v>
      </c>
      <c r="E214" s="169"/>
      <c r="F214" s="169"/>
      <c r="G214" s="169"/>
      <c r="H214" s="169"/>
      <c r="I214" s="413"/>
      <c r="J214" s="413"/>
      <c r="K214" s="170"/>
      <c r="L214" s="170"/>
      <c r="M214" s="171"/>
      <c r="N214" s="171"/>
      <c r="O214" s="170"/>
      <c r="P214" s="170"/>
      <c r="Q214" s="644"/>
      <c r="R214" s="196"/>
      <c r="S214" s="196"/>
      <c r="T214" s="39"/>
    </row>
    <row r="215" spans="1:20" ht="33" customHeight="1">
      <c r="A215" s="682"/>
      <c r="B215" s="662"/>
      <c r="C215" s="694"/>
      <c r="D215" s="193" t="s">
        <v>21</v>
      </c>
      <c r="E215" s="169" t="s">
        <v>172</v>
      </c>
      <c r="F215" s="169" t="s">
        <v>181</v>
      </c>
      <c r="G215" s="169" t="s">
        <v>233</v>
      </c>
      <c r="H215" s="169" t="s">
        <v>108</v>
      </c>
      <c r="I215" s="413">
        <v>1021.449</v>
      </c>
      <c r="J215" s="413">
        <v>1021.449</v>
      </c>
      <c r="K215" s="413">
        <v>1325.1120000000001</v>
      </c>
      <c r="L215" s="413">
        <v>706.72783000000004</v>
      </c>
      <c r="M215" s="171">
        <v>1222.616</v>
      </c>
      <c r="N215" s="171">
        <v>1222.616</v>
      </c>
      <c r="O215" s="422">
        <v>1325.1120000000001</v>
      </c>
      <c r="P215" s="422">
        <v>1325.1120000000001</v>
      </c>
      <c r="Q215" s="644"/>
    </row>
    <row r="216" spans="1:20" ht="15" customHeight="1">
      <c r="A216" s="682"/>
      <c r="B216" s="643"/>
      <c r="C216" s="694"/>
      <c r="D216" s="193" t="s">
        <v>43</v>
      </c>
      <c r="E216" s="169"/>
      <c r="F216" s="169"/>
      <c r="G216" s="169"/>
      <c r="H216" s="169"/>
      <c r="I216" s="170"/>
      <c r="J216" s="170"/>
      <c r="K216" s="170"/>
      <c r="L216" s="170"/>
      <c r="M216" s="171"/>
      <c r="N216" s="171"/>
      <c r="O216" s="170"/>
      <c r="P216" s="170"/>
      <c r="Q216" s="645"/>
    </row>
    <row r="217" spans="1:20" ht="28.5" customHeight="1">
      <c r="A217" s="682"/>
      <c r="B217" s="642" t="s">
        <v>452</v>
      </c>
      <c r="C217" s="633" t="s">
        <v>451</v>
      </c>
      <c r="D217" s="193" t="s">
        <v>21</v>
      </c>
      <c r="E217" s="169" t="s">
        <v>754</v>
      </c>
      <c r="F217" s="169" t="s">
        <v>93</v>
      </c>
      <c r="G217" s="169" t="s">
        <v>388</v>
      </c>
      <c r="H217" s="169" t="s">
        <v>109</v>
      </c>
      <c r="I217" s="413">
        <v>702.85512000000006</v>
      </c>
      <c r="J217" s="413">
        <v>702.85512000000006</v>
      </c>
      <c r="K217" s="413">
        <v>393.18043999999998</v>
      </c>
      <c r="L217" s="413">
        <v>170.38249999999999</v>
      </c>
      <c r="M217" s="171">
        <v>393.18043999999998</v>
      </c>
      <c r="N217" s="171">
        <v>393.18043999999998</v>
      </c>
      <c r="O217" s="422">
        <v>289.67572999999999</v>
      </c>
      <c r="P217" s="422">
        <v>289.71539999999999</v>
      </c>
      <c r="Q217" s="691"/>
    </row>
    <row r="218" spans="1:20" ht="22" customHeight="1">
      <c r="A218" s="682"/>
      <c r="B218" s="662"/>
      <c r="C218" s="641"/>
      <c r="D218" s="193" t="s">
        <v>43</v>
      </c>
      <c r="E218" s="169"/>
      <c r="F218" s="169"/>
      <c r="G218" s="169"/>
      <c r="H218" s="169"/>
      <c r="I218" s="413"/>
      <c r="J218" s="413"/>
      <c r="K218" s="170"/>
      <c r="L218" s="170"/>
      <c r="M218" s="171"/>
      <c r="N218" s="171"/>
      <c r="O218" s="170"/>
      <c r="P218" s="170"/>
      <c r="Q218" s="644"/>
    </row>
    <row r="219" spans="1:20" ht="32" customHeight="1">
      <c r="A219" s="682"/>
      <c r="B219" s="662"/>
      <c r="C219" s="641"/>
      <c r="D219" s="287" t="s">
        <v>21</v>
      </c>
      <c r="E219" s="169" t="s">
        <v>754</v>
      </c>
      <c r="F219" s="169" t="s">
        <v>93</v>
      </c>
      <c r="G219" s="169" t="s">
        <v>388</v>
      </c>
      <c r="H219" s="169" t="s">
        <v>234</v>
      </c>
      <c r="I219" s="413">
        <v>212.26186999999999</v>
      </c>
      <c r="J219" s="413">
        <v>212.26186999999999</v>
      </c>
      <c r="K219" s="413">
        <v>118.74048999999999</v>
      </c>
      <c r="L219" s="413">
        <v>33.643569999999997</v>
      </c>
      <c r="M219" s="171">
        <v>118.74048999999999</v>
      </c>
      <c r="N219" s="171">
        <v>118.74048999999999</v>
      </c>
      <c r="O219" s="422">
        <v>87.480990000000006</v>
      </c>
      <c r="P219" s="422">
        <v>87.491</v>
      </c>
      <c r="Q219" s="644"/>
    </row>
    <row r="220" spans="1:20" ht="15.5" customHeight="1">
      <c r="A220" s="682"/>
      <c r="B220" s="662"/>
      <c r="C220" s="641"/>
      <c r="D220" s="287" t="s">
        <v>43</v>
      </c>
      <c r="E220" s="169"/>
      <c r="F220" s="169"/>
      <c r="G220" s="169"/>
      <c r="H220" s="169"/>
      <c r="I220" s="413"/>
      <c r="J220" s="413"/>
      <c r="K220" s="170"/>
      <c r="L220" s="170"/>
      <c r="M220" s="171"/>
      <c r="N220" s="171"/>
      <c r="O220" s="170"/>
      <c r="P220" s="170"/>
      <c r="Q220" s="644"/>
    </row>
    <row r="221" spans="1:20" ht="32" customHeight="1">
      <c r="A221" s="682"/>
      <c r="B221" s="662"/>
      <c r="C221" s="641"/>
      <c r="D221" s="287" t="s">
        <v>21</v>
      </c>
      <c r="E221" s="169" t="s">
        <v>754</v>
      </c>
      <c r="F221" s="169" t="s">
        <v>93</v>
      </c>
      <c r="G221" s="169" t="s">
        <v>388</v>
      </c>
      <c r="H221" s="169" t="s">
        <v>108</v>
      </c>
      <c r="I221" s="413">
        <v>31.327999999999999</v>
      </c>
      <c r="J221" s="413">
        <v>31.327999999999999</v>
      </c>
      <c r="K221" s="413">
        <v>15.7</v>
      </c>
      <c r="L221" s="413">
        <v>0</v>
      </c>
      <c r="M221" s="171">
        <v>15.7</v>
      </c>
      <c r="N221" s="171">
        <v>15.7</v>
      </c>
      <c r="O221" s="422">
        <v>11.9</v>
      </c>
      <c r="P221" s="422">
        <v>11.9</v>
      </c>
      <c r="Q221" s="644"/>
    </row>
    <row r="222" spans="1:20" ht="15.5" customHeight="1">
      <c r="A222" s="682"/>
      <c r="B222" s="662"/>
      <c r="C222" s="641"/>
      <c r="D222" s="287" t="s">
        <v>43</v>
      </c>
      <c r="E222" s="169"/>
      <c r="F222" s="169"/>
      <c r="G222" s="169"/>
      <c r="H222" s="169"/>
      <c r="I222" s="170"/>
      <c r="J222" s="170"/>
      <c r="K222" s="170"/>
      <c r="L222" s="170"/>
      <c r="M222" s="171"/>
      <c r="N222" s="171"/>
      <c r="O222" s="170"/>
      <c r="P222" s="170"/>
      <c r="Q222" s="644"/>
    </row>
    <row r="223" spans="1:20" ht="32" customHeight="1">
      <c r="A223" s="682"/>
      <c r="B223" s="662"/>
      <c r="C223" s="641"/>
      <c r="D223" s="287" t="s">
        <v>21</v>
      </c>
      <c r="E223" s="169" t="s">
        <v>133</v>
      </c>
      <c r="F223" s="169" t="s">
        <v>106</v>
      </c>
      <c r="G223" s="169" t="s">
        <v>388</v>
      </c>
      <c r="H223" s="169" t="s">
        <v>520</v>
      </c>
      <c r="I223" s="437">
        <v>22417.805540000001</v>
      </c>
      <c r="J223" s="437">
        <v>21975</v>
      </c>
      <c r="K223" s="413">
        <v>21880.375349999998</v>
      </c>
      <c r="L223" s="413">
        <v>9438.8462799999998</v>
      </c>
      <c r="M223" s="171">
        <v>21148.846280000002</v>
      </c>
      <c r="N223" s="171">
        <v>20948.846280000002</v>
      </c>
      <c r="O223" s="422">
        <v>15569.527050000001</v>
      </c>
      <c r="P223" s="422">
        <v>14828.120999999999</v>
      </c>
      <c r="Q223" s="644"/>
    </row>
    <row r="224" spans="1:20" ht="15.5" customHeight="1">
      <c r="A224" s="682"/>
      <c r="B224" s="643"/>
      <c r="C224" s="634"/>
      <c r="D224" s="287" t="s">
        <v>43</v>
      </c>
      <c r="E224" s="169"/>
      <c r="F224" s="169"/>
      <c r="G224" s="169"/>
      <c r="H224" s="169"/>
      <c r="I224" s="438"/>
      <c r="J224" s="438"/>
      <c r="K224" s="170"/>
      <c r="L224" s="170"/>
      <c r="M224" s="171"/>
      <c r="N224" s="171"/>
      <c r="O224" s="170"/>
      <c r="P224" s="170"/>
      <c r="Q224" s="644"/>
    </row>
    <row r="225" spans="1:17" ht="35" customHeight="1">
      <c r="A225" s="682"/>
      <c r="B225" s="642" t="s">
        <v>455</v>
      </c>
      <c r="C225" s="633" t="s">
        <v>590</v>
      </c>
      <c r="D225" s="287" t="s">
        <v>21</v>
      </c>
      <c r="E225" s="169" t="s">
        <v>172</v>
      </c>
      <c r="F225" s="169" t="s">
        <v>184</v>
      </c>
      <c r="G225" s="169" t="s">
        <v>528</v>
      </c>
      <c r="H225" s="169" t="s">
        <v>109</v>
      </c>
      <c r="I225" s="437">
        <v>188.172</v>
      </c>
      <c r="J225" s="437">
        <v>188.172</v>
      </c>
      <c r="K225" s="413">
        <v>210.59907999999999</v>
      </c>
      <c r="L225" s="413">
        <v>39.317999999999998</v>
      </c>
      <c r="M225" s="171">
        <v>294.7</v>
      </c>
      <c r="N225" s="171">
        <v>294.7</v>
      </c>
      <c r="O225" s="422">
        <v>194.00899999999999</v>
      </c>
      <c r="P225" s="422">
        <v>194.00899999999999</v>
      </c>
      <c r="Q225" s="644"/>
    </row>
    <row r="226" spans="1:17" ht="22" customHeight="1">
      <c r="A226" s="682"/>
      <c r="B226" s="662"/>
      <c r="C226" s="641"/>
      <c r="D226" s="287" t="s">
        <v>43</v>
      </c>
      <c r="E226" s="169"/>
      <c r="F226" s="169"/>
      <c r="G226" s="169"/>
      <c r="H226" s="169"/>
      <c r="I226" s="438"/>
      <c r="J226" s="438"/>
      <c r="K226" s="170"/>
      <c r="L226" s="170"/>
      <c r="M226" s="171"/>
      <c r="N226" s="171"/>
      <c r="O226" s="170"/>
      <c r="P226" s="170"/>
      <c r="Q226" s="644"/>
    </row>
    <row r="227" spans="1:17" ht="36" customHeight="1">
      <c r="A227" s="682"/>
      <c r="B227" s="662"/>
      <c r="C227" s="641"/>
      <c r="D227" s="287" t="s">
        <v>21</v>
      </c>
      <c r="E227" s="169" t="s">
        <v>172</v>
      </c>
      <c r="F227" s="169" t="s">
        <v>184</v>
      </c>
      <c r="G227" s="169" t="s">
        <v>528</v>
      </c>
      <c r="H227" s="169" t="s">
        <v>234</v>
      </c>
      <c r="I227" s="437">
        <v>56.828000000000003</v>
      </c>
      <c r="J227" s="437">
        <v>56.828000000000003</v>
      </c>
      <c r="K227" s="413">
        <v>63.600920000000002</v>
      </c>
      <c r="L227" s="413">
        <v>11.874000000000001</v>
      </c>
      <c r="M227" s="171">
        <v>89</v>
      </c>
      <c r="N227" s="171">
        <v>89</v>
      </c>
      <c r="O227" s="422">
        <v>58.591000000000001</v>
      </c>
      <c r="P227" s="422">
        <v>58.591000000000001</v>
      </c>
      <c r="Q227" s="644"/>
    </row>
    <row r="228" spans="1:17" ht="23" customHeight="1">
      <c r="A228" s="682"/>
      <c r="B228" s="662"/>
      <c r="C228" s="641"/>
      <c r="D228" s="287" t="s">
        <v>43</v>
      </c>
      <c r="E228" s="169"/>
      <c r="F228" s="169"/>
      <c r="G228" s="169"/>
      <c r="H228" s="169"/>
      <c r="I228" s="438"/>
      <c r="J228" s="438"/>
      <c r="K228" s="170"/>
      <c r="L228" s="170"/>
      <c r="M228" s="171"/>
      <c r="N228" s="171"/>
      <c r="O228" s="170"/>
      <c r="P228" s="170"/>
      <c r="Q228" s="644"/>
    </row>
    <row r="229" spans="1:17" ht="32" customHeight="1">
      <c r="A229" s="682"/>
      <c r="B229" s="662"/>
      <c r="C229" s="641"/>
      <c r="D229" s="287" t="s">
        <v>21</v>
      </c>
      <c r="E229" s="169" t="s">
        <v>172</v>
      </c>
      <c r="F229" s="169" t="s">
        <v>184</v>
      </c>
      <c r="G229" s="169" t="s">
        <v>528</v>
      </c>
      <c r="H229" s="169" t="s">
        <v>108</v>
      </c>
      <c r="I229" s="437">
        <v>6.9</v>
      </c>
      <c r="J229" s="437">
        <v>6.9</v>
      </c>
      <c r="K229" s="413">
        <v>7</v>
      </c>
      <c r="L229" s="413">
        <v>0</v>
      </c>
      <c r="M229" s="171">
        <v>9.4</v>
      </c>
      <c r="N229" s="171">
        <v>9.4</v>
      </c>
      <c r="O229" s="422">
        <v>7</v>
      </c>
      <c r="P229" s="422">
        <v>7</v>
      </c>
      <c r="Q229" s="644"/>
    </row>
    <row r="230" spans="1:17" ht="30" customHeight="1">
      <c r="A230" s="682"/>
      <c r="B230" s="662"/>
      <c r="C230" s="641"/>
      <c r="D230" s="287" t="s">
        <v>43</v>
      </c>
      <c r="E230" s="169"/>
      <c r="F230" s="169"/>
      <c r="G230" s="169"/>
      <c r="H230" s="169"/>
      <c r="I230" s="438"/>
      <c r="J230" s="438"/>
      <c r="K230" s="170"/>
      <c r="L230" s="170"/>
      <c r="M230" s="171"/>
      <c r="N230" s="171"/>
      <c r="O230" s="170"/>
      <c r="P230" s="170"/>
      <c r="Q230" s="645"/>
    </row>
    <row r="231" spans="1:17" s="196" customFormat="1" ht="27.75" customHeight="1">
      <c r="A231" s="682"/>
      <c r="B231" s="655" t="s">
        <v>612</v>
      </c>
      <c r="C231" s="650" t="s">
        <v>453</v>
      </c>
      <c r="D231" s="288" t="s">
        <v>21</v>
      </c>
      <c r="E231" s="160" t="s">
        <v>179</v>
      </c>
      <c r="F231" s="160" t="s">
        <v>181</v>
      </c>
      <c r="G231" s="160" t="s">
        <v>235</v>
      </c>
      <c r="H231" s="160" t="s">
        <v>109</v>
      </c>
      <c r="I231" s="413">
        <v>3415.2104800000002</v>
      </c>
      <c r="J231" s="413">
        <v>3414.4725899999999</v>
      </c>
      <c r="K231" s="413">
        <v>3630.3132799999998</v>
      </c>
      <c r="L231" s="413">
        <v>1683.32223</v>
      </c>
      <c r="M231" s="171">
        <v>3662.1490600000002</v>
      </c>
      <c r="N231" s="171">
        <v>3630.30881</v>
      </c>
      <c r="O231" s="422">
        <v>3630.3132799999998</v>
      </c>
      <c r="P231" s="422">
        <v>3630.3132799999998</v>
      </c>
      <c r="Q231" s="655"/>
    </row>
    <row r="232" spans="1:17" s="196" customFormat="1" ht="18" customHeight="1">
      <c r="A232" s="682"/>
      <c r="B232" s="656"/>
      <c r="C232" s="654"/>
      <c r="D232" s="288" t="s">
        <v>43</v>
      </c>
      <c r="E232" s="160"/>
      <c r="F232" s="160"/>
      <c r="G232" s="160"/>
      <c r="H232" s="160"/>
      <c r="I232" s="170"/>
      <c r="J232" s="170"/>
      <c r="K232" s="170"/>
      <c r="L232" s="170"/>
      <c r="M232" s="171"/>
      <c r="N232" s="171"/>
      <c r="O232" s="176"/>
      <c r="P232" s="176"/>
      <c r="Q232" s="657"/>
    </row>
    <row r="233" spans="1:17" s="196" customFormat="1" ht="30" customHeight="1">
      <c r="A233" s="682"/>
      <c r="B233" s="656"/>
      <c r="C233" s="654"/>
      <c r="D233" s="288" t="s">
        <v>21</v>
      </c>
      <c r="E233" s="160" t="s">
        <v>179</v>
      </c>
      <c r="F233" s="160" t="s">
        <v>181</v>
      </c>
      <c r="G233" s="160" t="s">
        <v>235</v>
      </c>
      <c r="H233" s="160" t="s">
        <v>234</v>
      </c>
      <c r="I233" s="413">
        <v>1031.39357</v>
      </c>
      <c r="J233" s="413">
        <v>1029.1946800000001</v>
      </c>
      <c r="K233" s="413">
        <v>1096.3546100000001</v>
      </c>
      <c r="L233" s="413">
        <v>426.28818999999999</v>
      </c>
      <c r="M233" s="224">
        <v>1098.34581</v>
      </c>
      <c r="N233" s="171">
        <v>1084.9073100000001</v>
      </c>
      <c r="O233" s="422">
        <v>1096.3546100000001</v>
      </c>
      <c r="P233" s="422">
        <v>1096.3546100000001</v>
      </c>
      <c r="Q233" s="655"/>
    </row>
    <row r="234" spans="1:17" s="196" customFormat="1" ht="18" customHeight="1">
      <c r="A234" s="682"/>
      <c r="B234" s="656"/>
      <c r="C234" s="654"/>
      <c r="D234" s="288" t="s">
        <v>43</v>
      </c>
      <c r="E234" s="160"/>
      <c r="F234" s="160"/>
      <c r="G234" s="160"/>
      <c r="H234" s="160"/>
      <c r="I234" s="173"/>
      <c r="J234" s="170"/>
      <c r="K234" s="170"/>
      <c r="L234" s="173"/>
      <c r="M234" s="224"/>
      <c r="N234" s="171"/>
      <c r="O234" s="176"/>
      <c r="P234" s="176"/>
      <c r="Q234" s="657"/>
    </row>
    <row r="235" spans="1:17" s="196" customFormat="1" ht="26.25" customHeight="1">
      <c r="A235" s="682"/>
      <c r="B235" s="656"/>
      <c r="C235" s="654"/>
      <c r="D235" s="288" t="s">
        <v>21</v>
      </c>
      <c r="E235" s="160" t="s">
        <v>179</v>
      </c>
      <c r="F235" s="160" t="s">
        <v>181</v>
      </c>
      <c r="G235" s="160" t="s">
        <v>235</v>
      </c>
      <c r="H235" s="160" t="s">
        <v>108</v>
      </c>
      <c r="I235" s="413">
        <v>1138.7670000000001</v>
      </c>
      <c r="J235" s="413">
        <v>1082.25713</v>
      </c>
      <c r="K235" s="413">
        <v>1390.105</v>
      </c>
      <c r="L235" s="413">
        <v>606.42021</v>
      </c>
      <c r="M235" s="224">
        <v>1215.105</v>
      </c>
      <c r="N235" s="171">
        <v>1213.96974</v>
      </c>
      <c r="O235" s="422">
        <v>1697.204</v>
      </c>
      <c r="P235" s="422">
        <v>1697.204</v>
      </c>
      <c r="Q235" s="656"/>
    </row>
    <row r="236" spans="1:17" s="196" customFormat="1" ht="18" customHeight="1">
      <c r="A236" s="682"/>
      <c r="B236" s="656"/>
      <c r="C236" s="654"/>
      <c r="D236" s="288" t="s">
        <v>43</v>
      </c>
      <c r="E236" s="160"/>
      <c r="F236" s="160"/>
      <c r="G236" s="160"/>
      <c r="H236" s="160"/>
      <c r="I236" s="173"/>
      <c r="J236" s="170"/>
      <c r="K236" s="170"/>
      <c r="L236" s="173"/>
      <c r="M236" s="224"/>
      <c r="N236" s="171"/>
      <c r="O236" s="176"/>
      <c r="P236" s="176"/>
      <c r="Q236" s="657"/>
    </row>
    <row r="237" spans="1:17" s="196" customFormat="1" ht="29.25" customHeight="1">
      <c r="A237" s="682"/>
      <c r="B237" s="656"/>
      <c r="C237" s="654"/>
      <c r="D237" s="288" t="s">
        <v>21</v>
      </c>
      <c r="E237" s="160" t="s">
        <v>179</v>
      </c>
      <c r="F237" s="160" t="s">
        <v>181</v>
      </c>
      <c r="G237" s="160" t="s">
        <v>235</v>
      </c>
      <c r="H237" s="289">
        <v>321</v>
      </c>
      <c r="I237" s="413">
        <v>124.5</v>
      </c>
      <c r="J237" s="413">
        <v>124.27</v>
      </c>
      <c r="K237" s="413">
        <v>174</v>
      </c>
      <c r="L237" s="413">
        <v>37.840000000000003</v>
      </c>
      <c r="M237" s="145">
        <v>114</v>
      </c>
      <c r="N237" s="141">
        <v>113.04</v>
      </c>
      <c r="O237" s="422">
        <v>174</v>
      </c>
      <c r="P237" s="422">
        <v>174</v>
      </c>
      <c r="Q237" s="655"/>
    </row>
    <row r="238" spans="1:17" s="196" customFormat="1" ht="18" customHeight="1">
      <c r="A238" s="682"/>
      <c r="B238" s="656"/>
      <c r="C238" s="654"/>
      <c r="D238" s="288" t="s">
        <v>43</v>
      </c>
      <c r="E238" s="160"/>
      <c r="F238" s="160"/>
      <c r="G238" s="160"/>
      <c r="H238" s="289"/>
      <c r="I238" s="162"/>
      <c r="J238" s="140"/>
      <c r="K238" s="140"/>
      <c r="L238" s="162"/>
      <c r="M238" s="145"/>
      <c r="N238" s="141"/>
      <c r="O238" s="142"/>
      <c r="P238" s="142"/>
      <c r="Q238" s="657"/>
    </row>
    <row r="239" spans="1:17" s="196" customFormat="1" ht="18" customHeight="1">
      <c r="A239" s="682"/>
      <c r="B239" s="656"/>
      <c r="C239" s="654"/>
      <c r="D239" s="288" t="s">
        <v>21</v>
      </c>
      <c r="E239" s="160" t="s">
        <v>179</v>
      </c>
      <c r="F239" s="160" t="s">
        <v>181</v>
      </c>
      <c r="G239" s="160" t="s">
        <v>235</v>
      </c>
      <c r="H239" s="289">
        <v>853</v>
      </c>
      <c r="I239" s="413">
        <v>5</v>
      </c>
      <c r="J239" s="413">
        <v>0</v>
      </c>
      <c r="K239" s="413">
        <v>5</v>
      </c>
      <c r="L239" s="413">
        <v>0</v>
      </c>
      <c r="M239" s="145">
        <v>5</v>
      </c>
      <c r="N239" s="141">
        <v>0</v>
      </c>
      <c r="O239" s="422">
        <v>5</v>
      </c>
      <c r="P239" s="422">
        <v>5</v>
      </c>
      <c r="Q239" s="655"/>
    </row>
    <row r="240" spans="1:17" s="196" customFormat="1" ht="18" customHeight="1">
      <c r="A240" s="682"/>
      <c r="B240" s="657"/>
      <c r="C240" s="651"/>
      <c r="D240" s="288" t="s">
        <v>43</v>
      </c>
      <c r="E240" s="160"/>
      <c r="F240" s="160"/>
      <c r="G240" s="160"/>
      <c r="H240" s="289"/>
      <c r="I240" s="162"/>
      <c r="J240" s="140"/>
      <c r="K240" s="140"/>
      <c r="L240" s="162"/>
      <c r="M240" s="145"/>
      <c r="N240" s="141"/>
      <c r="O240" s="142"/>
      <c r="P240" s="142"/>
      <c r="Q240" s="657"/>
    </row>
    <row r="241" spans="1:17" ht="26.25" customHeight="1">
      <c r="A241" s="682"/>
      <c r="B241" s="640" t="s">
        <v>613</v>
      </c>
      <c r="C241" s="640" t="s">
        <v>454</v>
      </c>
      <c r="D241" s="193" t="s">
        <v>21</v>
      </c>
      <c r="E241" s="169" t="s">
        <v>179</v>
      </c>
      <c r="F241" s="169" t="s">
        <v>181</v>
      </c>
      <c r="G241" s="169" t="s">
        <v>237</v>
      </c>
      <c r="H241" s="169" t="s">
        <v>178</v>
      </c>
      <c r="I241" s="170">
        <v>3334.3313600000001</v>
      </c>
      <c r="J241" s="170">
        <v>3334.2883299999999</v>
      </c>
      <c r="K241" s="413">
        <v>4066.5415499999999</v>
      </c>
      <c r="L241" s="413">
        <v>1809.78943</v>
      </c>
      <c r="M241" s="171">
        <v>4068.5695500000002</v>
      </c>
      <c r="N241" s="171">
        <v>3918.8358600000001</v>
      </c>
      <c r="O241" s="422">
        <v>3268.04196</v>
      </c>
      <c r="P241" s="422">
        <v>3268.04196</v>
      </c>
      <c r="Q241" s="691"/>
    </row>
    <row r="242" spans="1:17" ht="12.75" customHeight="1">
      <c r="A242" s="682"/>
      <c r="B242" s="640"/>
      <c r="C242" s="640"/>
      <c r="D242" s="193" t="s">
        <v>43</v>
      </c>
      <c r="E242" s="169"/>
      <c r="F242" s="169"/>
      <c r="G242" s="169"/>
      <c r="H242" s="169"/>
      <c r="I242" s="170"/>
      <c r="J242" s="170"/>
      <c r="K242" s="170"/>
      <c r="L242" s="170"/>
      <c r="M242" s="171"/>
      <c r="N242" s="171"/>
      <c r="O242" s="170"/>
      <c r="P242" s="170"/>
      <c r="Q242" s="645"/>
    </row>
    <row r="243" spans="1:17" ht="30.75" customHeight="1">
      <c r="A243" s="682"/>
      <c r="B243" s="640"/>
      <c r="C243" s="640"/>
      <c r="D243" s="193" t="s">
        <v>21</v>
      </c>
      <c r="E243" s="169" t="s">
        <v>179</v>
      </c>
      <c r="F243" s="169" t="s">
        <v>181</v>
      </c>
      <c r="G243" s="169" t="s">
        <v>237</v>
      </c>
      <c r="H243" s="169" t="s">
        <v>236</v>
      </c>
      <c r="I243" s="173">
        <v>1007.44807</v>
      </c>
      <c r="J243" s="170">
        <v>1003.32266</v>
      </c>
      <c r="K243" s="413">
        <v>1228.09555</v>
      </c>
      <c r="L243" s="413">
        <v>454.32700999999997</v>
      </c>
      <c r="M243" s="224">
        <v>1226.06755</v>
      </c>
      <c r="N243" s="171">
        <v>1179.9422999999999</v>
      </c>
      <c r="O243" s="422">
        <v>986.94866999999999</v>
      </c>
      <c r="P243" s="422">
        <v>986.94866999999999</v>
      </c>
      <c r="Q243" s="691"/>
    </row>
    <row r="244" spans="1:17" ht="12.75" customHeight="1">
      <c r="A244" s="682"/>
      <c r="B244" s="640"/>
      <c r="C244" s="640"/>
      <c r="D244" s="193" t="s">
        <v>43</v>
      </c>
      <c r="E244" s="169"/>
      <c r="F244" s="169"/>
      <c r="G244" s="169"/>
      <c r="H244" s="169"/>
      <c r="I244" s="173"/>
      <c r="J244" s="170"/>
      <c r="K244" s="170"/>
      <c r="L244" s="173"/>
      <c r="M244" s="224"/>
      <c r="N244" s="171"/>
      <c r="O244" s="170"/>
      <c r="P244" s="170"/>
      <c r="Q244" s="644"/>
    </row>
    <row r="245" spans="1:17" ht="28.5" customHeight="1">
      <c r="A245" s="682"/>
      <c r="B245" s="640"/>
      <c r="C245" s="640"/>
      <c r="D245" s="193" t="s">
        <v>21</v>
      </c>
      <c r="E245" s="169" t="s">
        <v>179</v>
      </c>
      <c r="F245" s="169" t="s">
        <v>181</v>
      </c>
      <c r="G245" s="169" t="s">
        <v>237</v>
      </c>
      <c r="H245" s="169" t="s">
        <v>108</v>
      </c>
      <c r="I245" s="170">
        <v>661.78300000000002</v>
      </c>
      <c r="J245" s="170">
        <v>611.48943999999995</v>
      </c>
      <c r="K245" s="413">
        <v>714.25717999999995</v>
      </c>
      <c r="L245" s="413">
        <v>340.93857000000003</v>
      </c>
      <c r="M245" s="171">
        <v>722.75717999999995</v>
      </c>
      <c r="N245" s="171">
        <v>671.85072000000002</v>
      </c>
      <c r="O245" s="422">
        <v>714.25717999999995</v>
      </c>
      <c r="P245" s="422">
        <v>714.25717999999995</v>
      </c>
      <c r="Q245" s="644"/>
    </row>
    <row r="246" spans="1:17" ht="15" customHeight="1">
      <c r="A246" s="682"/>
      <c r="B246" s="640"/>
      <c r="C246" s="640"/>
      <c r="D246" s="193" t="s">
        <v>43</v>
      </c>
      <c r="E246" s="169"/>
      <c r="F246" s="169"/>
      <c r="G246" s="169"/>
      <c r="H246" s="169"/>
      <c r="I246" s="173"/>
      <c r="J246" s="170"/>
      <c r="K246" s="170"/>
      <c r="L246" s="173"/>
      <c r="M246" s="224"/>
      <c r="N246" s="171"/>
      <c r="O246" s="170"/>
      <c r="P246" s="170"/>
      <c r="Q246" s="645"/>
    </row>
    <row r="247" spans="1:17" ht="31.5" customHeight="1">
      <c r="A247" s="682"/>
      <c r="B247" s="640"/>
      <c r="C247" s="640"/>
      <c r="D247" s="193" t="s">
        <v>21</v>
      </c>
      <c r="E247" s="169" t="s">
        <v>179</v>
      </c>
      <c r="F247" s="169" t="s">
        <v>181</v>
      </c>
      <c r="G247" s="169" t="s">
        <v>237</v>
      </c>
      <c r="H247" s="169" t="s">
        <v>223</v>
      </c>
      <c r="I247" s="170">
        <v>14</v>
      </c>
      <c r="J247" s="170">
        <v>6.3000000000000003E-4</v>
      </c>
      <c r="K247" s="413">
        <v>14</v>
      </c>
      <c r="L247" s="413">
        <v>0</v>
      </c>
      <c r="M247" s="171">
        <v>5.5</v>
      </c>
      <c r="N247" s="171">
        <v>0</v>
      </c>
      <c r="O247" s="422">
        <v>14</v>
      </c>
      <c r="P247" s="422">
        <v>14</v>
      </c>
      <c r="Q247" s="691"/>
    </row>
    <row r="248" spans="1:17" ht="15" customHeight="1" thickBot="1">
      <c r="A248" s="692"/>
      <c r="B248" s="633"/>
      <c r="C248" s="633"/>
      <c r="D248" s="194" t="s">
        <v>43</v>
      </c>
      <c r="E248" s="174"/>
      <c r="F248" s="174"/>
      <c r="G248" s="174"/>
      <c r="H248" s="174"/>
      <c r="I248" s="170"/>
      <c r="J248" s="170"/>
      <c r="K248" s="170"/>
      <c r="L248" s="170"/>
      <c r="M248" s="515"/>
      <c r="N248" s="515"/>
      <c r="O248" s="170"/>
      <c r="P248" s="170"/>
      <c r="Q248" s="645"/>
    </row>
    <row r="249" spans="1:17" ht="39.5" customHeight="1">
      <c r="A249" s="225"/>
      <c r="B249" s="631" t="s">
        <v>614</v>
      </c>
      <c r="C249" s="633" t="s">
        <v>588</v>
      </c>
      <c r="D249" s="219" t="s">
        <v>21</v>
      </c>
      <c r="E249" s="169" t="s">
        <v>133</v>
      </c>
      <c r="F249" s="169" t="s">
        <v>106</v>
      </c>
      <c r="G249" s="169" t="s">
        <v>589</v>
      </c>
      <c r="H249" s="169" t="s">
        <v>520</v>
      </c>
      <c r="I249" s="170">
        <v>0</v>
      </c>
      <c r="J249" s="170">
        <v>0</v>
      </c>
      <c r="K249" s="413">
        <v>2719.4179300000001</v>
      </c>
      <c r="L249" s="413">
        <v>2719.4179300000001</v>
      </c>
      <c r="M249" s="171">
        <v>2719.4179300000001</v>
      </c>
      <c r="N249" s="171">
        <v>2719.4179300000001</v>
      </c>
      <c r="O249" s="422">
        <v>2895.9320299999999</v>
      </c>
      <c r="P249" s="422">
        <v>3647.7177700000002</v>
      </c>
      <c r="Q249" s="691"/>
    </row>
    <row r="250" spans="1:17" ht="12.75" customHeight="1">
      <c r="A250" s="225"/>
      <c r="B250" s="649"/>
      <c r="C250" s="641"/>
      <c r="D250" s="219" t="s">
        <v>43</v>
      </c>
      <c r="E250" s="169"/>
      <c r="F250" s="169"/>
      <c r="G250" s="169"/>
      <c r="H250" s="169"/>
      <c r="I250" s="170"/>
      <c r="J250" s="170"/>
      <c r="K250" s="170"/>
      <c r="L250" s="170"/>
      <c r="M250" s="171"/>
      <c r="N250" s="171"/>
      <c r="O250" s="176"/>
      <c r="P250" s="176"/>
      <c r="Q250" s="644"/>
    </row>
    <row r="251" spans="1:17" ht="42.5" customHeight="1">
      <c r="A251" s="347"/>
      <c r="B251" s="649"/>
      <c r="C251" s="641"/>
      <c r="D251" s="343" t="s">
        <v>21</v>
      </c>
      <c r="E251" s="169" t="s">
        <v>133</v>
      </c>
      <c r="F251" s="169" t="s">
        <v>106</v>
      </c>
      <c r="G251" s="169" t="s">
        <v>589</v>
      </c>
      <c r="H251" s="169" t="s">
        <v>520</v>
      </c>
      <c r="I251" s="170">
        <v>0</v>
      </c>
      <c r="J251" s="170">
        <v>0</v>
      </c>
      <c r="K251" s="413">
        <v>6657.8857900000003</v>
      </c>
      <c r="L251" s="413">
        <v>6657.8857900000003</v>
      </c>
      <c r="M251" s="171">
        <v>6657.8857900000003</v>
      </c>
      <c r="N251" s="171">
        <v>6657.8857900000003</v>
      </c>
      <c r="O251" s="422">
        <v>6445.7842000000001</v>
      </c>
      <c r="P251" s="422">
        <v>5249.1548300000004</v>
      </c>
      <c r="Q251" s="691"/>
    </row>
    <row r="252" spans="1:17" ht="12.75" customHeight="1">
      <c r="A252" s="347"/>
      <c r="B252" s="632"/>
      <c r="C252" s="634"/>
      <c r="D252" s="343" t="s">
        <v>43</v>
      </c>
      <c r="E252" s="169"/>
      <c r="F252" s="169"/>
      <c r="G252" s="169"/>
      <c r="H252" s="169"/>
      <c r="I252" s="170"/>
      <c r="J252" s="170"/>
      <c r="K252" s="170"/>
      <c r="L252" s="170"/>
      <c r="M252" s="171"/>
      <c r="N252" s="171"/>
      <c r="O252" s="176"/>
      <c r="P252" s="176"/>
      <c r="Q252" s="644"/>
    </row>
    <row r="253" spans="1:17" ht="39.5" customHeight="1">
      <c r="A253" s="432"/>
      <c r="B253" s="631" t="s">
        <v>675</v>
      </c>
      <c r="C253" s="633" t="s">
        <v>674</v>
      </c>
      <c r="D253" s="431" t="s">
        <v>21</v>
      </c>
      <c r="E253" s="169" t="s">
        <v>179</v>
      </c>
      <c r="F253" s="169" t="s">
        <v>180</v>
      </c>
      <c r="G253" s="169" t="s">
        <v>673</v>
      </c>
      <c r="H253" s="169" t="s">
        <v>95</v>
      </c>
      <c r="I253" s="170">
        <v>0</v>
      </c>
      <c r="J253" s="170">
        <v>0</v>
      </c>
      <c r="K253" s="413">
        <v>141</v>
      </c>
      <c r="L253" s="413">
        <v>0</v>
      </c>
      <c r="M253" s="171">
        <v>141</v>
      </c>
      <c r="N253" s="171">
        <v>141</v>
      </c>
      <c r="O253" s="176">
        <v>0</v>
      </c>
      <c r="P253" s="176">
        <v>0</v>
      </c>
      <c r="Q253" s="691"/>
    </row>
    <row r="254" spans="1:17" ht="12.75" customHeight="1">
      <c r="A254" s="432"/>
      <c r="B254" s="649"/>
      <c r="C254" s="641"/>
      <c r="D254" s="431" t="s">
        <v>43</v>
      </c>
      <c r="E254" s="169"/>
      <c r="F254" s="169"/>
      <c r="G254" s="169"/>
      <c r="H254" s="169"/>
      <c r="I254" s="170"/>
      <c r="J254" s="170"/>
      <c r="K254" s="170"/>
      <c r="L254" s="170"/>
      <c r="M254" s="171"/>
      <c r="N254" s="171"/>
      <c r="O254" s="176"/>
      <c r="P254" s="176"/>
      <c r="Q254" s="644"/>
    </row>
    <row r="255" spans="1:17" ht="42.5" customHeight="1">
      <c r="A255" s="432"/>
      <c r="B255" s="649"/>
      <c r="C255" s="641"/>
      <c r="D255" s="431" t="s">
        <v>21</v>
      </c>
      <c r="E255" s="169" t="s">
        <v>179</v>
      </c>
      <c r="F255" s="169" t="s">
        <v>180</v>
      </c>
      <c r="G255" s="169" t="s">
        <v>673</v>
      </c>
      <c r="H255" s="169" t="s">
        <v>95</v>
      </c>
      <c r="I255" s="170">
        <v>0</v>
      </c>
      <c r="J255" s="170">
        <v>0</v>
      </c>
      <c r="K255" s="413">
        <v>1.425</v>
      </c>
      <c r="L255" s="413">
        <v>0</v>
      </c>
      <c r="M255" s="171">
        <v>1.425</v>
      </c>
      <c r="N255" s="171">
        <v>1.425</v>
      </c>
      <c r="O255" s="176">
        <v>0</v>
      </c>
      <c r="P255" s="176">
        <v>0</v>
      </c>
      <c r="Q255" s="691"/>
    </row>
    <row r="256" spans="1:17" ht="12.75" customHeight="1">
      <c r="A256" s="432"/>
      <c r="B256" s="632"/>
      <c r="C256" s="634"/>
      <c r="D256" s="431" t="s">
        <v>43</v>
      </c>
      <c r="E256" s="169"/>
      <c r="F256" s="169"/>
      <c r="G256" s="169"/>
      <c r="H256" s="169"/>
      <c r="I256" s="170"/>
      <c r="J256" s="170"/>
      <c r="K256" s="140"/>
      <c r="L256" s="140"/>
      <c r="M256" s="141"/>
      <c r="N256" s="141"/>
      <c r="O256" s="142"/>
      <c r="P256" s="142"/>
      <c r="Q256" s="644"/>
    </row>
    <row r="257" spans="1:17" ht="37.5" customHeight="1">
      <c r="A257" s="688"/>
      <c r="B257" s="659" t="s">
        <v>83</v>
      </c>
      <c r="C257" s="659" t="s">
        <v>148</v>
      </c>
      <c r="D257" s="189" t="s">
        <v>21</v>
      </c>
      <c r="E257" s="159" t="s">
        <v>179</v>
      </c>
      <c r="F257" s="159"/>
      <c r="G257" s="159" t="s">
        <v>263</v>
      </c>
      <c r="H257" s="135" t="s">
        <v>69</v>
      </c>
      <c r="I257" s="137">
        <f t="shared" ref="I257:J257" si="36">I259+I261+I263+I265+I267+I269+I271+I273+I275+I277+I279+I281+I283+I285+I287+I289+I291+I293+I295+I297+I299+I301+I303+I305+I307+I309+I311+I313+I315+I317+I319+I321+I323+I325+I327+I329+I333+I335+I339+I341+I343+I345+I347+I351+I353+I355+I357+I359+I361+I363+I365+I367+I369</f>
        <v>1058604.4693900002</v>
      </c>
      <c r="J257" s="137">
        <f t="shared" si="36"/>
        <v>1049842.2801400002</v>
      </c>
      <c r="K257" s="137">
        <f>K259+K261+K263+K265+K267+K269+K271+K273+K275+K277+K279+K281+K283+K285+K287+K289+K291+K293+K295+K297+K299+K301+K303+K305+K307+K309+K311+K313+K315+K317+K319+K321+K323+K325+K327+K329+K333+K335+K339+K341+K343+K345+K347+K351+K353+K355+K357+K359+K361+K363+K365+K367+K369+K349</f>
        <v>1132058.2039100002</v>
      </c>
      <c r="L257" s="137">
        <f t="shared" ref="L257" si="37">L259+L261+L263+L265+L267+L269+L271+L273+L275+L277+L279+L281+L283+L285+L287+L289+L291+L293+L295+L297+L299+L301+L303+L305+L307+L309+L311+L313+L315+L317+L319+L321+L323+L325+L327+L329+L333+L335+L339+L341+L343+L345+L347+L351+L353+L355+L357+L359+L361+L363+L365+L367+L369+L349</f>
        <v>636986.73321999994</v>
      </c>
      <c r="M257" s="137">
        <f>M259+M261+M263+M265+M267+M269+M271+M273+M275+M277+M279+M281+M283+M285+M287+M289+M291+M293+M295+M297+M299+M301+M303+M305+M307+M309+M311+M313+M315+M317+M323+M325+M327+M329+M331+M333+M335+M337+M339+M341+M343+M345+M347+M349+M351+M353+M355+M357+M359+M361+M363+M365+M367+M369+M371+M373</f>
        <v>1201290.17038</v>
      </c>
      <c r="N257" s="137">
        <f t="shared" ref="N257:P257" si="38">N259+N261+N263+N265+N267+N269+N271+N273+N275+N277+N279+N281+N283+N285+N287+N289+N291+N293+N295+N297+N299+N301+N303+N305+N307+N309+N311+N313+N315+N317+N323+N325+N327+N329+N331+N333+N335+N337+N339+N341+N343+N345+N347+N349+N351+N353+N355+N357+N359+N361+N363+N365+N367+N369+N371+N373</f>
        <v>1187555.9061400001</v>
      </c>
      <c r="O257" s="137">
        <f t="shared" si="38"/>
        <v>1047611.44059</v>
      </c>
      <c r="P257" s="137">
        <f t="shared" si="38"/>
        <v>1048105.0065599997</v>
      </c>
      <c r="Q257" s="663" t="s">
        <v>743</v>
      </c>
    </row>
    <row r="258" spans="1:17" ht="15" customHeight="1">
      <c r="A258" s="688"/>
      <c r="B258" s="659"/>
      <c r="C258" s="659"/>
      <c r="D258" s="189" t="s">
        <v>43</v>
      </c>
      <c r="E258" s="159"/>
      <c r="F258" s="159"/>
      <c r="G258" s="159"/>
      <c r="H258" s="158"/>
      <c r="I258" s="145"/>
      <c r="J258" s="141"/>
      <c r="K258" s="141"/>
      <c r="L258" s="141"/>
      <c r="M258" s="145"/>
      <c r="N258" s="141"/>
      <c r="O258" s="141"/>
      <c r="P258" s="141"/>
      <c r="Q258" s="663"/>
    </row>
    <row r="259" spans="1:17" ht="50.5" customHeight="1">
      <c r="A259" s="685"/>
      <c r="B259" s="633" t="s">
        <v>377</v>
      </c>
      <c r="C259" s="633" t="s">
        <v>628</v>
      </c>
      <c r="D259" s="223" t="s">
        <v>21</v>
      </c>
      <c r="E259" s="169" t="s">
        <v>179</v>
      </c>
      <c r="F259" s="169" t="s">
        <v>112</v>
      </c>
      <c r="G259" s="169" t="s">
        <v>705</v>
      </c>
      <c r="H259" s="169" t="s">
        <v>94</v>
      </c>
      <c r="I259" s="413">
        <v>28748.2</v>
      </c>
      <c r="J259" s="413">
        <v>28394</v>
      </c>
      <c r="K259" s="413">
        <v>30466.799999999999</v>
      </c>
      <c r="L259" s="413">
        <v>30466.799999999999</v>
      </c>
      <c r="M259" s="224">
        <v>48578.6</v>
      </c>
      <c r="N259" s="171">
        <v>48508.036</v>
      </c>
      <c r="O259" s="422">
        <v>30466.799999999999</v>
      </c>
      <c r="P259" s="422">
        <v>30466.799999999999</v>
      </c>
      <c r="Q259" s="691"/>
    </row>
    <row r="260" spans="1:17" ht="21.5" customHeight="1">
      <c r="A260" s="685"/>
      <c r="B260" s="634"/>
      <c r="C260" s="634"/>
      <c r="D260" s="223" t="s">
        <v>43</v>
      </c>
      <c r="E260" s="169"/>
      <c r="F260" s="169"/>
      <c r="G260" s="169"/>
      <c r="H260" s="169"/>
      <c r="I260" s="173"/>
      <c r="J260" s="170"/>
      <c r="K260" s="170"/>
      <c r="L260" s="173"/>
      <c r="M260" s="224"/>
      <c r="N260" s="171"/>
      <c r="O260" s="170"/>
      <c r="P260" s="170"/>
      <c r="Q260" s="645"/>
    </row>
    <row r="261" spans="1:17" ht="119.5" customHeight="1">
      <c r="A261" s="685"/>
      <c r="B261" s="633" t="s">
        <v>386</v>
      </c>
      <c r="C261" s="633" t="s">
        <v>457</v>
      </c>
      <c r="D261" s="193" t="s">
        <v>21</v>
      </c>
      <c r="E261" s="169" t="s">
        <v>179</v>
      </c>
      <c r="F261" s="169" t="s">
        <v>180</v>
      </c>
      <c r="G261" s="169" t="s">
        <v>238</v>
      </c>
      <c r="H261" s="169" t="s">
        <v>94</v>
      </c>
      <c r="I261" s="413">
        <v>81467.192800000004</v>
      </c>
      <c r="J261" s="413">
        <v>81467.192800000004</v>
      </c>
      <c r="K261" s="413">
        <v>89184.6</v>
      </c>
      <c r="L261" s="413">
        <v>59381.058550000002</v>
      </c>
      <c r="M261" s="224">
        <v>89850.3</v>
      </c>
      <c r="N261" s="171">
        <v>89850.3</v>
      </c>
      <c r="O261" s="422">
        <v>82868.800000000003</v>
      </c>
      <c r="P261" s="422">
        <v>82868.800000000003</v>
      </c>
      <c r="Q261" s="691"/>
    </row>
    <row r="262" spans="1:17" ht="61" customHeight="1">
      <c r="A262" s="685"/>
      <c r="B262" s="641"/>
      <c r="C262" s="641"/>
      <c r="D262" s="193" t="s">
        <v>43</v>
      </c>
      <c r="E262" s="169"/>
      <c r="F262" s="169"/>
      <c r="G262" s="169"/>
      <c r="H262" s="169"/>
      <c r="I262" s="173"/>
      <c r="J262" s="170"/>
      <c r="K262" s="170"/>
      <c r="L262" s="173"/>
      <c r="M262" s="224"/>
      <c r="N262" s="171"/>
      <c r="O262" s="170"/>
      <c r="P262" s="170"/>
      <c r="Q262" s="644"/>
    </row>
    <row r="263" spans="1:17" ht="55.5" customHeight="1">
      <c r="A263" s="685"/>
      <c r="B263" s="640" t="s">
        <v>387</v>
      </c>
      <c r="C263" s="640" t="s">
        <v>687</v>
      </c>
      <c r="D263" s="193" t="s">
        <v>21</v>
      </c>
      <c r="E263" s="169" t="s">
        <v>179</v>
      </c>
      <c r="F263" s="169" t="s">
        <v>112</v>
      </c>
      <c r="G263" s="169" t="s">
        <v>239</v>
      </c>
      <c r="H263" s="169" t="s">
        <v>94</v>
      </c>
      <c r="I263" s="413">
        <v>71930.5</v>
      </c>
      <c r="J263" s="413">
        <v>71930.5</v>
      </c>
      <c r="K263" s="413">
        <v>73152.7</v>
      </c>
      <c r="L263" s="413">
        <v>54699.445749999999</v>
      </c>
      <c r="M263" s="224">
        <v>74941.600000000006</v>
      </c>
      <c r="N263" s="171">
        <v>74941.600000000006</v>
      </c>
      <c r="O263" s="422">
        <v>70070.899999999994</v>
      </c>
      <c r="P263" s="422">
        <v>70070.899999999994</v>
      </c>
      <c r="Q263" s="691"/>
    </row>
    <row r="264" spans="1:17" ht="71" customHeight="1">
      <c r="A264" s="685"/>
      <c r="B264" s="640"/>
      <c r="C264" s="640"/>
      <c r="D264" s="193" t="s">
        <v>43</v>
      </c>
      <c r="E264" s="169"/>
      <c r="F264" s="169"/>
      <c r="G264" s="169"/>
      <c r="H264" s="169"/>
      <c r="I264" s="173"/>
      <c r="J264" s="170"/>
      <c r="K264" s="170"/>
      <c r="L264" s="170"/>
      <c r="M264" s="224"/>
      <c r="N264" s="171"/>
      <c r="O264" s="170"/>
      <c r="P264" s="170"/>
      <c r="Q264" s="644"/>
    </row>
    <row r="265" spans="1:17" ht="60.5" customHeight="1">
      <c r="A265" s="685"/>
      <c r="B265" s="640"/>
      <c r="C265" s="640"/>
      <c r="D265" s="193" t="s">
        <v>21</v>
      </c>
      <c r="E265" s="169" t="s">
        <v>179</v>
      </c>
      <c r="F265" s="169" t="s">
        <v>112</v>
      </c>
      <c r="G265" s="169" t="s">
        <v>239</v>
      </c>
      <c r="H265" s="169" t="s">
        <v>95</v>
      </c>
      <c r="I265" s="173">
        <v>0</v>
      </c>
      <c r="J265" s="170">
        <v>0</v>
      </c>
      <c r="K265" s="170">
        <v>0</v>
      </c>
      <c r="L265" s="170">
        <v>0</v>
      </c>
      <c r="M265" s="224">
        <v>0</v>
      </c>
      <c r="N265" s="171">
        <v>0</v>
      </c>
      <c r="O265" s="422">
        <v>1840.9</v>
      </c>
      <c r="P265" s="422">
        <v>1840.9</v>
      </c>
      <c r="Q265" s="698"/>
    </row>
    <row r="266" spans="1:17" ht="42.5" customHeight="1">
      <c r="A266" s="685"/>
      <c r="B266" s="640"/>
      <c r="C266" s="640"/>
      <c r="D266" s="193" t="s">
        <v>43</v>
      </c>
      <c r="E266" s="169"/>
      <c r="F266" s="169"/>
      <c r="G266" s="169"/>
      <c r="H266" s="169"/>
      <c r="I266" s="173"/>
      <c r="J266" s="170"/>
      <c r="K266" s="170"/>
      <c r="L266" s="170"/>
      <c r="M266" s="224"/>
      <c r="N266" s="171"/>
      <c r="O266" s="170"/>
      <c r="P266" s="170"/>
      <c r="Q266" s="698"/>
    </row>
    <row r="267" spans="1:17" ht="127" customHeight="1">
      <c r="A267" s="685"/>
      <c r="B267" s="633" t="s">
        <v>459</v>
      </c>
      <c r="C267" s="633" t="s">
        <v>458</v>
      </c>
      <c r="D267" s="193" t="s">
        <v>21</v>
      </c>
      <c r="E267" s="169" t="s">
        <v>179</v>
      </c>
      <c r="F267" s="169" t="s">
        <v>106</v>
      </c>
      <c r="G267" s="169" t="s">
        <v>384</v>
      </c>
      <c r="H267" s="169" t="s">
        <v>95</v>
      </c>
      <c r="I267" s="413">
        <v>850</v>
      </c>
      <c r="J267" s="413">
        <v>692.3</v>
      </c>
      <c r="K267" s="413">
        <v>1345.2</v>
      </c>
      <c r="L267" s="413">
        <v>282.3526</v>
      </c>
      <c r="M267" s="224">
        <v>1345.2</v>
      </c>
      <c r="N267" s="171">
        <v>489.41028999999997</v>
      </c>
      <c r="O267" s="422">
        <v>1345.2</v>
      </c>
      <c r="P267" s="422">
        <v>1345.2</v>
      </c>
      <c r="Q267" s="698"/>
    </row>
    <row r="268" spans="1:17" ht="20.5" customHeight="1">
      <c r="A268" s="685"/>
      <c r="B268" s="634"/>
      <c r="C268" s="634"/>
      <c r="D268" s="193" t="s">
        <v>43</v>
      </c>
      <c r="E268" s="169"/>
      <c r="F268" s="169"/>
      <c r="G268" s="169"/>
      <c r="H268" s="169"/>
      <c r="I268" s="173"/>
      <c r="J268" s="170"/>
      <c r="K268" s="170"/>
      <c r="L268" s="173"/>
      <c r="M268" s="224"/>
      <c r="N268" s="171"/>
      <c r="O268" s="170"/>
      <c r="P268" s="170"/>
      <c r="Q268" s="695"/>
    </row>
    <row r="269" spans="1:17" ht="30.75" customHeight="1">
      <c r="A269" s="685"/>
      <c r="B269" s="633" t="s">
        <v>461</v>
      </c>
      <c r="C269" s="633" t="s">
        <v>460</v>
      </c>
      <c r="D269" s="193" t="s">
        <v>21</v>
      </c>
      <c r="E269" s="169" t="s">
        <v>179</v>
      </c>
      <c r="F269" s="169" t="s">
        <v>182</v>
      </c>
      <c r="G269" s="169" t="s">
        <v>409</v>
      </c>
      <c r="H269" s="169" t="s">
        <v>108</v>
      </c>
      <c r="I269" s="413">
        <v>30.609729999999999</v>
      </c>
      <c r="J269" s="413">
        <v>6.7410100000000002</v>
      </c>
      <c r="K269" s="413">
        <v>72</v>
      </c>
      <c r="L269" s="413">
        <v>1.9747300000000001</v>
      </c>
      <c r="M269" s="224">
        <v>72</v>
      </c>
      <c r="N269" s="171">
        <v>4.9240599999999999</v>
      </c>
      <c r="O269" s="422">
        <v>72</v>
      </c>
      <c r="P269" s="422">
        <v>72</v>
      </c>
      <c r="Q269" s="691"/>
    </row>
    <row r="270" spans="1:17" ht="26.25" customHeight="1">
      <c r="A270" s="685"/>
      <c r="B270" s="641"/>
      <c r="C270" s="641"/>
      <c r="D270" s="193" t="s">
        <v>43</v>
      </c>
      <c r="E270" s="169"/>
      <c r="F270" s="169"/>
      <c r="G270" s="169"/>
      <c r="H270" s="169"/>
      <c r="I270" s="413"/>
      <c r="J270" s="413"/>
      <c r="K270" s="170"/>
      <c r="L270" s="170"/>
      <c r="M270" s="224"/>
      <c r="N270" s="171"/>
      <c r="O270" s="170"/>
      <c r="P270" s="170"/>
      <c r="Q270" s="644"/>
    </row>
    <row r="271" spans="1:17" ht="40.5" customHeight="1">
      <c r="A271" s="685"/>
      <c r="B271" s="641"/>
      <c r="C271" s="641"/>
      <c r="D271" s="193" t="s">
        <v>21</v>
      </c>
      <c r="E271" s="169" t="s">
        <v>179</v>
      </c>
      <c r="F271" s="169" t="s">
        <v>182</v>
      </c>
      <c r="G271" s="169" t="s">
        <v>409</v>
      </c>
      <c r="H271" s="169" t="s">
        <v>107</v>
      </c>
      <c r="I271" s="413">
        <v>900.39026999999999</v>
      </c>
      <c r="J271" s="413">
        <v>613.12563999999998</v>
      </c>
      <c r="K271" s="413">
        <v>1512</v>
      </c>
      <c r="L271" s="413">
        <v>251.37365</v>
      </c>
      <c r="M271" s="224">
        <v>1512</v>
      </c>
      <c r="N271" s="171">
        <v>492.40523999999999</v>
      </c>
      <c r="O271" s="422">
        <v>1512</v>
      </c>
      <c r="P271" s="422">
        <v>1512</v>
      </c>
      <c r="Q271" s="644"/>
    </row>
    <row r="272" spans="1:17" ht="22.5" customHeight="1">
      <c r="A272" s="685"/>
      <c r="B272" s="634"/>
      <c r="C272" s="634"/>
      <c r="D272" s="193" t="s">
        <v>43</v>
      </c>
      <c r="E272" s="169"/>
      <c r="F272" s="169"/>
      <c r="G272" s="169"/>
      <c r="H272" s="169"/>
      <c r="I272" s="173"/>
      <c r="J272" s="170"/>
      <c r="K272" s="170"/>
      <c r="L272" s="170"/>
      <c r="M272" s="224"/>
      <c r="N272" s="171"/>
      <c r="O272" s="170"/>
      <c r="P272" s="170"/>
      <c r="Q272" s="645"/>
    </row>
    <row r="273" spans="1:17" ht="62.25" customHeight="1">
      <c r="A273" s="685"/>
      <c r="B273" s="640" t="s">
        <v>463</v>
      </c>
      <c r="C273" s="633" t="s">
        <v>462</v>
      </c>
      <c r="D273" s="193" t="s">
        <v>21</v>
      </c>
      <c r="E273" s="169" t="s">
        <v>179</v>
      </c>
      <c r="F273" s="169" t="s">
        <v>112</v>
      </c>
      <c r="G273" s="169" t="s">
        <v>301</v>
      </c>
      <c r="H273" s="169" t="s">
        <v>94</v>
      </c>
      <c r="I273" s="413">
        <v>295599.15229</v>
      </c>
      <c r="J273" s="413">
        <v>295599.15229</v>
      </c>
      <c r="K273" s="413">
        <v>320994.59999999998</v>
      </c>
      <c r="L273" s="413">
        <v>196671.41626</v>
      </c>
      <c r="M273" s="171">
        <v>350860.4</v>
      </c>
      <c r="N273" s="171">
        <v>350860.4</v>
      </c>
      <c r="O273" s="422">
        <v>290057.90000000002</v>
      </c>
      <c r="P273" s="422">
        <v>290057.90000000002</v>
      </c>
      <c r="Q273" s="696"/>
    </row>
    <row r="274" spans="1:17" ht="30" customHeight="1">
      <c r="A274" s="685"/>
      <c r="B274" s="640"/>
      <c r="C274" s="641"/>
      <c r="D274" s="193" t="s">
        <v>43</v>
      </c>
      <c r="E274" s="169"/>
      <c r="F274" s="169"/>
      <c r="G274" s="169"/>
      <c r="H274" s="169"/>
      <c r="I274" s="413"/>
      <c r="J274" s="413"/>
      <c r="K274" s="170"/>
      <c r="L274" s="170"/>
      <c r="M274" s="171"/>
      <c r="N274" s="171"/>
      <c r="O274" s="170"/>
      <c r="P274" s="170"/>
      <c r="Q274" s="737"/>
    </row>
    <row r="275" spans="1:17" ht="69" customHeight="1">
      <c r="A275" s="685"/>
      <c r="B275" s="640"/>
      <c r="C275" s="641"/>
      <c r="D275" s="193" t="s">
        <v>21</v>
      </c>
      <c r="E275" s="169" t="s">
        <v>179</v>
      </c>
      <c r="F275" s="169" t="s">
        <v>112</v>
      </c>
      <c r="G275" s="169" t="s">
        <v>301</v>
      </c>
      <c r="H275" s="169" t="s">
        <v>95</v>
      </c>
      <c r="I275" s="413">
        <v>19797.938770000001</v>
      </c>
      <c r="J275" s="413">
        <v>19797.938770000001</v>
      </c>
      <c r="K275" s="413">
        <v>21936.6</v>
      </c>
      <c r="L275" s="413">
        <v>326.97000000000003</v>
      </c>
      <c r="M275" s="171">
        <v>21936.6</v>
      </c>
      <c r="N275" s="171">
        <v>21936.6</v>
      </c>
      <c r="O275" s="422">
        <v>20765</v>
      </c>
      <c r="P275" s="422">
        <v>20765</v>
      </c>
      <c r="Q275" s="695"/>
    </row>
    <row r="276" spans="1:17" ht="16.5" customHeight="1">
      <c r="A276" s="685"/>
      <c r="B276" s="640"/>
      <c r="C276" s="641"/>
      <c r="D276" s="193" t="s">
        <v>43</v>
      </c>
      <c r="E276" s="169"/>
      <c r="F276" s="169"/>
      <c r="G276" s="169"/>
      <c r="H276" s="172"/>
      <c r="I276" s="162"/>
      <c r="J276" s="140"/>
      <c r="K276" s="140"/>
      <c r="L276" s="162"/>
      <c r="M276" s="145"/>
      <c r="N276" s="141"/>
      <c r="O276" s="140"/>
      <c r="P276" s="140"/>
      <c r="Q276" s="695"/>
    </row>
    <row r="277" spans="1:17" ht="45.75" customHeight="1">
      <c r="A277" s="685"/>
      <c r="B277" s="640"/>
      <c r="C277" s="641"/>
      <c r="D277" s="193" t="s">
        <v>21</v>
      </c>
      <c r="E277" s="169" t="s">
        <v>179</v>
      </c>
      <c r="F277" s="169" t="s">
        <v>317</v>
      </c>
      <c r="G277" s="169" t="s">
        <v>301</v>
      </c>
      <c r="H277" s="169" t="s">
        <v>622</v>
      </c>
      <c r="I277" s="413">
        <v>10484.6</v>
      </c>
      <c r="J277" s="413">
        <v>10484.6</v>
      </c>
      <c r="K277" s="413">
        <v>12411.7</v>
      </c>
      <c r="L277" s="413">
        <v>7702.9925899999998</v>
      </c>
      <c r="M277" s="224">
        <v>14095.6</v>
      </c>
      <c r="N277" s="224">
        <v>14095.6</v>
      </c>
      <c r="O277" s="422">
        <v>10914.1</v>
      </c>
      <c r="P277" s="422">
        <v>10914.1</v>
      </c>
      <c r="Q277" s="696"/>
    </row>
    <row r="278" spans="1:17" ht="19" customHeight="1">
      <c r="A278" s="685"/>
      <c r="B278" s="640"/>
      <c r="C278" s="634"/>
      <c r="D278" s="193" t="s">
        <v>43</v>
      </c>
      <c r="E278" s="169"/>
      <c r="F278" s="169"/>
      <c r="G278" s="169"/>
      <c r="H278" s="169"/>
      <c r="I278" s="173"/>
      <c r="J278" s="170"/>
      <c r="K278" s="170"/>
      <c r="L278" s="173"/>
      <c r="M278" s="224"/>
      <c r="N278" s="171"/>
      <c r="O278" s="170"/>
      <c r="P278" s="170"/>
      <c r="Q278" s="697"/>
    </row>
    <row r="279" spans="1:17" ht="64.5" customHeight="1">
      <c r="A279" s="685"/>
      <c r="B279" s="633" t="s">
        <v>464</v>
      </c>
      <c r="C279" s="642" t="s">
        <v>688</v>
      </c>
      <c r="D279" s="193" t="s">
        <v>21</v>
      </c>
      <c r="E279" s="169" t="s">
        <v>179</v>
      </c>
      <c r="F279" s="169" t="s">
        <v>106</v>
      </c>
      <c r="G279" s="169" t="s">
        <v>241</v>
      </c>
      <c r="H279" s="169" t="s">
        <v>95</v>
      </c>
      <c r="I279" s="450">
        <v>20284.2</v>
      </c>
      <c r="J279" s="413">
        <v>14062.941639999999</v>
      </c>
      <c r="K279" s="413">
        <v>9393.2000000000007</v>
      </c>
      <c r="L279" s="413">
        <v>2093.5787300000002</v>
      </c>
      <c r="M279" s="224">
        <v>9393.2000000000007</v>
      </c>
      <c r="N279" s="171">
        <v>3298.0292300000001</v>
      </c>
      <c r="O279" s="422">
        <v>9393.2000000000007</v>
      </c>
      <c r="P279" s="422">
        <v>9393.2000000000007</v>
      </c>
      <c r="Q279" s="698"/>
    </row>
    <row r="280" spans="1:17" ht="34" customHeight="1">
      <c r="A280" s="685"/>
      <c r="B280" s="634"/>
      <c r="C280" s="643"/>
      <c r="D280" s="193" t="s">
        <v>43</v>
      </c>
      <c r="E280" s="169"/>
      <c r="F280" s="169"/>
      <c r="G280" s="169"/>
      <c r="H280" s="169"/>
      <c r="I280" s="173"/>
      <c r="J280" s="170"/>
      <c r="K280" s="170"/>
      <c r="L280" s="173"/>
      <c r="M280" s="224"/>
      <c r="N280" s="171"/>
      <c r="O280" s="170"/>
      <c r="P280" s="170"/>
      <c r="Q280" s="698"/>
    </row>
    <row r="281" spans="1:17" ht="60" customHeight="1">
      <c r="A281" s="685"/>
      <c r="B281" s="640" t="s">
        <v>465</v>
      </c>
      <c r="C281" s="642" t="s">
        <v>689</v>
      </c>
      <c r="D281" s="193" t="s">
        <v>21</v>
      </c>
      <c r="E281" s="169" t="s">
        <v>179</v>
      </c>
      <c r="F281" s="169" t="s">
        <v>180</v>
      </c>
      <c r="G281" s="169" t="s">
        <v>240</v>
      </c>
      <c r="H281" s="169" t="s">
        <v>94</v>
      </c>
      <c r="I281" s="450">
        <v>163627.95000000001</v>
      </c>
      <c r="J281" s="413">
        <v>163627.95000000001</v>
      </c>
      <c r="K281" s="413">
        <v>170997.7</v>
      </c>
      <c r="L281" s="413">
        <v>96792.151519999999</v>
      </c>
      <c r="M281" s="224">
        <v>181514</v>
      </c>
      <c r="N281" s="171">
        <v>181514</v>
      </c>
      <c r="O281" s="422">
        <v>158385.9</v>
      </c>
      <c r="P281" s="422">
        <v>158385.9</v>
      </c>
      <c r="Q281" s="691"/>
    </row>
    <row r="282" spans="1:17" ht="60" customHeight="1">
      <c r="A282" s="685"/>
      <c r="B282" s="640"/>
      <c r="C282" s="662"/>
      <c r="D282" s="193" t="s">
        <v>43</v>
      </c>
      <c r="E282" s="169"/>
      <c r="F282" s="169"/>
      <c r="G282" s="169"/>
      <c r="H282" s="169"/>
      <c r="I282" s="450"/>
      <c r="J282" s="413"/>
      <c r="K282" s="170"/>
      <c r="L282" s="173"/>
      <c r="M282" s="224"/>
      <c r="N282" s="171"/>
      <c r="O282" s="170"/>
      <c r="P282" s="170"/>
      <c r="Q282" s="645"/>
    </row>
    <row r="283" spans="1:17" ht="60" customHeight="1">
      <c r="A283" s="685"/>
      <c r="B283" s="640"/>
      <c r="C283" s="662"/>
      <c r="D283" s="193" t="s">
        <v>21</v>
      </c>
      <c r="E283" s="169" t="s">
        <v>179</v>
      </c>
      <c r="F283" s="169" t="s">
        <v>180</v>
      </c>
      <c r="G283" s="169" t="s">
        <v>240</v>
      </c>
      <c r="H283" s="169" t="s">
        <v>95</v>
      </c>
      <c r="I283" s="450">
        <v>1010</v>
      </c>
      <c r="J283" s="413">
        <v>1010</v>
      </c>
      <c r="K283" s="413">
        <v>850</v>
      </c>
      <c r="L283" s="413">
        <v>68.28</v>
      </c>
      <c r="M283" s="224">
        <v>850</v>
      </c>
      <c r="N283" s="224">
        <v>850</v>
      </c>
      <c r="O283" s="422">
        <v>850</v>
      </c>
      <c r="P283" s="422">
        <v>850</v>
      </c>
      <c r="Q283" s="698"/>
    </row>
    <row r="284" spans="1:17" ht="60" customHeight="1">
      <c r="A284" s="685"/>
      <c r="B284" s="640"/>
      <c r="C284" s="643"/>
      <c r="D284" s="193" t="s">
        <v>43</v>
      </c>
      <c r="E284" s="169"/>
      <c r="F284" s="169"/>
      <c r="G284" s="169"/>
      <c r="H284" s="169"/>
      <c r="I284" s="173"/>
      <c r="J284" s="170"/>
      <c r="K284" s="170"/>
      <c r="L284" s="173"/>
      <c r="M284" s="224"/>
      <c r="N284" s="171"/>
      <c r="O284" s="170"/>
      <c r="P284" s="170"/>
      <c r="Q284" s="698"/>
    </row>
    <row r="285" spans="1:17" ht="22" customHeight="1">
      <c r="A285" s="685"/>
      <c r="B285" s="672" t="s">
        <v>466</v>
      </c>
      <c r="C285" s="669" t="s">
        <v>690</v>
      </c>
      <c r="D285" s="184" t="s">
        <v>21</v>
      </c>
      <c r="E285" s="160" t="s">
        <v>179</v>
      </c>
      <c r="F285" s="160" t="s">
        <v>181</v>
      </c>
      <c r="G285" s="160" t="s">
        <v>354</v>
      </c>
      <c r="H285" s="160" t="s">
        <v>108</v>
      </c>
      <c r="I285" s="413">
        <v>7862.6894000000002</v>
      </c>
      <c r="J285" s="413">
        <v>7853.5901199999998</v>
      </c>
      <c r="K285" s="413">
        <v>2654.7960800000001</v>
      </c>
      <c r="L285" s="413">
        <v>45.943800000000003</v>
      </c>
      <c r="M285" s="224">
        <v>2654.7960800000001</v>
      </c>
      <c r="N285" s="171">
        <v>446.31119999999999</v>
      </c>
      <c r="O285" s="422">
        <v>6420.3</v>
      </c>
      <c r="P285" s="422">
        <v>6420.3</v>
      </c>
      <c r="Q285" s="637"/>
    </row>
    <row r="286" spans="1:17" ht="22" customHeight="1">
      <c r="A286" s="685"/>
      <c r="B286" s="673"/>
      <c r="C286" s="670"/>
      <c r="D286" s="184" t="s">
        <v>43</v>
      </c>
      <c r="E286" s="160"/>
      <c r="F286" s="160"/>
      <c r="G286" s="160"/>
      <c r="H286" s="160"/>
      <c r="I286" s="413"/>
      <c r="J286" s="413"/>
      <c r="K286" s="170"/>
      <c r="L286" s="173"/>
      <c r="M286" s="224"/>
      <c r="N286" s="171"/>
      <c r="O286" s="176"/>
      <c r="P286" s="176"/>
      <c r="Q286" s="638"/>
    </row>
    <row r="287" spans="1:17" ht="22" customHeight="1">
      <c r="A287" s="685"/>
      <c r="B287" s="673"/>
      <c r="C287" s="670"/>
      <c r="D287" s="342" t="s">
        <v>21</v>
      </c>
      <c r="E287" s="160" t="s">
        <v>179</v>
      </c>
      <c r="F287" s="160" t="s">
        <v>181</v>
      </c>
      <c r="G287" s="160" t="s">
        <v>354</v>
      </c>
      <c r="H287" s="160" t="s">
        <v>95</v>
      </c>
      <c r="I287" s="413">
        <v>42.110599999999998</v>
      </c>
      <c r="J287" s="413">
        <v>42.110599999999998</v>
      </c>
      <c r="K287" s="413">
        <v>8765.5039199999992</v>
      </c>
      <c r="L287" s="413">
        <v>1207.6654000000001</v>
      </c>
      <c r="M287" s="224">
        <v>8765.5039199999992</v>
      </c>
      <c r="N287" s="171">
        <v>8741.2791400000006</v>
      </c>
      <c r="O287" s="422">
        <v>5000</v>
      </c>
      <c r="P287" s="422">
        <v>5000</v>
      </c>
      <c r="Q287" s="638"/>
    </row>
    <row r="288" spans="1:17" ht="22" customHeight="1">
      <c r="A288" s="685"/>
      <c r="B288" s="674"/>
      <c r="C288" s="671"/>
      <c r="D288" s="342" t="s">
        <v>43</v>
      </c>
      <c r="E288" s="160"/>
      <c r="F288" s="160"/>
      <c r="G288" s="160"/>
      <c r="H288" s="160"/>
      <c r="I288" s="173"/>
      <c r="J288" s="170"/>
      <c r="K288" s="170"/>
      <c r="L288" s="173"/>
      <c r="M288" s="224"/>
      <c r="N288" s="171"/>
      <c r="O288" s="176"/>
      <c r="P288" s="176"/>
      <c r="Q288" s="639"/>
    </row>
    <row r="289" spans="1:17" ht="38.25" customHeight="1">
      <c r="A289" s="685"/>
      <c r="B289" s="652" t="s">
        <v>469</v>
      </c>
      <c r="C289" s="669" t="s">
        <v>526</v>
      </c>
      <c r="D289" s="227" t="s">
        <v>21</v>
      </c>
      <c r="E289" s="160" t="s">
        <v>179</v>
      </c>
      <c r="F289" s="160" t="s">
        <v>112</v>
      </c>
      <c r="G289" s="160" t="s">
        <v>523</v>
      </c>
      <c r="H289" s="160" t="s">
        <v>95</v>
      </c>
      <c r="I289" s="413">
        <v>2560</v>
      </c>
      <c r="J289" s="413">
        <v>2560</v>
      </c>
      <c r="K289" s="413">
        <v>6339.4</v>
      </c>
      <c r="L289" s="413">
        <v>6339.4</v>
      </c>
      <c r="M289" s="171">
        <v>6339.4</v>
      </c>
      <c r="N289" s="171">
        <v>6339.4</v>
      </c>
      <c r="O289" s="422">
        <v>0</v>
      </c>
      <c r="P289" s="422">
        <v>0</v>
      </c>
      <c r="Q289" s="637"/>
    </row>
    <row r="290" spans="1:17" ht="14" customHeight="1">
      <c r="A290" s="685"/>
      <c r="B290" s="693"/>
      <c r="C290" s="670"/>
      <c r="D290" s="227" t="s">
        <v>43</v>
      </c>
      <c r="E290" s="160"/>
      <c r="F290" s="160"/>
      <c r="G290" s="160"/>
      <c r="H290" s="160"/>
      <c r="I290" s="170"/>
      <c r="J290" s="170"/>
      <c r="K290" s="170"/>
      <c r="L290" s="170"/>
      <c r="M290" s="171"/>
      <c r="N290" s="171"/>
      <c r="O290" s="176"/>
      <c r="P290" s="176"/>
      <c r="Q290" s="638"/>
    </row>
    <row r="291" spans="1:17" ht="38.25" customHeight="1">
      <c r="A291" s="685"/>
      <c r="B291" s="635" t="s">
        <v>470</v>
      </c>
      <c r="C291" s="636" t="s">
        <v>467</v>
      </c>
      <c r="D291" s="184" t="s">
        <v>21</v>
      </c>
      <c r="E291" s="160" t="s">
        <v>179</v>
      </c>
      <c r="F291" s="160" t="s">
        <v>180</v>
      </c>
      <c r="G291" s="160" t="s">
        <v>242</v>
      </c>
      <c r="H291" s="160" t="s">
        <v>94</v>
      </c>
      <c r="I291" s="413">
        <v>116520.03043</v>
      </c>
      <c r="J291" s="413">
        <v>116520.03043</v>
      </c>
      <c r="K291" s="413">
        <v>125416.702</v>
      </c>
      <c r="L291" s="413">
        <v>61981.08928</v>
      </c>
      <c r="M291" s="224">
        <v>125106.14006999999</v>
      </c>
      <c r="N291" s="171">
        <v>125087.02107</v>
      </c>
      <c r="O291" s="422">
        <v>124195.5202</v>
      </c>
      <c r="P291" s="422">
        <v>123615.19611999999</v>
      </c>
      <c r="Q291" s="637"/>
    </row>
    <row r="292" spans="1:17" ht="16" customHeight="1">
      <c r="A292" s="685"/>
      <c r="B292" s="635"/>
      <c r="C292" s="636"/>
      <c r="D292" s="184" t="s">
        <v>43</v>
      </c>
      <c r="E292" s="160"/>
      <c r="F292" s="160"/>
      <c r="G292" s="160"/>
      <c r="H292" s="160"/>
      <c r="I292" s="413"/>
      <c r="J292" s="413"/>
      <c r="K292" s="170"/>
      <c r="L292" s="173"/>
      <c r="M292" s="224"/>
      <c r="N292" s="171"/>
      <c r="O292" s="176"/>
      <c r="P292" s="176"/>
      <c r="Q292" s="638"/>
    </row>
    <row r="293" spans="1:17" ht="31.5" customHeight="1">
      <c r="A293" s="685"/>
      <c r="B293" s="635"/>
      <c r="C293" s="636"/>
      <c r="D293" s="184" t="s">
        <v>21</v>
      </c>
      <c r="E293" s="550" t="s">
        <v>179</v>
      </c>
      <c r="F293" s="139" t="s">
        <v>180</v>
      </c>
      <c r="G293" s="160" t="s">
        <v>242</v>
      </c>
      <c r="H293" s="139" t="s">
        <v>95</v>
      </c>
      <c r="I293" s="413">
        <v>18506.605080000001</v>
      </c>
      <c r="J293" s="413">
        <v>18506.605080000001</v>
      </c>
      <c r="K293" s="413">
        <v>6370.5</v>
      </c>
      <c r="L293" s="413">
        <v>1288.07062</v>
      </c>
      <c r="M293" s="224">
        <v>6444.5958700000001</v>
      </c>
      <c r="N293" s="171">
        <v>6444.5958700000001</v>
      </c>
      <c r="O293" s="422">
        <v>1423</v>
      </c>
      <c r="P293" s="422">
        <v>1423</v>
      </c>
      <c r="Q293" s="638"/>
    </row>
    <row r="294" spans="1:17" ht="18.5" customHeight="1">
      <c r="A294" s="685"/>
      <c r="B294" s="635"/>
      <c r="C294" s="636"/>
      <c r="D294" s="184" t="s">
        <v>43</v>
      </c>
      <c r="E294" s="550"/>
      <c r="F294" s="139"/>
      <c r="G294" s="139"/>
      <c r="H294" s="139"/>
      <c r="I294" s="173"/>
      <c r="J294" s="170"/>
      <c r="K294" s="170"/>
      <c r="L294" s="173"/>
      <c r="M294" s="224"/>
      <c r="N294" s="171"/>
      <c r="O294" s="176"/>
      <c r="P294" s="176"/>
      <c r="Q294" s="639"/>
    </row>
    <row r="295" spans="1:17" ht="32.25" customHeight="1">
      <c r="A295" s="685"/>
      <c r="B295" s="635" t="s">
        <v>408</v>
      </c>
      <c r="C295" s="636" t="s">
        <v>468</v>
      </c>
      <c r="D295" s="184" t="s">
        <v>21</v>
      </c>
      <c r="E295" s="550" t="s">
        <v>179</v>
      </c>
      <c r="F295" s="139" t="s">
        <v>112</v>
      </c>
      <c r="G295" s="139" t="s">
        <v>243</v>
      </c>
      <c r="H295" s="139" t="s">
        <v>94</v>
      </c>
      <c r="I295" s="413">
        <v>117054.89107</v>
      </c>
      <c r="J295" s="413">
        <v>117054.89107</v>
      </c>
      <c r="K295" s="413">
        <v>123226.673</v>
      </c>
      <c r="L295" s="413">
        <v>62326.870340000001</v>
      </c>
      <c r="M295" s="224">
        <v>123958.08861999999</v>
      </c>
      <c r="N295" s="171">
        <v>123958.08861999999</v>
      </c>
      <c r="O295" s="422">
        <v>122854.09299999999</v>
      </c>
      <c r="P295" s="422">
        <v>122854.09299999999</v>
      </c>
      <c r="Q295" s="637"/>
    </row>
    <row r="296" spans="1:17" ht="20.25" customHeight="1">
      <c r="A296" s="685"/>
      <c r="B296" s="635"/>
      <c r="C296" s="636"/>
      <c r="D296" s="184" t="s">
        <v>43</v>
      </c>
      <c r="E296" s="550"/>
      <c r="F296" s="139"/>
      <c r="G296" s="139"/>
      <c r="H296" s="139"/>
      <c r="I296" s="413"/>
      <c r="J296" s="413"/>
      <c r="K296" s="170"/>
      <c r="L296" s="173"/>
      <c r="M296" s="224"/>
      <c r="N296" s="171"/>
      <c r="O296" s="176"/>
      <c r="P296" s="176"/>
      <c r="Q296" s="638"/>
    </row>
    <row r="297" spans="1:17" ht="27" customHeight="1">
      <c r="A297" s="685"/>
      <c r="B297" s="635"/>
      <c r="C297" s="636"/>
      <c r="D297" s="184" t="s">
        <v>21</v>
      </c>
      <c r="E297" s="160" t="s">
        <v>179</v>
      </c>
      <c r="F297" s="160" t="s">
        <v>112</v>
      </c>
      <c r="G297" s="160" t="s">
        <v>243</v>
      </c>
      <c r="H297" s="160" t="s">
        <v>95</v>
      </c>
      <c r="I297" s="413">
        <v>22808.124390000001</v>
      </c>
      <c r="J297" s="413">
        <v>22808.124390000001</v>
      </c>
      <c r="K297" s="413">
        <v>3555.8227000000002</v>
      </c>
      <c r="L297" s="413">
        <v>565.49059</v>
      </c>
      <c r="M297" s="224">
        <v>2949.66516</v>
      </c>
      <c r="N297" s="171">
        <v>2949.66516</v>
      </c>
      <c r="O297" s="422">
        <v>3498.0439999999999</v>
      </c>
      <c r="P297" s="422">
        <v>3498.0439999999999</v>
      </c>
      <c r="Q297" s="638"/>
    </row>
    <row r="298" spans="1:17" ht="15.5" customHeight="1">
      <c r="A298" s="685"/>
      <c r="B298" s="635"/>
      <c r="C298" s="636"/>
      <c r="D298" s="184" t="s">
        <v>43</v>
      </c>
      <c r="E298" s="160"/>
      <c r="F298" s="160"/>
      <c r="G298" s="160"/>
      <c r="H298" s="160"/>
      <c r="I298" s="173"/>
      <c r="J298" s="170"/>
      <c r="K298" s="170"/>
      <c r="L298" s="173"/>
      <c r="M298" s="224"/>
      <c r="N298" s="171"/>
      <c r="O298" s="176"/>
      <c r="P298" s="176"/>
      <c r="Q298" s="639"/>
    </row>
    <row r="299" spans="1:17" ht="30.75" customHeight="1">
      <c r="A299" s="685"/>
      <c r="B299" s="635" t="s">
        <v>605</v>
      </c>
      <c r="C299" s="636" t="s">
        <v>471</v>
      </c>
      <c r="D299" s="184" t="s">
        <v>21</v>
      </c>
      <c r="E299" s="550" t="s">
        <v>179</v>
      </c>
      <c r="F299" s="160" t="s">
        <v>317</v>
      </c>
      <c r="G299" s="160" t="s">
        <v>244</v>
      </c>
      <c r="H299" s="160" t="s">
        <v>95</v>
      </c>
      <c r="I299" s="413">
        <v>24975.967420000001</v>
      </c>
      <c r="J299" s="413">
        <v>24975.967420000001</v>
      </c>
      <c r="K299" s="413">
        <v>2800.2849999999999</v>
      </c>
      <c r="L299" s="413">
        <v>678.64143000000001</v>
      </c>
      <c r="M299" s="224">
        <v>3695.7145599999999</v>
      </c>
      <c r="N299" s="171">
        <v>3695.7145599999999</v>
      </c>
      <c r="O299" s="422">
        <v>1763.8330000000001</v>
      </c>
      <c r="P299" s="422">
        <v>1763.8330000000001</v>
      </c>
      <c r="Q299" s="637"/>
    </row>
    <row r="300" spans="1:17" ht="13.5" customHeight="1">
      <c r="A300" s="685"/>
      <c r="B300" s="635"/>
      <c r="C300" s="636"/>
      <c r="D300" s="184" t="s">
        <v>43</v>
      </c>
      <c r="E300" s="550"/>
      <c r="F300" s="139"/>
      <c r="G300" s="139"/>
      <c r="H300" s="139"/>
      <c r="I300" s="170"/>
      <c r="J300" s="170"/>
      <c r="K300" s="170"/>
      <c r="L300" s="173"/>
      <c r="M300" s="224"/>
      <c r="N300" s="171"/>
      <c r="O300" s="176"/>
      <c r="P300" s="176"/>
      <c r="Q300" s="638"/>
    </row>
    <row r="301" spans="1:17" ht="30.75" customHeight="1">
      <c r="A301" s="685"/>
      <c r="B301" s="635"/>
      <c r="C301" s="636"/>
      <c r="D301" s="184" t="s">
        <v>21</v>
      </c>
      <c r="E301" s="550" t="s">
        <v>179</v>
      </c>
      <c r="F301" s="160" t="s">
        <v>317</v>
      </c>
      <c r="G301" s="160" t="s">
        <v>244</v>
      </c>
      <c r="H301" s="160" t="s">
        <v>622</v>
      </c>
      <c r="I301" s="413">
        <v>2271.0561200000002</v>
      </c>
      <c r="J301" s="413">
        <v>2271.0561200000002</v>
      </c>
      <c r="K301" s="413">
        <v>30297.814450000002</v>
      </c>
      <c r="L301" s="413">
        <v>15796.512769999999</v>
      </c>
      <c r="M301" s="224">
        <v>30477.814450000002</v>
      </c>
      <c r="N301" s="171">
        <v>30477.814450000002</v>
      </c>
      <c r="O301" s="422">
        <v>30042.434689999998</v>
      </c>
      <c r="P301" s="422">
        <v>29932.060850000002</v>
      </c>
      <c r="Q301" s="638"/>
    </row>
    <row r="302" spans="1:17" ht="14.5" customHeight="1">
      <c r="A302" s="685"/>
      <c r="B302" s="635"/>
      <c r="C302" s="636"/>
      <c r="D302" s="184" t="s">
        <v>43</v>
      </c>
      <c r="E302" s="550"/>
      <c r="F302" s="139"/>
      <c r="G302" s="139"/>
      <c r="H302" s="139"/>
      <c r="I302" s="170"/>
      <c r="J302" s="170"/>
      <c r="K302" s="170"/>
      <c r="L302" s="173"/>
      <c r="M302" s="224"/>
      <c r="N302" s="171"/>
      <c r="O302" s="176"/>
      <c r="P302" s="176"/>
      <c r="Q302" s="638"/>
    </row>
    <row r="303" spans="1:17" ht="38.25" customHeight="1">
      <c r="A303" s="685"/>
      <c r="B303" s="635"/>
      <c r="C303" s="636"/>
      <c r="D303" s="184" t="s">
        <v>21</v>
      </c>
      <c r="E303" s="160" t="s">
        <v>179</v>
      </c>
      <c r="F303" s="160" t="s">
        <v>706</v>
      </c>
      <c r="G303" s="160" t="s">
        <v>244</v>
      </c>
      <c r="H303" s="160" t="s">
        <v>622</v>
      </c>
      <c r="I303" s="413">
        <v>1338.0166099999999</v>
      </c>
      <c r="J303" s="413">
        <v>1338.0166099999999</v>
      </c>
      <c r="K303" s="413">
        <v>2352.16867</v>
      </c>
      <c r="L303" s="413">
        <v>1417.5039999999999</v>
      </c>
      <c r="M303" s="224">
        <v>2352.16867</v>
      </c>
      <c r="N303" s="224">
        <v>2352.16867</v>
      </c>
      <c r="O303" s="422">
        <v>2352.16867</v>
      </c>
      <c r="P303" s="422">
        <v>2352.16867</v>
      </c>
      <c r="Q303" s="638"/>
    </row>
    <row r="304" spans="1:17" ht="15" customHeight="1">
      <c r="A304" s="685"/>
      <c r="B304" s="635"/>
      <c r="C304" s="636"/>
      <c r="D304" s="184" t="s">
        <v>43</v>
      </c>
      <c r="E304" s="160"/>
      <c r="F304" s="160"/>
      <c r="G304" s="160"/>
      <c r="H304" s="160"/>
      <c r="I304" s="173"/>
      <c r="J304" s="170"/>
      <c r="K304" s="170"/>
      <c r="L304" s="173"/>
      <c r="M304" s="224"/>
      <c r="N304" s="171"/>
      <c r="O304" s="176"/>
      <c r="P304" s="176"/>
      <c r="Q304" s="639"/>
    </row>
    <row r="305" spans="1:17" ht="34.5" customHeight="1">
      <c r="A305" s="685"/>
      <c r="B305" s="672" t="s">
        <v>606</v>
      </c>
      <c r="C305" s="669" t="s">
        <v>472</v>
      </c>
      <c r="D305" s="184" t="s">
        <v>21</v>
      </c>
      <c r="E305" s="550" t="s">
        <v>179</v>
      </c>
      <c r="F305" s="160" t="s">
        <v>317</v>
      </c>
      <c r="G305" s="160" t="s">
        <v>245</v>
      </c>
      <c r="H305" s="160" t="s">
        <v>95</v>
      </c>
      <c r="I305" s="413">
        <v>7832.1349200000004</v>
      </c>
      <c r="J305" s="413">
        <v>7731.7848299999996</v>
      </c>
      <c r="K305" s="413">
        <v>920.26499999999999</v>
      </c>
      <c r="L305" s="413">
        <v>238.31</v>
      </c>
      <c r="M305" s="224">
        <v>929.38157999999999</v>
      </c>
      <c r="N305" s="171">
        <v>929.38157999999999</v>
      </c>
      <c r="O305" s="422">
        <v>400</v>
      </c>
      <c r="P305" s="422">
        <v>400</v>
      </c>
      <c r="Q305" s="637"/>
    </row>
    <row r="306" spans="1:17" ht="20.5" customHeight="1">
      <c r="A306" s="685"/>
      <c r="B306" s="673"/>
      <c r="C306" s="670"/>
      <c r="D306" s="184" t="s">
        <v>43</v>
      </c>
      <c r="E306" s="550"/>
      <c r="F306" s="139"/>
      <c r="G306" s="139"/>
      <c r="H306" s="139"/>
      <c r="I306" s="173"/>
      <c r="J306" s="170"/>
      <c r="K306" s="413"/>
      <c r="L306" s="413"/>
      <c r="M306" s="224"/>
      <c r="N306" s="171"/>
      <c r="O306" s="176"/>
      <c r="P306" s="176"/>
      <c r="Q306" s="638"/>
    </row>
    <row r="307" spans="1:17" ht="31.5" customHeight="1">
      <c r="A307" s="685"/>
      <c r="B307" s="673"/>
      <c r="C307" s="670"/>
      <c r="D307" s="184" t="s">
        <v>21</v>
      </c>
      <c r="E307" s="550" t="s">
        <v>179</v>
      </c>
      <c r="F307" s="160" t="s">
        <v>317</v>
      </c>
      <c r="G307" s="160" t="s">
        <v>245</v>
      </c>
      <c r="H307" s="160" t="s">
        <v>622</v>
      </c>
      <c r="I307" s="413">
        <v>300.5</v>
      </c>
      <c r="J307" s="413">
        <v>300.5</v>
      </c>
      <c r="K307" s="413">
        <v>8469.51037</v>
      </c>
      <c r="L307" s="413">
        <v>5643.7776400000002</v>
      </c>
      <c r="M307" s="224">
        <v>9675.9307700000008</v>
      </c>
      <c r="N307" s="171">
        <v>9675.9307700000008</v>
      </c>
      <c r="O307" s="422">
        <v>9118.3791000000001</v>
      </c>
      <c r="P307" s="422">
        <v>7561.8370199999999</v>
      </c>
      <c r="Q307" s="638"/>
    </row>
    <row r="308" spans="1:17" ht="15" customHeight="1">
      <c r="A308" s="685"/>
      <c r="B308" s="673"/>
      <c r="C308" s="670"/>
      <c r="D308" s="184" t="s">
        <v>43</v>
      </c>
      <c r="E308" s="550"/>
      <c r="F308" s="139"/>
      <c r="G308" s="139"/>
      <c r="H308" s="139"/>
      <c r="I308" s="173"/>
      <c r="J308" s="170"/>
      <c r="K308" s="170"/>
      <c r="L308" s="173"/>
      <c r="M308" s="224"/>
      <c r="N308" s="171"/>
      <c r="O308" s="176"/>
      <c r="P308" s="176"/>
      <c r="Q308" s="639"/>
    </row>
    <row r="309" spans="1:17" ht="31.5" customHeight="1">
      <c r="A309" s="685"/>
      <c r="B309" s="673"/>
      <c r="C309" s="670"/>
      <c r="D309" s="443" t="s">
        <v>21</v>
      </c>
      <c r="E309" s="550" t="s">
        <v>179</v>
      </c>
      <c r="F309" s="160" t="s">
        <v>181</v>
      </c>
      <c r="G309" s="160" t="s">
        <v>245</v>
      </c>
      <c r="H309" s="160" t="s">
        <v>95</v>
      </c>
      <c r="I309" s="413">
        <v>300.5</v>
      </c>
      <c r="J309" s="413">
        <v>300.5</v>
      </c>
      <c r="K309" s="413">
        <v>200</v>
      </c>
      <c r="L309" s="413">
        <v>190.88342</v>
      </c>
      <c r="M309" s="224">
        <v>190.88342</v>
      </c>
      <c r="N309" s="171">
        <v>190.88342</v>
      </c>
      <c r="O309" s="422">
        <v>0</v>
      </c>
      <c r="P309" s="422">
        <v>0</v>
      </c>
      <c r="Q309" s="444"/>
    </row>
    <row r="310" spans="1:17" ht="15" customHeight="1">
      <c r="A310" s="685"/>
      <c r="B310" s="674"/>
      <c r="C310" s="671"/>
      <c r="D310" s="443" t="s">
        <v>43</v>
      </c>
      <c r="E310" s="550"/>
      <c r="F310" s="445"/>
      <c r="G310" s="445"/>
      <c r="H310" s="445"/>
      <c r="I310" s="173"/>
      <c r="J310" s="170"/>
      <c r="K310" s="170"/>
      <c r="L310" s="173"/>
      <c r="M310" s="224"/>
      <c r="N310" s="171"/>
      <c r="O310" s="176"/>
      <c r="P310" s="176"/>
      <c r="Q310" s="444"/>
    </row>
    <row r="311" spans="1:17" ht="48.75" customHeight="1">
      <c r="A311" s="685"/>
      <c r="B311" s="652" t="s">
        <v>607</v>
      </c>
      <c r="C311" s="650" t="s">
        <v>525</v>
      </c>
      <c r="D311" s="227" t="s">
        <v>21</v>
      </c>
      <c r="E311" s="550" t="s">
        <v>179</v>
      </c>
      <c r="F311" s="160" t="s">
        <v>317</v>
      </c>
      <c r="G311" s="160" t="s">
        <v>524</v>
      </c>
      <c r="H311" s="160" t="s">
        <v>95</v>
      </c>
      <c r="I311" s="413">
        <v>1717.9208699999999</v>
      </c>
      <c r="J311" s="413">
        <v>1717.9208699999999</v>
      </c>
      <c r="K311" s="413">
        <v>1811.6203399999999</v>
      </c>
      <c r="L311" s="413">
        <v>891.54719999999998</v>
      </c>
      <c r="M311" s="224">
        <v>1811.6203399999999</v>
      </c>
      <c r="N311" s="171">
        <v>1811.6203399999999</v>
      </c>
      <c r="O311" s="422">
        <v>1811.6203399999999</v>
      </c>
      <c r="P311" s="422">
        <v>1811.6203399999999</v>
      </c>
      <c r="Q311" s="637"/>
    </row>
    <row r="312" spans="1:17" ht="20.25" customHeight="1">
      <c r="A312" s="685"/>
      <c r="B312" s="653"/>
      <c r="C312" s="651"/>
      <c r="D312" s="227" t="s">
        <v>43</v>
      </c>
      <c r="E312" s="550"/>
      <c r="F312" s="228"/>
      <c r="G312" s="228"/>
      <c r="H312" s="228"/>
      <c r="I312" s="173"/>
      <c r="J312" s="170"/>
      <c r="K312" s="170"/>
      <c r="L312" s="173"/>
      <c r="M312" s="224"/>
      <c r="N312" s="171"/>
      <c r="O312" s="176"/>
      <c r="P312" s="176"/>
      <c r="Q312" s="639"/>
    </row>
    <row r="313" spans="1:17" ht="48.5" customHeight="1">
      <c r="A313" s="685"/>
      <c r="B313" s="652" t="s">
        <v>608</v>
      </c>
      <c r="C313" s="669" t="s">
        <v>473</v>
      </c>
      <c r="D313" s="184" t="s">
        <v>21</v>
      </c>
      <c r="E313" s="160" t="s">
        <v>179</v>
      </c>
      <c r="F313" s="160" t="s">
        <v>106</v>
      </c>
      <c r="G313" s="160" t="s">
        <v>474</v>
      </c>
      <c r="H313" s="160" t="s">
        <v>95</v>
      </c>
      <c r="I313" s="413">
        <v>8480.2093499999992</v>
      </c>
      <c r="J313" s="413">
        <v>8034.9071299999996</v>
      </c>
      <c r="K313" s="413">
        <v>7660.1180299999996</v>
      </c>
      <c r="L313" s="413">
        <v>4671.6099999999997</v>
      </c>
      <c r="M313" s="224">
        <v>8645.8570400000008</v>
      </c>
      <c r="N313" s="224">
        <v>8212.9564200000004</v>
      </c>
      <c r="O313" s="422">
        <v>8777.1229999999996</v>
      </c>
      <c r="P313" s="422">
        <v>11516.695</v>
      </c>
      <c r="Q313" s="637"/>
    </row>
    <row r="314" spans="1:17" ht="13.5" customHeight="1">
      <c r="A314" s="685"/>
      <c r="B314" s="693"/>
      <c r="C314" s="670"/>
      <c r="D314" s="184" t="s">
        <v>43</v>
      </c>
      <c r="E314" s="160"/>
      <c r="F314" s="160"/>
      <c r="G314" s="160"/>
      <c r="H314" s="160"/>
      <c r="I314" s="413"/>
      <c r="J314" s="413"/>
      <c r="K314" s="413"/>
      <c r="L314" s="173"/>
      <c r="M314" s="224"/>
      <c r="N314" s="171"/>
      <c r="O314" s="176"/>
      <c r="P314" s="176"/>
      <c r="Q314" s="638"/>
    </row>
    <row r="315" spans="1:17" ht="42.5" customHeight="1">
      <c r="A315" s="685"/>
      <c r="B315" s="693"/>
      <c r="C315" s="670"/>
      <c r="D315" s="184" t="s">
        <v>21</v>
      </c>
      <c r="E315" s="550" t="s">
        <v>179</v>
      </c>
      <c r="F315" s="160" t="s">
        <v>106</v>
      </c>
      <c r="G315" s="160" t="s">
        <v>474</v>
      </c>
      <c r="H315" s="160" t="s">
        <v>95</v>
      </c>
      <c r="I315" s="413">
        <v>20761.890650000001</v>
      </c>
      <c r="J315" s="413">
        <v>19671.66807</v>
      </c>
      <c r="K315" s="413">
        <v>18754.081969999999</v>
      </c>
      <c r="L315" s="413">
        <v>11437.39</v>
      </c>
      <c r="M315" s="224">
        <v>21167.44296</v>
      </c>
      <c r="N315" s="171">
        <v>20326.860240000002</v>
      </c>
      <c r="O315" s="422">
        <v>19536.177</v>
      </c>
      <c r="P315" s="422">
        <v>16572.805</v>
      </c>
      <c r="Q315" s="638"/>
    </row>
    <row r="316" spans="1:17" ht="16" customHeight="1">
      <c r="A316" s="685"/>
      <c r="B316" s="693"/>
      <c r="C316" s="670"/>
      <c r="D316" s="184" t="s">
        <v>43</v>
      </c>
      <c r="E316" s="550"/>
      <c r="F316" s="139"/>
      <c r="G316" s="139"/>
      <c r="H316" s="139"/>
      <c r="I316" s="413"/>
      <c r="J316" s="413"/>
      <c r="K316" s="413"/>
      <c r="L316" s="173"/>
      <c r="M316" s="224"/>
      <c r="N316" s="171"/>
      <c r="O316" s="176"/>
      <c r="P316" s="176"/>
      <c r="Q316" s="638"/>
    </row>
    <row r="317" spans="1:17" ht="44" customHeight="1">
      <c r="A317" s="685"/>
      <c r="B317" s="693"/>
      <c r="C317" s="670"/>
      <c r="D317" s="184" t="s">
        <v>21</v>
      </c>
      <c r="E317" s="550" t="s">
        <v>179</v>
      </c>
      <c r="F317" s="160" t="s">
        <v>106</v>
      </c>
      <c r="G317" s="160" t="s">
        <v>474</v>
      </c>
      <c r="H317" s="160" t="s">
        <v>95</v>
      </c>
      <c r="I317" s="413">
        <v>29.271370000000001</v>
      </c>
      <c r="J317" s="413">
        <v>27.914999999999999</v>
      </c>
      <c r="K317" s="413">
        <v>26.440650000000002</v>
      </c>
      <c r="L317" s="413">
        <v>16.125109999999999</v>
      </c>
      <c r="M317" s="171">
        <v>29.843150000000001</v>
      </c>
      <c r="N317" s="171">
        <v>28.348859999999998</v>
      </c>
      <c r="O317" s="422">
        <v>28.341650000000001</v>
      </c>
      <c r="P317" s="422">
        <v>28.117619999999999</v>
      </c>
      <c r="Q317" s="638"/>
    </row>
    <row r="318" spans="1:17" ht="16.5" customHeight="1">
      <c r="A318" s="685"/>
      <c r="B318" s="693"/>
      <c r="C318" s="670"/>
      <c r="D318" s="184" t="s">
        <v>43</v>
      </c>
      <c r="E318" s="550"/>
      <c r="F318" s="139"/>
      <c r="G318" s="139"/>
      <c r="H318" s="139"/>
      <c r="I318" s="173"/>
      <c r="J318" s="170"/>
      <c r="K318" s="170"/>
      <c r="L318" s="173"/>
      <c r="M318" s="224"/>
      <c r="N318" s="171"/>
      <c r="O318" s="170"/>
      <c r="P318" s="170"/>
      <c r="Q318" s="638"/>
    </row>
    <row r="319" spans="1:17" ht="36.5" customHeight="1">
      <c r="A319" s="685"/>
      <c r="B319" s="710"/>
      <c r="C319" s="669" t="s">
        <v>678</v>
      </c>
      <c r="D319" s="443" t="s">
        <v>21</v>
      </c>
      <c r="E319" s="550" t="s">
        <v>179</v>
      </c>
      <c r="F319" s="160" t="s">
        <v>106</v>
      </c>
      <c r="G319" s="160" t="s">
        <v>677</v>
      </c>
      <c r="H319" s="160" t="s">
        <v>95</v>
      </c>
      <c r="I319" s="413">
        <v>0</v>
      </c>
      <c r="J319" s="413">
        <v>0</v>
      </c>
      <c r="K319" s="413">
        <v>550.73900000000003</v>
      </c>
      <c r="L319" s="413">
        <v>0</v>
      </c>
      <c r="M319" s="224"/>
      <c r="N319" s="171"/>
      <c r="O319" s="422"/>
      <c r="P319" s="422"/>
      <c r="Q319" s="444"/>
    </row>
    <row r="320" spans="1:17" ht="16" customHeight="1">
      <c r="A320" s="685"/>
      <c r="B320" s="710"/>
      <c r="C320" s="670"/>
      <c r="D320" s="443" t="s">
        <v>43</v>
      </c>
      <c r="E320" s="550"/>
      <c r="F320" s="445"/>
      <c r="G320" s="445"/>
      <c r="H320" s="445"/>
      <c r="I320" s="413"/>
      <c r="J320" s="413"/>
      <c r="K320" s="413"/>
      <c r="L320" s="413"/>
      <c r="M320" s="224"/>
      <c r="N320" s="171"/>
      <c r="O320" s="176"/>
      <c r="P320" s="176"/>
      <c r="Q320" s="444"/>
    </row>
    <row r="321" spans="1:17" ht="47.5" customHeight="1">
      <c r="A321" s="685"/>
      <c r="B321" s="710"/>
      <c r="C321" s="670"/>
      <c r="D321" s="443" t="s">
        <v>21</v>
      </c>
      <c r="E321" s="550" t="s">
        <v>179</v>
      </c>
      <c r="F321" s="160" t="s">
        <v>106</v>
      </c>
      <c r="G321" s="160" t="s">
        <v>677</v>
      </c>
      <c r="H321" s="160" t="s">
        <v>95</v>
      </c>
      <c r="I321" s="413">
        <v>0</v>
      </c>
      <c r="J321" s="413">
        <v>0</v>
      </c>
      <c r="K321" s="413">
        <v>1348.3610000000001</v>
      </c>
      <c r="L321" s="413">
        <v>0</v>
      </c>
      <c r="M321" s="171"/>
      <c r="N321" s="171"/>
      <c r="O321" s="422"/>
      <c r="P321" s="422"/>
      <c r="Q321" s="444"/>
    </row>
    <row r="322" spans="1:17" ht="13.5" customHeight="1">
      <c r="A322" s="685"/>
      <c r="B322" s="710"/>
      <c r="C322" s="671"/>
      <c r="D322" s="443" t="s">
        <v>43</v>
      </c>
      <c r="E322" s="550"/>
      <c r="F322" s="445"/>
      <c r="G322" s="445"/>
      <c r="H322" s="445"/>
      <c r="I322" s="173"/>
      <c r="J322" s="170"/>
      <c r="K322" s="170"/>
      <c r="L322" s="173"/>
      <c r="M322" s="224"/>
      <c r="N322" s="171"/>
      <c r="O322" s="170"/>
      <c r="P322" s="170"/>
      <c r="Q322" s="444"/>
    </row>
    <row r="323" spans="1:17" ht="26.5" customHeight="1">
      <c r="A323" s="685"/>
      <c r="B323" s="633" t="s">
        <v>707</v>
      </c>
      <c r="C323" s="740" t="s">
        <v>679</v>
      </c>
      <c r="D323" s="442" t="s">
        <v>21</v>
      </c>
      <c r="E323" s="175" t="s">
        <v>179</v>
      </c>
      <c r="F323" s="175" t="s">
        <v>112</v>
      </c>
      <c r="G323" s="175" t="s">
        <v>680</v>
      </c>
      <c r="H323" s="175" t="s">
        <v>95</v>
      </c>
      <c r="I323" s="413"/>
      <c r="J323" s="413"/>
      <c r="K323" s="413">
        <v>2518.6999999999998</v>
      </c>
      <c r="L323" s="413">
        <v>0</v>
      </c>
      <c r="M323" s="529">
        <v>2518.6999999999998</v>
      </c>
      <c r="N323" s="529">
        <v>2518.6999999999998</v>
      </c>
      <c r="O323" s="422">
        <v>0</v>
      </c>
      <c r="P323" s="422">
        <v>0</v>
      </c>
      <c r="Q323" s="644"/>
    </row>
    <row r="324" spans="1:17" ht="16.5" customHeight="1">
      <c r="A324" s="685"/>
      <c r="B324" s="641"/>
      <c r="C324" s="741"/>
      <c r="D324" s="441" t="s">
        <v>43</v>
      </c>
      <c r="E324" s="169"/>
      <c r="F324" s="169"/>
      <c r="G324" s="169"/>
      <c r="H324" s="169"/>
      <c r="I324" s="173"/>
      <c r="J324" s="170"/>
      <c r="K324" s="413"/>
      <c r="L324" s="413"/>
      <c r="M324" s="224"/>
      <c r="N324" s="171"/>
      <c r="O324" s="170"/>
      <c r="P324" s="170"/>
      <c r="Q324" s="644"/>
    </row>
    <row r="325" spans="1:17" ht="27.5" customHeight="1">
      <c r="A325" s="685"/>
      <c r="B325" s="641"/>
      <c r="C325" s="741"/>
      <c r="D325" s="442" t="s">
        <v>21</v>
      </c>
      <c r="E325" s="175" t="s">
        <v>179</v>
      </c>
      <c r="F325" s="175" t="s">
        <v>112</v>
      </c>
      <c r="G325" s="175" t="s">
        <v>680</v>
      </c>
      <c r="H325" s="175" t="s">
        <v>95</v>
      </c>
      <c r="I325" s="413"/>
      <c r="J325" s="413"/>
      <c r="K325" s="413">
        <v>479.75238999999999</v>
      </c>
      <c r="L325" s="413">
        <v>0</v>
      </c>
      <c r="M325" s="529">
        <v>479.75238999999999</v>
      </c>
      <c r="N325" s="529">
        <v>479.75238999999999</v>
      </c>
      <c r="O325" s="422">
        <v>0</v>
      </c>
      <c r="P325" s="422">
        <v>0</v>
      </c>
      <c r="Q325" s="644"/>
    </row>
    <row r="326" spans="1:17" ht="21" customHeight="1">
      <c r="A326" s="685"/>
      <c r="B326" s="634"/>
      <c r="C326" s="742"/>
      <c r="D326" s="441" t="s">
        <v>43</v>
      </c>
      <c r="E326" s="169"/>
      <c r="F326" s="169"/>
      <c r="G326" s="169"/>
      <c r="H326" s="169"/>
      <c r="I326" s="173"/>
      <c r="J326" s="170"/>
      <c r="K326" s="170"/>
      <c r="L326" s="173"/>
      <c r="M326" s="224"/>
      <c r="N326" s="171"/>
      <c r="O326" s="170"/>
      <c r="P326" s="170"/>
      <c r="Q326" s="645"/>
    </row>
    <row r="327" spans="1:17" ht="64" customHeight="1">
      <c r="A327" s="685"/>
      <c r="B327" s="633" t="s">
        <v>609</v>
      </c>
      <c r="C327" s="633" t="s">
        <v>475</v>
      </c>
      <c r="D327" s="195" t="s">
        <v>21</v>
      </c>
      <c r="E327" s="160" t="s">
        <v>179</v>
      </c>
      <c r="F327" s="160" t="s">
        <v>181</v>
      </c>
      <c r="G327" s="160" t="s">
        <v>385</v>
      </c>
      <c r="H327" s="160" t="s">
        <v>95</v>
      </c>
      <c r="I327" s="413">
        <v>691.1</v>
      </c>
      <c r="J327" s="413">
        <v>619.60400000000004</v>
      </c>
      <c r="K327" s="413">
        <v>626.20000000000005</v>
      </c>
      <c r="L327" s="413">
        <v>198</v>
      </c>
      <c r="M327" s="171">
        <v>626.20000000000005</v>
      </c>
      <c r="N327" s="171">
        <v>484.47766999999999</v>
      </c>
      <c r="O327" s="422">
        <v>626.20000000000005</v>
      </c>
      <c r="P327" s="422">
        <v>626.20000000000005</v>
      </c>
      <c r="Q327" s="646"/>
    </row>
    <row r="328" spans="1:17" ht="16" customHeight="1">
      <c r="A328" s="685"/>
      <c r="B328" s="641"/>
      <c r="C328" s="641"/>
      <c r="D328" s="195" t="s">
        <v>43</v>
      </c>
      <c r="E328" s="160"/>
      <c r="F328" s="160"/>
      <c r="G328" s="160"/>
      <c r="H328" s="160"/>
      <c r="I328" s="413"/>
      <c r="J328" s="413"/>
      <c r="K328" s="413"/>
      <c r="L328" s="413"/>
      <c r="M328" s="171"/>
      <c r="N328" s="171"/>
      <c r="O328" s="176"/>
      <c r="P328" s="176"/>
      <c r="Q328" s="647"/>
    </row>
    <row r="329" spans="1:17" ht="51.75" customHeight="1">
      <c r="A329" s="685"/>
      <c r="B329" s="641"/>
      <c r="C329" s="641"/>
      <c r="D329" s="226" t="s">
        <v>21</v>
      </c>
      <c r="E329" s="160" t="s">
        <v>179</v>
      </c>
      <c r="F329" s="160" t="s">
        <v>181</v>
      </c>
      <c r="G329" s="160" t="s">
        <v>385</v>
      </c>
      <c r="H329" s="160" t="s">
        <v>95</v>
      </c>
      <c r="I329" s="413">
        <v>0.69199999999999995</v>
      </c>
      <c r="J329" s="413">
        <v>0.621</v>
      </c>
      <c r="K329" s="413">
        <v>0.627</v>
      </c>
      <c r="L329" s="413">
        <v>0.627</v>
      </c>
      <c r="M329" s="171">
        <v>0.627</v>
      </c>
      <c r="N329" s="171">
        <v>0.48496</v>
      </c>
      <c r="O329" s="422">
        <v>0.627</v>
      </c>
      <c r="P329" s="422">
        <v>0.627</v>
      </c>
      <c r="Q329" s="647"/>
    </row>
    <row r="330" spans="1:17" ht="54.75" customHeight="1">
      <c r="A330" s="685"/>
      <c r="B330" s="634"/>
      <c r="C330" s="634"/>
      <c r="D330" s="226" t="s">
        <v>43</v>
      </c>
      <c r="E330" s="160"/>
      <c r="F330" s="160"/>
      <c r="G330" s="160"/>
      <c r="H330" s="160"/>
      <c r="I330" s="170"/>
      <c r="J330" s="170"/>
      <c r="K330" s="170"/>
      <c r="L330" s="173"/>
      <c r="M330" s="171"/>
      <c r="N330" s="171"/>
      <c r="O330" s="176"/>
      <c r="P330" s="176"/>
      <c r="Q330" s="648"/>
    </row>
    <row r="331" spans="1:17" ht="21" customHeight="1">
      <c r="A331" s="685"/>
      <c r="B331" s="631" t="s">
        <v>610</v>
      </c>
      <c r="C331" s="633" t="s">
        <v>476</v>
      </c>
      <c r="D331" s="439" t="s">
        <v>21</v>
      </c>
      <c r="E331" s="160" t="s">
        <v>179</v>
      </c>
      <c r="F331" s="160" t="s">
        <v>112</v>
      </c>
      <c r="G331" s="160" t="s">
        <v>410</v>
      </c>
      <c r="H331" s="160" t="s">
        <v>108</v>
      </c>
      <c r="I331" s="413"/>
      <c r="J331" s="413"/>
      <c r="K331" s="413">
        <v>0</v>
      </c>
      <c r="L331" s="413">
        <v>0</v>
      </c>
      <c r="M331" s="171">
        <v>0</v>
      </c>
      <c r="N331" s="171">
        <v>0</v>
      </c>
      <c r="O331" s="422">
        <v>4242</v>
      </c>
      <c r="P331" s="422">
        <v>4242</v>
      </c>
      <c r="Q331" s="447"/>
    </row>
    <row r="332" spans="1:17" ht="21" customHeight="1">
      <c r="A332" s="685"/>
      <c r="B332" s="649"/>
      <c r="C332" s="641"/>
      <c r="D332" s="439" t="s">
        <v>43</v>
      </c>
      <c r="E332" s="160"/>
      <c r="F332" s="160"/>
      <c r="G332" s="160"/>
      <c r="H332" s="160"/>
      <c r="I332" s="413"/>
      <c r="J332" s="413"/>
      <c r="K332" s="413"/>
      <c r="L332" s="413"/>
      <c r="M332" s="171"/>
      <c r="N332" s="171"/>
      <c r="O332" s="176"/>
      <c r="P332" s="176"/>
      <c r="Q332" s="447"/>
    </row>
    <row r="333" spans="1:17" ht="21" customHeight="1">
      <c r="A333" s="685"/>
      <c r="B333" s="649"/>
      <c r="C333" s="641"/>
      <c r="D333" s="195" t="s">
        <v>21</v>
      </c>
      <c r="E333" s="160" t="s">
        <v>179</v>
      </c>
      <c r="F333" s="160" t="s">
        <v>112</v>
      </c>
      <c r="G333" s="160" t="s">
        <v>410</v>
      </c>
      <c r="H333" s="160" t="s">
        <v>95</v>
      </c>
      <c r="I333" s="413">
        <v>5200</v>
      </c>
      <c r="J333" s="413">
        <v>5200</v>
      </c>
      <c r="K333" s="413">
        <v>5302.5</v>
      </c>
      <c r="L333" s="413">
        <v>1291.8381300000001</v>
      </c>
      <c r="M333" s="171">
        <v>5302.5</v>
      </c>
      <c r="N333" s="171">
        <v>5302.5</v>
      </c>
      <c r="O333" s="422">
        <v>0</v>
      </c>
      <c r="P333" s="422">
        <v>0</v>
      </c>
      <c r="Q333" s="637"/>
    </row>
    <row r="334" spans="1:17" ht="21" customHeight="1">
      <c r="A334" s="685"/>
      <c r="B334" s="649"/>
      <c r="C334" s="641"/>
      <c r="D334" s="195" t="s">
        <v>43</v>
      </c>
      <c r="E334" s="160"/>
      <c r="F334" s="160"/>
      <c r="G334" s="160"/>
      <c r="H334" s="160"/>
      <c r="I334" s="413"/>
      <c r="J334" s="413"/>
      <c r="K334" s="413"/>
      <c r="L334" s="413"/>
      <c r="M334" s="171"/>
      <c r="N334" s="171"/>
      <c r="O334" s="176"/>
      <c r="P334" s="176"/>
      <c r="Q334" s="638"/>
    </row>
    <row r="335" spans="1:17" ht="27.75" customHeight="1">
      <c r="A335" s="685"/>
      <c r="B335" s="649"/>
      <c r="C335" s="641"/>
      <c r="D335" s="226" t="s">
        <v>21</v>
      </c>
      <c r="E335" s="160" t="s">
        <v>179</v>
      </c>
      <c r="F335" s="160" t="s">
        <v>112</v>
      </c>
      <c r="G335" s="160" t="s">
        <v>410</v>
      </c>
      <c r="H335" s="160" t="s">
        <v>95</v>
      </c>
      <c r="I335" s="413">
        <v>52.526000000000003</v>
      </c>
      <c r="J335" s="413">
        <v>52.526000000000003</v>
      </c>
      <c r="K335" s="413">
        <v>53.561</v>
      </c>
      <c r="L335" s="413">
        <v>53.561</v>
      </c>
      <c r="M335" s="224">
        <v>53.561</v>
      </c>
      <c r="N335" s="224">
        <v>53.561</v>
      </c>
      <c r="O335" s="422">
        <v>0</v>
      </c>
      <c r="P335" s="422">
        <v>0</v>
      </c>
      <c r="Q335" s="638"/>
    </row>
    <row r="336" spans="1:17" ht="21" customHeight="1">
      <c r="A336" s="685"/>
      <c r="B336" s="632"/>
      <c r="C336" s="634"/>
      <c r="D336" s="226" t="s">
        <v>43</v>
      </c>
      <c r="E336" s="160"/>
      <c r="F336" s="160"/>
      <c r="G336" s="160"/>
      <c r="H336" s="160"/>
      <c r="I336" s="170"/>
      <c r="J336" s="170"/>
      <c r="K336" s="170"/>
      <c r="L336" s="173"/>
      <c r="M336" s="171"/>
      <c r="N336" s="171"/>
      <c r="O336" s="176"/>
      <c r="P336" s="176"/>
      <c r="Q336" s="639"/>
    </row>
    <row r="337" spans="1:17" ht="26.25" customHeight="1">
      <c r="A337" s="685"/>
      <c r="B337" s="631"/>
      <c r="C337" s="633" t="s">
        <v>681</v>
      </c>
      <c r="D337" s="439" t="s">
        <v>21</v>
      </c>
      <c r="E337" s="160" t="s">
        <v>179</v>
      </c>
      <c r="F337" s="160" t="s">
        <v>180</v>
      </c>
      <c r="G337" s="160" t="s">
        <v>682</v>
      </c>
      <c r="H337" s="160" t="s">
        <v>108</v>
      </c>
      <c r="I337" s="413"/>
      <c r="J337" s="413"/>
      <c r="K337" s="413">
        <v>0</v>
      </c>
      <c r="L337" s="413">
        <v>0</v>
      </c>
      <c r="M337" s="171">
        <v>0</v>
      </c>
      <c r="N337" s="171">
        <v>0</v>
      </c>
      <c r="O337" s="422">
        <v>4498</v>
      </c>
      <c r="P337" s="422">
        <v>4498</v>
      </c>
      <c r="Q337" s="444"/>
    </row>
    <row r="338" spans="1:17" ht="16.5" customHeight="1">
      <c r="A338" s="685"/>
      <c r="B338" s="649"/>
      <c r="C338" s="641"/>
      <c r="D338" s="439" t="s">
        <v>43</v>
      </c>
      <c r="E338" s="160"/>
      <c r="F338" s="160"/>
      <c r="G338" s="160"/>
      <c r="H338" s="160"/>
      <c r="I338" s="413"/>
      <c r="J338" s="413"/>
      <c r="K338" s="413"/>
      <c r="L338" s="413"/>
      <c r="M338" s="171"/>
      <c r="N338" s="171"/>
      <c r="O338" s="176"/>
      <c r="P338" s="176"/>
      <c r="Q338" s="444"/>
    </row>
    <row r="339" spans="1:17" ht="26.25" customHeight="1">
      <c r="A339" s="685"/>
      <c r="B339" s="649"/>
      <c r="C339" s="641"/>
      <c r="D339" s="439" t="s">
        <v>21</v>
      </c>
      <c r="E339" s="160" t="s">
        <v>179</v>
      </c>
      <c r="F339" s="160" t="s">
        <v>180</v>
      </c>
      <c r="G339" s="160" t="s">
        <v>682</v>
      </c>
      <c r="H339" s="160" t="s">
        <v>95</v>
      </c>
      <c r="I339" s="413"/>
      <c r="J339" s="413"/>
      <c r="K339" s="413">
        <v>4498</v>
      </c>
      <c r="L339" s="413">
        <v>804.00400000000002</v>
      </c>
      <c r="M339" s="171">
        <v>4498</v>
      </c>
      <c r="N339" s="171">
        <v>4498</v>
      </c>
      <c r="O339" s="176">
        <v>0</v>
      </c>
      <c r="P339" s="176">
        <v>0</v>
      </c>
      <c r="Q339" s="444"/>
    </row>
    <row r="340" spans="1:17" ht="16.5" customHeight="1">
      <c r="A340" s="685"/>
      <c r="B340" s="649"/>
      <c r="C340" s="641"/>
      <c r="D340" s="439" t="s">
        <v>43</v>
      </c>
      <c r="E340" s="160"/>
      <c r="F340" s="160"/>
      <c r="G340" s="160"/>
      <c r="H340" s="160"/>
      <c r="I340" s="413"/>
      <c r="J340" s="413"/>
      <c r="K340" s="413"/>
      <c r="L340" s="413"/>
      <c r="M340" s="171"/>
      <c r="N340" s="171"/>
      <c r="O340" s="176"/>
      <c r="P340" s="176"/>
      <c r="Q340" s="444"/>
    </row>
    <row r="341" spans="1:17" ht="27.75" customHeight="1">
      <c r="A341" s="685"/>
      <c r="B341" s="649"/>
      <c r="C341" s="641"/>
      <c r="D341" s="439" t="s">
        <v>21</v>
      </c>
      <c r="E341" s="160" t="s">
        <v>179</v>
      </c>
      <c r="F341" s="160" t="s">
        <v>180</v>
      </c>
      <c r="G341" s="160" t="s">
        <v>682</v>
      </c>
      <c r="H341" s="160" t="s">
        <v>95</v>
      </c>
      <c r="I341" s="413"/>
      <c r="J341" s="413"/>
      <c r="K341" s="413">
        <v>45.435000000000002</v>
      </c>
      <c r="L341" s="413">
        <v>45.435000000000002</v>
      </c>
      <c r="M341" s="171">
        <v>45.435000000000002</v>
      </c>
      <c r="N341" s="171">
        <v>45.435000000000002</v>
      </c>
      <c r="O341" s="170">
        <v>0</v>
      </c>
      <c r="P341" s="170">
        <v>0</v>
      </c>
      <c r="Q341" s="444"/>
    </row>
    <row r="342" spans="1:17" ht="20.25" customHeight="1">
      <c r="A342" s="685"/>
      <c r="B342" s="632"/>
      <c r="C342" s="634"/>
      <c r="D342" s="439" t="s">
        <v>43</v>
      </c>
      <c r="E342" s="160"/>
      <c r="F342" s="160"/>
      <c r="G342" s="160"/>
      <c r="H342" s="160"/>
      <c r="I342" s="170"/>
      <c r="J342" s="170"/>
      <c r="K342" s="170"/>
      <c r="L342" s="170"/>
      <c r="M342" s="171"/>
      <c r="N342" s="171"/>
      <c r="O342" s="176"/>
      <c r="P342" s="176"/>
      <c r="Q342" s="444"/>
    </row>
    <row r="343" spans="1:17" ht="26.25" customHeight="1">
      <c r="A343" s="685"/>
      <c r="B343" s="734"/>
      <c r="C343" s="633" t="s">
        <v>684</v>
      </c>
      <c r="D343" s="439" t="s">
        <v>21</v>
      </c>
      <c r="E343" s="160" t="s">
        <v>179</v>
      </c>
      <c r="F343" s="160" t="s">
        <v>106</v>
      </c>
      <c r="G343" s="160" t="s">
        <v>683</v>
      </c>
      <c r="H343" s="160" t="s">
        <v>95</v>
      </c>
      <c r="I343" s="413"/>
      <c r="J343" s="413"/>
      <c r="K343" s="413">
        <v>9229.7000000000007</v>
      </c>
      <c r="L343" s="413">
        <v>5748.1566599999996</v>
      </c>
      <c r="M343" s="171">
        <v>12813.3</v>
      </c>
      <c r="N343" s="171">
        <v>11522.66187</v>
      </c>
      <c r="O343" s="422">
        <v>9229.7000000000007</v>
      </c>
      <c r="P343" s="422">
        <v>9229.7000000000007</v>
      </c>
      <c r="Q343" s="444"/>
    </row>
    <row r="344" spans="1:17" ht="16.5" customHeight="1">
      <c r="A344" s="685"/>
      <c r="B344" s="734"/>
      <c r="C344" s="641"/>
      <c r="D344" s="439" t="s">
        <v>43</v>
      </c>
      <c r="E344" s="160"/>
      <c r="F344" s="160"/>
      <c r="G344" s="160"/>
      <c r="H344" s="160"/>
      <c r="I344" s="413"/>
      <c r="J344" s="413"/>
      <c r="K344" s="413"/>
      <c r="L344" s="413"/>
      <c r="M344" s="171"/>
      <c r="N344" s="171"/>
      <c r="O344" s="176"/>
      <c r="P344" s="176"/>
      <c r="Q344" s="444"/>
    </row>
    <row r="345" spans="1:17" ht="27.75" customHeight="1">
      <c r="A345" s="685"/>
      <c r="B345" s="734"/>
      <c r="C345" s="641"/>
      <c r="D345" s="439" t="s">
        <v>21</v>
      </c>
      <c r="E345" s="160" t="s">
        <v>179</v>
      </c>
      <c r="F345" s="160" t="s">
        <v>106</v>
      </c>
      <c r="G345" s="160" t="s">
        <v>683</v>
      </c>
      <c r="H345" s="160" t="s">
        <v>95</v>
      </c>
      <c r="I345" s="413"/>
      <c r="J345" s="413"/>
      <c r="K345" s="413">
        <v>9.2389399999999995</v>
      </c>
      <c r="L345" s="413">
        <v>0</v>
      </c>
      <c r="M345" s="171">
        <v>12.826129999999999</v>
      </c>
      <c r="N345" s="171">
        <v>11.313549999999999</v>
      </c>
      <c r="O345" s="422">
        <v>9.2389399999999995</v>
      </c>
      <c r="P345" s="422">
        <v>9.2389399999999995</v>
      </c>
      <c r="Q345" s="444"/>
    </row>
    <row r="346" spans="1:17" ht="20.25" customHeight="1">
      <c r="A346" s="685"/>
      <c r="B346" s="734"/>
      <c r="C346" s="634"/>
      <c r="D346" s="439" t="s">
        <v>43</v>
      </c>
      <c r="E346" s="160"/>
      <c r="F346" s="160"/>
      <c r="G346" s="160"/>
      <c r="H346" s="160"/>
      <c r="I346" s="170"/>
      <c r="J346" s="170"/>
      <c r="K346" s="170"/>
      <c r="L346" s="170"/>
      <c r="M346" s="171"/>
      <c r="N346" s="171"/>
      <c r="O346" s="176"/>
      <c r="P346" s="176"/>
      <c r="Q346" s="444"/>
    </row>
    <row r="347" spans="1:17" ht="26.25" customHeight="1">
      <c r="A347" s="685"/>
      <c r="B347" s="734"/>
      <c r="C347" s="633" t="s">
        <v>685</v>
      </c>
      <c r="D347" s="439" t="s">
        <v>21</v>
      </c>
      <c r="E347" s="160" t="s">
        <v>179</v>
      </c>
      <c r="F347" s="160" t="s">
        <v>112</v>
      </c>
      <c r="G347" s="160" t="s">
        <v>686</v>
      </c>
      <c r="H347" s="160" t="s">
        <v>95</v>
      </c>
      <c r="I347" s="413"/>
      <c r="J347" s="413"/>
      <c r="K347" s="413">
        <v>4195.7</v>
      </c>
      <c r="L347" s="413">
        <v>0</v>
      </c>
      <c r="M347" s="171">
        <v>4195.7</v>
      </c>
      <c r="N347" s="171">
        <v>4195.7</v>
      </c>
      <c r="O347" s="422">
        <v>0</v>
      </c>
      <c r="P347" s="422">
        <v>0</v>
      </c>
      <c r="Q347" s="444"/>
    </row>
    <row r="348" spans="1:17" ht="16.5" customHeight="1">
      <c r="A348" s="685"/>
      <c r="B348" s="734"/>
      <c r="C348" s="641"/>
      <c r="D348" s="439" t="s">
        <v>43</v>
      </c>
      <c r="E348" s="160"/>
      <c r="F348" s="160"/>
      <c r="G348" s="160"/>
      <c r="H348" s="160"/>
      <c r="I348" s="413"/>
      <c r="J348" s="413"/>
      <c r="K348" s="413"/>
      <c r="L348" s="413"/>
      <c r="M348" s="171"/>
      <c r="N348" s="171"/>
      <c r="O348" s="176"/>
      <c r="P348" s="176"/>
      <c r="Q348" s="444"/>
    </row>
    <row r="349" spans="1:17" ht="27.75" customHeight="1">
      <c r="A349" s="685"/>
      <c r="B349" s="734"/>
      <c r="C349" s="641"/>
      <c r="D349" s="439" t="s">
        <v>21</v>
      </c>
      <c r="E349" s="160" t="s">
        <v>179</v>
      </c>
      <c r="F349" s="160" t="s">
        <v>112</v>
      </c>
      <c r="G349" s="160" t="s">
        <v>686</v>
      </c>
      <c r="H349" s="160" t="s">
        <v>95</v>
      </c>
      <c r="I349" s="413"/>
      <c r="J349" s="413"/>
      <c r="K349" s="413">
        <v>42.462400000000002</v>
      </c>
      <c r="L349" s="413">
        <v>0</v>
      </c>
      <c r="M349" s="171">
        <v>42.462400000000002</v>
      </c>
      <c r="N349" s="171">
        <v>42.462400000000002</v>
      </c>
      <c r="O349" s="422">
        <v>0</v>
      </c>
      <c r="P349" s="422">
        <v>0</v>
      </c>
      <c r="Q349" s="444"/>
    </row>
    <row r="350" spans="1:17" ht="20.25" customHeight="1">
      <c r="A350" s="685"/>
      <c r="B350" s="734"/>
      <c r="C350" s="634"/>
      <c r="D350" s="439" t="s">
        <v>43</v>
      </c>
      <c r="E350" s="160"/>
      <c r="F350" s="160"/>
      <c r="G350" s="160"/>
      <c r="H350" s="160"/>
      <c r="I350" s="170"/>
      <c r="J350" s="170"/>
      <c r="K350" s="170"/>
      <c r="L350" s="170"/>
      <c r="M350" s="171"/>
      <c r="N350" s="171"/>
      <c r="O350" s="176"/>
      <c r="P350" s="176"/>
      <c r="Q350" s="444"/>
    </row>
    <row r="351" spans="1:17" ht="35" customHeight="1">
      <c r="A351" s="685"/>
      <c r="B351" s="633" t="s">
        <v>611</v>
      </c>
      <c r="C351" s="633" t="s">
        <v>476</v>
      </c>
      <c r="D351" s="439" t="s">
        <v>21</v>
      </c>
      <c r="E351" s="160" t="s">
        <v>179</v>
      </c>
      <c r="F351" s="160" t="s">
        <v>112</v>
      </c>
      <c r="G351" s="160" t="s">
        <v>602</v>
      </c>
      <c r="H351" s="160" t="s">
        <v>95</v>
      </c>
      <c r="I351" s="170">
        <v>1249.6489999999999</v>
      </c>
      <c r="J351" s="170">
        <v>1249.6489999999999</v>
      </c>
      <c r="K351" s="413">
        <v>9328.7000000000007</v>
      </c>
      <c r="L351" s="413">
        <v>0</v>
      </c>
      <c r="M351" s="171">
        <v>9328.7000000000007</v>
      </c>
      <c r="N351" s="171">
        <v>9328.7000000000007</v>
      </c>
      <c r="O351" s="422">
        <v>0</v>
      </c>
      <c r="P351" s="422">
        <v>0</v>
      </c>
      <c r="Q351" s="637"/>
    </row>
    <row r="352" spans="1:17" ht="21" customHeight="1">
      <c r="A352" s="685"/>
      <c r="B352" s="641"/>
      <c r="C352" s="641"/>
      <c r="D352" s="439" t="s">
        <v>43</v>
      </c>
      <c r="E352" s="160"/>
      <c r="F352" s="160"/>
      <c r="G352" s="160"/>
      <c r="H352" s="160"/>
      <c r="I352" s="170"/>
      <c r="J352" s="170"/>
      <c r="K352" s="413"/>
      <c r="L352" s="413"/>
      <c r="M352" s="171"/>
      <c r="N352" s="171"/>
      <c r="O352" s="176"/>
      <c r="P352" s="176"/>
      <c r="Q352" s="638"/>
    </row>
    <row r="353" spans="1:17" ht="27.75" customHeight="1">
      <c r="A353" s="685"/>
      <c r="B353" s="641"/>
      <c r="C353" s="641"/>
      <c r="D353" s="439" t="s">
        <v>21</v>
      </c>
      <c r="E353" s="160" t="s">
        <v>179</v>
      </c>
      <c r="F353" s="160" t="s">
        <v>112</v>
      </c>
      <c r="G353" s="160" t="s">
        <v>602</v>
      </c>
      <c r="H353" s="160" t="s">
        <v>95</v>
      </c>
      <c r="I353" s="170">
        <v>65.771000000000001</v>
      </c>
      <c r="J353" s="170">
        <v>65.771000000000001</v>
      </c>
      <c r="K353" s="413">
        <v>490.98500000000001</v>
      </c>
      <c r="L353" s="413">
        <v>0</v>
      </c>
      <c r="M353" s="171">
        <v>490.98500000000001</v>
      </c>
      <c r="N353" s="171">
        <v>490.98500000000001</v>
      </c>
      <c r="O353" s="422">
        <v>0</v>
      </c>
      <c r="P353" s="422">
        <v>0</v>
      </c>
      <c r="Q353" s="638"/>
    </row>
    <row r="354" spans="1:17" ht="21" customHeight="1">
      <c r="A354" s="685"/>
      <c r="B354" s="634"/>
      <c r="C354" s="634"/>
      <c r="D354" s="439" t="s">
        <v>43</v>
      </c>
      <c r="E354" s="160"/>
      <c r="F354" s="160"/>
      <c r="G354" s="160"/>
      <c r="H354" s="160"/>
      <c r="I354" s="170"/>
      <c r="J354" s="170"/>
      <c r="K354" s="170"/>
      <c r="L354" s="173"/>
      <c r="M354" s="171"/>
      <c r="N354" s="171"/>
      <c r="O354" s="176"/>
      <c r="P354" s="176"/>
      <c r="Q354" s="639"/>
    </row>
    <row r="355" spans="1:17" ht="32.5" customHeight="1">
      <c r="A355" s="685"/>
      <c r="B355" s="631"/>
      <c r="C355" s="633" t="s">
        <v>627</v>
      </c>
      <c r="D355" s="195" t="s">
        <v>21</v>
      </c>
      <c r="E355" s="160" t="s">
        <v>179</v>
      </c>
      <c r="F355" s="160" t="s">
        <v>317</v>
      </c>
      <c r="G355" s="160" t="s">
        <v>621</v>
      </c>
      <c r="H355" s="160" t="s">
        <v>622</v>
      </c>
      <c r="I355" s="413">
        <v>1756.9951599999999</v>
      </c>
      <c r="J355" s="413">
        <v>1756.9951599999999</v>
      </c>
      <c r="K355" s="413">
        <v>6859.0438400000003</v>
      </c>
      <c r="L355" s="413">
        <v>2981.2653300000002</v>
      </c>
      <c r="M355" s="171">
        <v>5813.0119100000002</v>
      </c>
      <c r="N355" s="171">
        <v>5813.0119100000002</v>
      </c>
      <c r="O355" s="422">
        <v>8517.1579999999994</v>
      </c>
      <c r="P355" s="422">
        <v>10538.74</v>
      </c>
      <c r="Q355" s="357"/>
    </row>
    <row r="356" spans="1:17" ht="17.5" customHeight="1">
      <c r="A356" s="685"/>
      <c r="B356" s="649"/>
      <c r="C356" s="641"/>
      <c r="D356" s="195" t="s">
        <v>43</v>
      </c>
      <c r="E356" s="160"/>
      <c r="F356" s="160"/>
      <c r="G356" s="160"/>
      <c r="H356" s="160"/>
      <c r="I356" s="170"/>
      <c r="J356" s="170"/>
      <c r="K356" s="170"/>
      <c r="L356" s="173"/>
      <c r="M356" s="171"/>
      <c r="N356" s="171"/>
      <c r="O356" s="176"/>
      <c r="P356" s="176"/>
      <c r="Q356" s="358"/>
    </row>
    <row r="357" spans="1:17" ht="32.5" customHeight="1">
      <c r="A357" s="685"/>
      <c r="B357" s="649"/>
      <c r="C357" s="641"/>
      <c r="D357" s="226" t="s">
        <v>21</v>
      </c>
      <c r="E357" s="160" t="s">
        <v>179</v>
      </c>
      <c r="F357" s="160" t="s">
        <v>317</v>
      </c>
      <c r="G357" s="160" t="s">
        <v>621</v>
      </c>
      <c r="H357" s="160" t="s">
        <v>623</v>
      </c>
      <c r="I357" s="170">
        <v>0</v>
      </c>
      <c r="J357" s="170">
        <v>0</v>
      </c>
      <c r="K357" s="413">
        <v>191.40899999999999</v>
      </c>
      <c r="L357" s="413">
        <v>0</v>
      </c>
      <c r="M357" s="171">
        <v>191.40899999999999</v>
      </c>
      <c r="N357" s="171">
        <v>0</v>
      </c>
      <c r="O357" s="422">
        <v>237.68049999999999</v>
      </c>
      <c r="P357" s="422">
        <v>294.09500000000003</v>
      </c>
      <c r="Q357" s="358"/>
    </row>
    <row r="358" spans="1:17" ht="17.5" customHeight="1">
      <c r="A358" s="685"/>
      <c r="B358" s="649"/>
      <c r="C358" s="641"/>
      <c r="D358" s="226" t="s">
        <v>43</v>
      </c>
      <c r="E358" s="160"/>
      <c r="F358" s="160"/>
      <c r="G358" s="160"/>
      <c r="H358" s="160"/>
      <c r="I358" s="170"/>
      <c r="J358" s="170"/>
      <c r="K358" s="170"/>
      <c r="L358" s="173"/>
      <c r="M358" s="171"/>
      <c r="N358" s="171"/>
      <c r="O358" s="422"/>
      <c r="P358" s="422"/>
      <c r="Q358" s="358"/>
    </row>
    <row r="359" spans="1:17" ht="32.5" customHeight="1">
      <c r="A359" s="685"/>
      <c r="B359" s="649"/>
      <c r="C359" s="641"/>
      <c r="D359" s="352" t="s">
        <v>21</v>
      </c>
      <c r="E359" s="160" t="s">
        <v>179</v>
      </c>
      <c r="F359" s="160" t="s">
        <v>317</v>
      </c>
      <c r="G359" s="160" t="s">
        <v>621</v>
      </c>
      <c r="H359" s="160" t="s">
        <v>624</v>
      </c>
      <c r="I359" s="170">
        <v>0</v>
      </c>
      <c r="J359" s="170">
        <v>0</v>
      </c>
      <c r="K359" s="413">
        <v>191.40899999999999</v>
      </c>
      <c r="L359" s="413">
        <v>0</v>
      </c>
      <c r="M359" s="171">
        <v>191.40899999999999</v>
      </c>
      <c r="N359" s="171">
        <v>0</v>
      </c>
      <c r="O359" s="422">
        <v>237.68049999999999</v>
      </c>
      <c r="P359" s="422">
        <v>294.09500000000003</v>
      </c>
      <c r="Q359" s="357"/>
    </row>
    <row r="360" spans="1:17" ht="12.5" customHeight="1">
      <c r="A360" s="685"/>
      <c r="B360" s="649"/>
      <c r="C360" s="641"/>
      <c r="D360" s="352" t="s">
        <v>43</v>
      </c>
      <c r="E360" s="160"/>
      <c r="F360" s="160"/>
      <c r="G360" s="160"/>
      <c r="H360" s="160"/>
      <c r="I360" s="170"/>
      <c r="J360" s="170"/>
      <c r="K360" s="170"/>
      <c r="L360" s="173"/>
      <c r="M360" s="171"/>
      <c r="N360" s="171"/>
      <c r="O360" s="422"/>
      <c r="P360" s="422"/>
      <c r="Q360" s="358"/>
    </row>
    <row r="361" spans="1:17" ht="32.5" customHeight="1">
      <c r="A361" s="685"/>
      <c r="B361" s="649"/>
      <c r="C361" s="641"/>
      <c r="D361" s="352" t="s">
        <v>21</v>
      </c>
      <c r="E361" s="160" t="s">
        <v>179</v>
      </c>
      <c r="F361" s="160" t="s">
        <v>317</v>
      </c>
      <c r="G361" s="160" t="s">
        <v>621</v>
      </c>
      <c r="H361" s="160" t="s">
        <v>625</v>
      </c>
      <c r="I361" s="170">
        <v>0</v>
      </c>
      <c r="J361" s="170">
        <v>0</v>
      </c>
      <c r="K361" s="413">
        <v>191.40899999999999</v>
      </c>
      <c r="L361" s="413">
        <v>0</v>
      </c>
      <c r="M361" s="171">
        <v>191.40899999999999</v>
      </c>
      <c r="N361" s="171">
        <v>0</v>
      </c>
      <c r="O361" s="422">
        <v>237.68049999999999</v>
      </c>
      <c r="P361" s="422">
        <v>294.09500000000003</v>
      </c>
      <c r="Q361" s="358"/>
    </row>
    <row r="362" spans="1:17" ht="16" customHeight="1">
      <c r="A362" s="685"/>
      <c r="B362" s="649"/>
      <c r="C362" s="641"/>
      <c r="D362" s="352" t="s">
        <v>43</v>
      </c>
      <c r="E362" s="160"/>
      <c r="F362" s="160"/>
      <c r="G362" s="160"/>
      <c r="H362" s="160"/>
      <c r="I362" s="170"/>
      <c r="J362" s="170"/>
      <c r="K362" s="170"/>
      <c r="L362" s="173"/>
      <c r="M362" s="171"/>
      <c r="N362" s="171"/>
      <c r="O362" s="176"/>
      <c r="P362" s="176"/>
      <c r="Q362" s="358"/>
    </row>
    <row r="363" spans="1:17" ht="32.5" customHeight="1">
      <c r="A363" s="685"/>
      <c r="B363" s="649"/>
      <c r="C363" s="641"/>
      <c r="D363" s="352" t="s">
        <v>21</v>
      </c>
      <c r="E363" s="160" t="s">
        <v>179</v>
      </c>
      <c r="F363" s="160" t="s">
        <v>317</v>
      </c>
      <c r="G363" s="160" t="s">
        <v>621</v>
      </c>
      <c r="H363" s="160" t="s">
        <v>626</v>
      </c>
      <c r="I363" s="170">
        <v>0</v>
      </c>
      <c r="J363" s="170">
        <v>0</v>
      </c>
      <c r="K363" s="413">
        <v>191.40916000000001</v>
      </c>
      <c r="L363" s="413">
        <v>0</v>
      </c>
      <c r="M363" s="171">
        <v>91.020690000000002</v>
      </c>
      <c r="N363" s="171">
        <v>0</v>
      </c>
      <c r="O363" s="422">
        <v>237.68049999999999</v>
      </c>
      <c r="P363" s="422">
        <v>294.09500000000003</v>
      </c>
      <c r="Q363" s="358"/>
    </row>
    <row r="364" spans="1:17" ht="21" customHeight="1">
      <c r="A364" s="685"/>
      <c r="B364" s="649"/>
      <c r="C364" s="634"/>
      <c r="D364" s="352" t="s">
        <v>43</v>
      </c>
      <c r="E364" s="160"/>
      <c r="F364" s="160"/>
      <c r="G364" s="160"/>
      <c r="H364" s="160"/>
      <c r="I364" s="170"/>
      <c r="J364" s="170"/>
      <c r="K364" s="170"/>
      <c r="L364" s="173"/>
      <c r="M364" s="171"/>
      <c r="N364" s="171"/>
      <c r="O364" s="176"/>
      <c r="P364" s="176"/>
      <c r="Q364" s="358"/>
    </row>
    <row r="365" spans="1:17" ht="26.25" customHeight="1">
      <c r="A365" s="685"/>
      <c r="B365" s="631"/>
      <c r="C365" s="633" t="s">
        <v>620</v>
      </c>
      <c r="D365" s="195" t="s">
        <v>21</v>
      </c>
      <c r="E365" s="160" t="s">
        <v>179</v>
      </c>
      <c r="F365" s="160" t="s">
        <v>112</v>
      </c>
      <c r="G365" s="160" t="s">
        <v>639</v>
      </c>
      <c r="H365" s="160" t="s">
        <v>95</v>
      </c>
      <c r="I365" s="413">
        <v>38.335909999999998</v>
      </c>
      <c r="J365" s="413">
        <v>38.335909999999998</v>
      </c>
      <c r="K365" s="413">
        <v>171.83</v>
      </c>
      <c r="L365" s="413">
        <v>119.42995000000001</v>
      </c>
      <c r="M365" s="171">
        <v>171.83</v>
      </c>
      <c r="N365" s="171">
        <v>171.83</v>
      </c>
      <c r="O365" s="422">
        <v>171.83</v>
      </c>
      <c r="P365" s="422">
        <v>1703.21</v>
      </c>
      <c r="Q365" s="644"/>
    </row>
    <row r="366" spans="1:17" ht="16.5" customHeight="1">
      <c r="A366" s="685"/>
      <c r="B366" s="649"/>
      <c r="C366" s="641"/>
      <c r="D366" s="195" t="s">
        <v>43</v>
      </c>
      <c r="E366" s="160"/>
      <c r="F366" s="160"/>
      <c r="G366" s="160"/>
      <c r="H366" s="160"/>
      <c r="I366" s="413"/>
      <c r="J366" s="413"/>
      <c r="K366" s="413"/>
      <c r="L366" s="413"/>
      <c r="M366" s="171"/>
      <c r="N366" s="171"/>
      <c r="O366" s="176"/>
      <c r="P366" s="176"/>
      <c r="Q366" s="644"/>
    </row>
    <row r="367" spans="1:17" ht="27.75" customHeight="1">
      <c r="A367" s="685"/>
      <c r="B367" s="649"/>
      <c r="C367" s="641"/>
      <c r="D367" s="195" t="s">
        <v>21</v>
      </c>
      <c r="E367" s="160" t="s">
        <v>179</v>
      </c>
      <c r="F367" s="160" t="s">
        <v>112</v>
      </c>
      <c r="G367" s="160" t="s">
        <v>639</v>
      </c>
      <c r="H367" s="160" t="s">
        <v>95</v>
      </c>
      <c r="I367" s="413">
        <v>728.37409000000002</v>
      </c>
      <c r="J367" s="413">
        <v>728.37409000000002</v>
      </c>
      <c r="K367" s="413">
        <v>3264.75</v>
      </c>
      <c r="L367" s="413">
        <v>2269.1901699999999</v>
      </c>
      <c r="M367" s="171">
        <v>3264.75</v>
      </c>
      <c r="N367" s="171">
        <v>3264.75</v>
      </c>
      <c r="O367" s="422">
        <v>3264.75</v>
      </c>
      <c r="P367" s="422">
        <v>2450.96</v>
      </c>
      <c r="Q367" s="644"/>
    </row>
    <row r="368" spans="1:17" ht="20.25" customHeight="1">
      <c r="A368" s="686"/>
      <c r="B368" s="649"/>
      <c r="C368" s="641"/>
      <c r="D368" s="195" t="s">
        <v>43</v>
      </c>
      <c r="E368" s="160"/>
      <c r="F368" s="160"/>
      <c r="G368" s="160"/>
      <c r="H368" s="160"/>
      <c r="I368" s="170"/>
      <c r="J368" s="170"/>
      <c r="K368" s="170"/>
      <c r="L368" s="170"/>
      <c r="M368" s="171"/>
      <c r="N368" s="171"/>
      <c r="O368" s="176"/>
      <c r="P368" s="176"/>
      <c r="Q368" s="645"/>
    </row>
    <row r="369" spans="1:17" ht="27.75" customHeight="1">
      <c r="A369" s="446"/>
      <c r="B369" s="649"/>
      <c r="C369" s="641"/>
      <c r="D369" s="439" t="s">
        <v>21</v>
      </c>
      <c r="E369" s="160" t="s">
        <v>179</v>
      </c>
      <c r="F369" s="160" t="s">
        <v>112</v>
      </c>
      <c r="G369" s="160" t="s">
        <v>639</v>
      </c>
      <c r="H369" s="160" t="s">
        <v>95</v>
      </c>
      <c r="I369" s="413">
        <v>728.37409000000002</v>
      </c>
      <c r="J369" s="413">
        <v>728.37409000000002</v>
      </c>
      <c r="K369" s="413">
        <v>337.48</v>
      </c>
      <c r="L369" s="413">
        <v>0</v>
      </c>
      <c r="M369" s="171">
        <v>72.535200000000003</v>
      </c>
      <c r="N369" s="171">
        <v>72.535200000000003</v>
      </c>
      <c r="O369" s="422">
        <v>337.48</v>
      </c>
      <c r="P369" s="422">
        <v>337.48</v>
      </c>
      <c r="Q369" s="440"/>
    </row>
    <row r="370" spans="1:17" ht="20.25" customHeight="1">
      <c r="A370" s="446"/>
      <c r="B370" s="632"/>
      <c r="C370" s="634"/>
      <c r="D370" s="439" t="s">
        <v>43</v>
      </c>
      <c r="E370" s="160"/>
      <c r="F370" s="160"/>
      <c r="G370" s="160"/>
      <c r="H370" s="160"/>
      <c r="I370" s="170"/>
      <c r="J370" s="170"/>
      <c r="K370" s="170"/>
      <c r="L370" s="170"/>
      <c r="M370" s="171"/>
      <c r="N370" s="171"/>
      <c r="O370" s="176"/>
      <c r="P370" s="176"/>
      <c r="Q370" s="440"/>
    </row>
    <row r="371" spans="1:17" ht="30.5" customHeight="1">
      <c r="A371" s="514"/>
      <c r="B371" s="631"/>
      <c r="C371" s="633" t="s">
        <v>739</v>
      </c>
      <c r="D371" s="513" t="s">
        <v>21</v>
      </c>
      <c r="E371" s="160" t="s">
        <v>179</v>
      </c>
      <c r="F371" s="160" t="s">
        <v>112</v>
      </c>
      <c r="G371" s="160" t="s">
        <v>740</v>
      </c>
      <c r="H371" s="160" t="s">
        <v>95</v>
      </c>
      <c r="I371" s="413"/>
      <c r="J371" s="413"/>
      <c r="K371" s="413">
        <v>0</v>
      </c>
      <c r="L371" s="413">
        <v>0</v>
      </c>
      <c r="M371" s="171">
        <v>400</v>
      </c>
      <c r="N371" s="171">
        <v>400</v>
      </c>
      <c r="O371" s="422">
        <v>0</v>
      </c>
      <c r="P371" s="422">
        <v>0</v>
      </c>
      <c r="Q371" s="512"/>
    </row>
    <row r="372" spans="1:17" ht="20.25" customHeight="1">
      <c r="A372" s="514"/>
      <c r="B372" s="632"/>
      <c r="C372" s="634"/>
      <c r="D372" s="513" t="s">
        <v>43</v>
      </c>
      <c r="E372" s="160"/>
      <c r="F372" s="160"/>
      <c r="G372" s="160"/>
      <c r="H372" s="160"/>
      <c r="I372" s="170"/>
      <c r="J372" s="170"/>
      <c r="K372" s="170"/>
      <c r="L372" s="170"/>
      <c r="M372" s="171"/>
      <c r="N372" s="171"/>
      <c r="O372" s="176"/>
      <c r="P372" s="176"/>
      <c r="Q372" s="512"/>
    </row>
    <row r="373" spans="1:17" ht="95.5" customHeight="1">
      <c r="A373" s="514"/>
      <c r="B373" s="631"/>
      <c r="C373" s="633" t="s">
        <v>742</v>
      </c>
      <c r="D373" s="513" t="s">
        <v>21</v>
      </c>
      <c r="E373" s="160" t="s">
        <v>179</v>
      </c>
      <c r="F373" s="160" t="s">
        <v>112</v>
      </c>
      <c r="G373" s="160" t="s">
        <v>741</v>
      </c>
      <c r="H373" s="160" t="s">
        <v>95</v>
      </c>
      <c r="I373" s="413"/>
      <c r="J373" s="413"/>
      <c r="K373" s="413">
        <v>0</v>
      </c>
      <c r="L373" s="413">
        <v>0</v>
      </c>
      <c r="M373" s="171">
        <v>349.7</v>
      </c>
      <c r="N373" s="171">
        <v>349.7</v>
      </c>
      <c r="O373" s="422">
        <v>0</v>
      </c>
      <c r="P373" s="422">
        <v>0</v>
      </c>
      <c r="Q373" s="512"/>
    </row>
    <row r="374" spans="1:17" ht="20.25" customHeight="1">
      <c r="A374" s="514"/>
      <c r="B374" s="632"/>
      <c r="C374" s="634"/>
      <c r="D374" s="513" t="s">
        <v>43</v>
      </c>
      <c r="E374" s="160"/>
      <c r="F374" s="160"/>
      <c r="G374" s="160"/>
      <c r="H374" s="160"/>
      <c r="I374" s="170"/>
      <c r="J374" s="170"/>
      <c r="K374" s="170"/>
      <c r="L374" s="170"/>
      <c r="M374" s="171"/>
      <c r="N374" s="171"/>
      <c r="O374" s="176"/>
      <c r="P374" s="176"/>
      <c r="Q374" s="512"/>
    </row>
    <row r="375" spans="1:17" ht="35.25" customHeight="1">
      <c r="A375" s="658">
        <v>8</v>
      </c>
      <c r="B375" s="664" t="s">
        <v>64</v>
      </c>
      <c r="C375" s="664" t="s">
        <v>215</v>
      </c>
      <c r="D375" s="182" t="s">
        <v>21</v>
      </c>
      <c r="E375" s="133" t="s">
        <v>161</v>
      </c>
      <c r="F375" s="133"/>
      <c r="G375" s="133" t="s">
        <v>266</v>
      </c>
      <c r="H375" s="132" t="s">
        <v>69</v>
      </c>
      <c r="I375" s="134">
        <f>I377+I385</f>
        <v>45514.981780000002</v>
      </c>
      <c r="J375" s="134">
        <f t="shared" ref="J375:P375" si="39">J377+J385</f>
        <v>45509.326139999997</v>
      </c>
      <c r="K375" s="134">
        <f t="shared" si="39"/>
        <v>47864.233780000002</v>
      </c>
      <c r="L375" s="134">
        <f t="shared" si="39"/>
        <v>22266.178769999999</v>
      </c>
      <c r="M375" s="134">
        <f t="shared" si="39"/>
        <v>48250.736250000002</v>
      </c>
      <c r="N375" s="134">
        <f t="shared" si="39"/>
        <v>48241.183929999999</v>
      </c>
      <c r="O375" s="134">
        <f t="shared" si="39"/>
        <v>44067.633780000004</v>
      </c>
      <c r="P375" s="134">
        <f t="shared" si="39"/>
        <v>44067.633780000004</v>
      </c>
      <c r="Q375" s="658" t="s">
        <v>709</v>
      </c>
    </row>
    <row r="376" spans="1:17">
      <c r="A376" s="658"/>
      <c r="B376" s="664"/>
      <c r="C376" s="664"/>
      <c r="D376" s="182" t="s">
        <v>43</v>
      </c>
      <c r="E376" s="133"/>
      <c r="F376" s="133"/>
      <c r="G376" s="133"/>
      <c r="H376" s="132"/>
      <c r="I376" s="134"/>
      <c r="J376" s="134"/>
      <c r="K376" s="134"/>
      <c r="L376" s="134"/>
      <c r="M376" s="134"/>
      <c r="N376" s="134"/>
      <c r="O376" s="134"/>
      <c r="P376" s="134"/>
      <c r="Q376" s="658"/>
    </row>
    <row r="377" spans="1:17" ht="45.75" customHeight="1">
      <c r="A377" s="663" t="s">
        <v>128</v>
      </c>
      <c r="B377" s="659" t="s">
        <v>90</v>
      </c>
      <c r="C377" s="659" t="s">
        <v>159</v>
      </c>
      <c r="D377" s="189" t="s">
        <v>21</v>
      </c>
      <c r="E377" s="159" t="s">
        <v>161</v>
      </c>
      <c r="F377" s="159"/>
      <c r="G377" s="159" t="s">
        <v>267</v>
      </c>
      <c r="H377" s="158" t="s">
        <v>69</v>
      </c>
      <c r="I377" s="137">
        <f>I379+I381+I383</f>
        <v>35847.599999999999</v>
      </c>
      <c r="J377" s="137">
        <f>J379+J381+J383</f>
        <v>35847.599999999999</v>
      </c>
      <c r="K377" s="137">
        <f t="shared" ref="K377:L377" si="40">K379+K381+K383</f>
        <v>37567.4</v>
      </c>
      <c r="L377" s="137">
        <f t="shared" si="40"/>
        <v>18083.799019999999</v>
      </c>
      <c r="M377" s="137">
        <f>M379+M381+M383</f>
        <v>38012.430699999997</v>
      </c>
      <c r="N377" s="137">
        <f>N379+N381+N383</f>
        <v>38012.430699999997</v>
      </c>
      <c r="O377" s="137">
        <f>O379+O381+O383</f>
        <v>33770.800000000003</v>
      </c>
      <c r="P377" s="137">
        <f>P379+P381+P383</f>
        <v>33770.800000000003</v>
      </c>
      <c r="Q377" s="663" t="s">
        <v>710</v>
      </c>
    </row>
    <row r="378" spans="1:17">
      <c r="A378" s="663"/>
      <c r="B378" s="659"/>
      <c r="C378" s="659"/>
      <c r="D378" s="189" t="s">
        <v>43</v>
      </c>
      <c r="E378" s="159"/>
      <c r="F378" s="159"/>
      <c r="G378" s="159"/>
      <c r="H378" s="158"/>
      <c r="I378" s="141"/>
      <c r="J378" s="141"/>
      <c r="K378" s="141"/>
      <c r="L378" s="141"/>
      <c r="M378" s="141"/>
      <c r="N378" s="141"/>
      <c r="O378" s="141"/>
      <c r="P378" s="141"/>
      <c r="Q378" s="663"/>
    </row>
    <row r="379" spans="1:17" ht="46.5" customHeight="1">
      <c r="A379" s="681"/>
      <c r="B379" s="668" t="s">
        <v>87</v>
      </c>
      <c r="C379" s="668" t="s">
        <v>478</v>
      </c>
      <c r="D379" s="184" t="s">
        <v>21</v>
      </c>
      <c r="E379" s="550" t="s">
        <v>161</v>
      </c>
      <c r="F379" s="139" t="s">
        <v>160</v>
      </c>
      <c r="G379" s="139" t="s">
        <v>268</v>
      </c>
      <c r="H379" s="138" t="s">
        <v>207</v>
      </c>
      <c r="I379" s="140">
        <v>11474.5</v>
      </c>
      <c r="J379" s="140">
        <v>11474.5</v>
      </c>
      <c r="K379" s="413">
        <v>11986</v>
      </c>
      <c r="L379" s="413">
        <v>5992.8</v>
      </c>
      <c r="M379" s="141">
        <v>11986</v>
      </c>
      <c r="N379" s="141">
        <v>11986</v>
      </c>
      <c r="O379" s="422">
        <v>9588.7999999999993</v>
      </c>
      <c r="P379" s="422">
        <v>9588.7999999999993</v>
      </c>
      <c r="Q379" s="699"/>
    </row>
    <row r="380" spans="1:17" ht="30" customHeight="1">
      <c r="A380" s="682"/>
      <c r="B380" s="668"/>
      <c r="C380" s="668"/>
      <c r="D380" s="184" t="s">
        <v>43</v>
      </c>
      <c r="E380" s="550"/>
      <c r="F380" s="139"/>
      <c r="G380" s="139"/>
      <c r="H380" s="138"/>
      <c r="I380" s="140"/>
      <c r="J380" s="140"/>
      <c r="K380" s="140"/>
      <c r="L380" s="140"/>
      <c r="M380" s="141"/>
      <c r="N380" s="141"/>
      <c r="O380" s="143"/>
      <c r="P380" s="143"/>
      <c r="Q380" s="700"/>
    </row>
    <row r="381" spans="1:17" ht="39.75" customHeight="1">
      <c r="A381" s="682"/>
      <c r="B381" s="668" t="s">
        <v>71</v>
      </c>
      <c r="C381" s="668" t="s">
        <v>479</v>
      </c>
      <c r="D381" s="184" t="s">
        <v>21</v>
      </c>
      <c r="E381" s="550" t="s">
        <v>161</v>
      </c>
      <c r="F381" s="139" t="s">
        <v>160</v>
      </c>
      <c r="G381" s="139" t="s">
        <v>269</v>
      </c>
      <c r="H381" s="138" t="s">
        <v>207</v>
      </c>
      <c r="I381" s="140">
        <v>12174</v>
      </c>
      <c r="J381" s="140">
        <v>12174</v>
      </c>
      <c r="K381" s="413">
        <v>12782</v>
      </c>
      <c r="L381" s="413">
        <v>6390.9990200000002</v>
      </c>
      <c r="M381" s="141">
        <v>12782</v>
      </c>
      <c r="N381" s="141">
        <v>12782</v>
      </c>
      <c r="O381" s="422">
        <v>12782</v>
      </c>
      <c r="P381" s="422">
        <v>12782</v>
      </c>
      <c r="Q381" s="700"/>
    </row>
    <row r="382" spans="1:17" ht="37.5" customHeight="1">
      <c r="A382" s="682"/>
      <c r="B382" s="668"/>
      <c r="C382" s="668"/>
      <c r="D382" s="184" t="s">
        <v>43</v>
      </c>
      <c r="E382" s="550"/>
      <c r="F382" s="139"/>
      <c r="G382" s="139"/>
      <c r="H382" s="138"/>
      <c r="I382" s="140"/>
      <c r="J382" s="140"/>
      <c r="K382" s="140"/>
      <c r="L382" s="140"/>
      <c r="M382" s="141"/>
      <c r="N382" s="141"/>
      <c r="O382" s="143"/>
      <c r="P382" s="143"/>
      <c r="Q382" s="700"/>
    </row>
    <row r="383" spans="1:17" ht="54.75" customHeight="1">
      <c r="A383" s="682"/>
      <c r="B383" s="668" t="s">
        <v>72</v>
      </c>
      <c r="C383" s="650" t="s">
        <v>480</v>
      </c>
      <c r="D383" s="184" t="s">
        <v>21</v>
      </c>
      <c r="E383" s="550" t="s">
        <v>161</v>
      </c>
      <c r="F383" s="139" t="s">
        <v>281</v>
      </c>
      <c r="G383" s="139" t="s">
        <v>279</v>
      </c>
      <c r="H383" s="138" t="s">
        <v>302</v>
      </c>
      <c r="I383" s="140">
        <v>12199.1</v>
      </c>
      <c r="J383" s="140">
        <v>12199.1</v>
      </c>
      <c r="K383" s="413">
        <v>12799.4</v>
      </c>
      <c r="L383" s="413">
        <v>5700</v>
      </c>
      <c r="M383" s="141">
        <v>13244.430700000001</v>
      </c>
      <c r="N383" s="141">
        <v>13244.430700000001</v>
      </c>
      <c r="O383" s="422">
        <v>11400</v>
      </c>
      <c r="P383" s="422">
        <v>11400</v>
      </c>
      <c r="Q383" s="700"/>
    </row>
    <row r="384" spans="1:17" ht="33.75" customHeight="1">
      <c r="A384" s="683"/>
      <c r="B384" s="668"/>
      <c r="C384" s="651"/>
      <c r="D384" s="184" t="s">
        <v>43</v>
      </c>
      <c r="E384" s="550"/>
      <c r="F384" s="139"/>
      <c r="G384" s="139"/>
      <c r="H384" s="138"/>
      <c r="I384" s="140"/>
      <c r="J384" s="140"/>
      <c r="K384" s="140"/>
      <c r="L384" s="140"/>
      <c r="M384" s="141"/>
      <c r="N384" s="141"/>
      <c r="O384" s="143"/>
      <c r="P384" s="143"/>
      <c r="Q384" s="701"/>
    </row>
    <row r="385" spans="1:17" ht="45.75" customHeight="1">
      <c r="A385" s="239" t="s">
        <v>401</v>
      </c>
      <c r="B385" s="262" t="s">
        <v>156</v>
      </c>
      <c r="C385" s="262" t="s">
        <v>104</v>
      </c>
      <c r="D385" s="237" t="s">
        <v>21</v>
      </c>
      <c r="E385" s="159" t="s">
        <v>161</v>
      </c>
      <c r="F385" s="159" t="s">
        <v>162</v>
      </c>
      <c r="G385" s="159" t="s">
        <v>270</v>
      </c>
      <c r="H385" s="217" t="s">
        <v>69</v>
      </c>
      <c r="I385" s="356">
        <f t="shared" ref="I385" si="41">I387+I391+I389</f>
        <v>9667.3817799999997</v>
      </c>
      <c r="J385" s="356">
        <f>J387+J391+J389</f>
        <v>9661.7261399999988</v>
      </c>
      <c r="K385" s="356">
        <f>K387+K389+K391</f>
        <v>10296.833780000001</v>
      </c>
      <c r="L385" s="356">
        <f t="shared" ref="L385:P385" si="42">L387+L391+L389</f>
        <v>4182.3797500000001</v>
      </c>
      <c r="M385" s="356">
        <f t="shared" si="42"/>
        <v>10238.305550000001</v>
      </c>
      <c r="N385" s="356">
        <f t="shared" si="42"/>
        <v>10228.75323</v>
      </c>
      <c r="O385" s="356">
        <f t="shared" si="42"/>
        <v>10296.833780000001</v>
      </c>
      <c r="P385" s="356">
        <f t="shared" si="42"/>
        <v>10296.833780000001</v>
      </c>
      <c r="Q385" s="484" t="s">
        <v>711</v>
      </c>
    </row>
    <row r="386" spans="1:17" ht="14.25" customHeight="1">
      <c r="A386" s="239"/>
      <c r="B386" s="262"/>
      <c r="C386" s="262"/>
      <c r="D386" s="237" t="s">
        <v>43</v>
      </c>
      <c r="E386" s="159"/>
      <c r="F386" s="159"/>
      <c r="G386" s="159"/>
      <c r="H386" s="217"/>
      <c r="I386" s="141"/>
      <c r="J386" s="141"/>
      <c r="K386" s="141"/>
      <c r="L386" s="141"/>
      <c r="M386" s="141"/>
      <c r="N386" s="141"/>
      <c r="O386" s="141"/>
      <c r="P386" s="141"/>
      <c r="Q386" s="239"/>
    </row>
    <row r="387" spans="1:17" ht="29.25" customHeight="1">
      <c r="A387" s="681"/>
      <c r="B387" s="650" t="s">
        <v>87</v>
      </c>
      <c r="C387" s="669" t="s">
        <v>316</v>
      </c>
      <c r="D387" s="184" t="s">
        <v>21</v>
      </c>
      <c r="E387" s="550" t="s">
        <v>161</v>
      </c>
      <c r="F387" s="139" t="s">
        <v>162</v>
      </c>
      <c r="G387" s="139" t="s">
        <v>271</v>
      </c>
      <c r="H387" s="138" t="s">
        <v>109</v>
      </c>
      <c r="I387" s="140">
        <v>6827.7429599999996</v>
      </c>
      <c r="J387" s="140">
        <v>6827.7429599999996</v>
      </c>
      <c r="K387" s="413">
        <v>7260.5265600000002</v>
      </c>
      <c r="L387" s="413">
        <v>3081.9751099999999</v>
      </c>
      <c r="M387" s="141">
        <v>7256.5832399999999</v>
      </c>
      <c r="N387" s="141">
        <v>7256.5832399999999</v>
      </c>
      <c r="O387" s="422">
        <v>7260.5265600000002</v>
      </c>
      <c r="P387" s="422">
        <v>7260.5265600000002</v>
      </c>
      <c r="Q387" s="680"/>
    </row>
    <row r="388" spans="1:17" ht="12.75" customHeight="1">
      <c r="A388" s="682"/>
      <c r="B388" s="654"/>
      <c r="C388" s="670"/>
      <c r="D388" s="184" t="s">
        <v>43</v>
      </c>
      <c r="E388" s="550"/>
      <c r="F388" s="139"/>
      <c r="G388" s="139"/>
      <c r="H388" s="138"/>
      <c r="I388" s="140"/>
      <c r="J388" s="140"/>
      <c r="K388" s="413"/>
      <c r="L388" s="413"/>
      <c r="M388" s="141"/>
      <c r="N388" s="141"/>
      <c r="O388" s="422"/>
      <c r="P388" s="422"/>
      <c r="Q388" s="680"/>
    </row>
    <row r="389" spans="1:17" ht="30" customHeight="1">
      <c r="A389" s="682"/>
      <c r="B389" s="654"/>
      <c r="C389" s="670"/>
      <c r="D389" s="184" t="s">
        <v>21</v>
      </c>
      <c r="E389" s="550" t="s">
        <v>161</v>
      </c>
      <c r="F389" s="139" t="s">
        <v>162</v>
      </c>
      <c r="G389" s="139" t="s">
        <v>271</v>
      </c>
      <c r="H389" s="138">
        <v>129</v>
      </c>
      <c r="I389" s="140">
        <v>2058.71614</v>
      </c>
      <c r="J389" s="140">
        <v>2058.71614</v>
      </c>
      <c r="K389" s="413">
        <v>2192.7092200000002</v>
      </c>
      <c r="L389" s="413">
        <v>833.90749000000005</v>
      </c>
      <c r="M389" s="141">
        <v>2187.4400700000001</v>
      </c>
      <c r="N389" s="141">
        <v>2187.4400700000001</v>
      </c>
      <c r="O389" s="422">
        <v>2192.7092200000002</v>
      </c>
      <c r="P389" s="422">
        <v>2192.7092200000002</v>
      </c>
      <c r="Q389" s="680"/>
    </row>
    <row r="390" spans="1:17" ht="12.75" customHeight="1">
      <c r="A390" s="682"/>
      <c r="B390" s="654"/>
      <c r="C390" s="670"/>
      <c r="D390" s="184" t="s">
        <v>43</v>
      </c>
      <c r="E390" s="550"/>
      <c r="F390" s="139"/>
      <c r="G390" s="139"/>
      <c r="H390" s="138"/>
      <c r="I390" s="140"/>
      <c r="J390" s="140"/>
      <c r="K390" s="140"/>
      <c r="L390" s="140"/>
      <c r="M390" s="141"/>
      <c r="N390" s="141"/>
      <c r="O390" s="143"/>
      <c r="P390" s="143"/>
      <c r="Q390" s="680"/>
    </row>
    <row r="391" spans="1:17" ht="27.75" customHeight="1">
      <c r="A391" s="682"/>
      <c r="B391" s="654"/>
      <c r="C391" s="670"/>
      <c r="D391" s="184" t="s">
        <v>21</v>
      </c>
      <c r="E391" s="550" t="s">
        <v>161</v>
      </c>
      <c r="F391" s="139" t="s">
        <v>162</v>
      </c>
      <c r="G391" s="139" t="s">
        <v>271</v>
      </c>
      <c r="H391" s="138">
        <v>244</v>
      </c>
      <c r="I391" s="140">
        <v>780.92268000000001</v>
      </c>
      <c r="J391" s="140">
        <v>775.26703999999995</v>
      </c>
      <c r="K391" s="413">
        <v>843.59799999999996</v>
      </c>
      <c r="L391" s="413">
        <v>266.49714999999998</v>
      </c>
      <c r="M391" s="141">
        <v>794.28224</v>
      </c>
      <c r="N391" s="141">
        <v>784.72991999999999</v>
      </c>
      <c r="O391" s="422">
        <v>843.59799999999996</v>
      </c>
      <c r="P391" s="422">
        <v>843.59799999999996</v>
      </c>
      <c r="Q391" s="680"/>
    </row>
    <row r="392" spans="1:17" ht="15.75" customHeight="1">
      <c r="A392" s="683"/>
      <c r="B392" s="651"/>
      <c r="C392" s="671"/>
      <c r="D392" s="184" t="s">
        <v>43</v>
      </c>
      <c r="E392" s="550"/>
      <c r="F392" s="139"/>
      <c r="G392" s="139"/>
      <c r="H392" s="138"/>
      <c r="I392" s="140"/>
      <c r="J392" s="140"/>
      <c r="K392" s="140"/>
      <c r="L392" s="140"/>
      <c r="M392" s="141"/>
      <c r="N392" s="141"/>
      <c r="O392" s="143"/>
      <c r="P392" s="143"/>
      <c r="Q392" s="680"/>
    </row>
    <row r="393" spans="1:17" ht="67.5" customHeight="1">
      <c r="A393" s="658">
        <v>9</v>
      </c>
      <c r="B393" s="664" t="s">
        <v>64</v>
      </c>
      <c r="C393" s="664" t="s">
        <v>312</v>
      </c>
      <c r="D393" s="182" t="s">
        <v>21</v>
      </c>
      <c r="E393" s="133" t="s">
        <v>755</v>
      </c>
      <c r="F393" s="133"/>
      <c r="G393" s="133" t="s">
        <v>272</v>
      </c>
      <c r="H393" s="132" t="s">
        <v>69</v>
      </c>
      <c r="I393" s="134">
        <f t="shared" ref="I393:P393" si="43">I395+I401+I405</f>
        <v>104696.43790999999</v>
      </c>
      <c r="J393" s="134">
        <f t="shared" si="43"/>
        <v>104696.29091</v>
      </c>
      <c r="K393" s="134">
        <f t="shared" si="43"/>
        <v>108383.97302</v>
      </c>
      <c r="L393" s="134">
        <f t="shared" si="43"/>
        <v>38460.983090000002</v>
      </c>
      <c r="M393" s="134">
        <f t="shared" si="43"/>
        <v>84430.816189999998</v>
      </c>
      <c r="N393" s="134">
        <f t="shared" si="43"/>
        <v>84387.269899999985</v>
      </c>
      <c r="O393" s="134">
        <f t="shared" si="43"/>
        <v>105224.69149</v>
      </c>
      <c r="P393" s="134">
        <f t="shared" si="43"/>
        <v>105224.69149</v>
      </c>
      <c r="Q393" s="658" t="s">
        <v>710</v>
      </c>
    </row>
    <row r="394" spans="1:17" ht="30.75" customHeight="1">
      <c r="A394" s="658"/>
      <c r="B394" s="664"/>
      <c r="C394" s="664"/>
      <c r="D394" s="182" t="s">
        <v>43</v>
      </c>
      <c r="E394" s="133"/>
      <c r="F394" s="133"/>
      <c r="G394" s="133"/>
      <c r="H394" s="132"/>
      <c r="I394" s="248"/>
      <c r="J394" s="248"/>
      <c r="K394" s="134"/>
      <c r="L394" s="134"/>
      <c r="M394" s="248"/>
      <c r="N394" s="248"/>
      <c r="O394" s="248"/>
      <c r="P394" s="248"/>
      <c r="Q394" s="658"/>
    </row>
    <row r="395" spans="1:17" ht="42" customHeight="1">
      <c r="A395" s="663" t="s">
        <v>164</v>
      </c>
      <c r="B395" s="659" t="s">
        <v>90</v>
      </c>
      <c r="C395" s="659" t="s">
        <v>216</v>
      </c>
      <c r="D395" s="189" t="s">
        <v>21</v>
      </c>
      <c r="E395" s="159" t="s">
        <v>172</v>
      </c>
      <c r="F395" s="159"/>
      <c r="G395" s="159" t="s">
        <v>329</v>
      </c>
      <c r="H395" s="158" t="s">
        <v>69</v>
      </c>
      <c r="I395" s="137">
        <f t="shared" ref="I395:J395" si="44">I397</f>
        <v>95764.4</v>
      </c>
      <c r="J395" s="137">
        <f t="shared" si="44"/>
        <v>95764.342999999993</v>
      </c>
      <c r="K395" s="137">
        <f t="shared" ref="K395:P395" si="45">K397</f>
        <v>94702.3</v>
      </c>
      <c r="L395" s="137">
        <f t="shared" si="45"/>
        <v>31529.8</v>
      </c>
      <c r="M395" s="137">
        <f>M397+M399</f>
        <v>68194</v>
      </c>
      <c r="N395" s="137">
        <f>N397+N399</f>
        <v>68193.980319999988</v>
      </c>
      <c r="O395" s="137">
        <f t="shared" si="45"/>
        <v>94702.3</v>
      </c>
      <c r="P395" s="137">
        <f t="shared" si="45"/>
        <v>94702.3</v>
      </c>
      <c r="Q395" s="663" t="s">
        <v>712</v>
      </c>
    </row>
    <row r="396" spans="1:17" ht="31.5" customHeight="1">
      <c r="A396" s="663"/>
      <c r="B396" s="659"/>
      <c r="C396" s="659"/>
      <c r="D396" s="189" t="s">
        <v>43</v>
      </c>
      <c r="E396" s="159"/>
      <c r="F396" s="159"/>
      <c r="G396" s="159"/>
      <c r="H396" s="158"/>
      <c r="I396" s="141"/>
      <c r="J396" s="141"/>
      <c r="K396" s="141"/>
      <c r="L396" s="141"/>
      <c r="M396" s="141"/>
      <c r="N396" s="141"/>
      <c r="O396" s="141"/>
      <c r="P396" s="141"/>
      <c r="Q396" s="663"/>
    </row>
    <row r="397" spans="1:17" ht="39.75" customHeight="1">
      <c r="A397" s="687"/>
      <c r="B397" s="668" t="s">
        <v>87</v>
      </c>
      <c r="C397" s="636" t="s">
        <v>481</v>
      </c>
      <c r="D397" s="184" t="s">
        <v>21</v>
      </c>
      <c r="E397" s="550" t="s">
        <v>172</v>
      </c>
      <c r="F397" s="139" t="s">
        <v>188</v>
      </c>
      <c r="G397" s="139" t="s">
        <v>314</v>
      </c>
      <c r="H397" s="138" t="s">
        <v>311</v>
      </c>
      <c r="I397" s="140">
        <v>95764.4</v>
      </c>
      <c r="J397" s="416">
        <v>95764.342999999993</v>
      </c>
      <c r="K397" s="413">
        <v>94702.3</v>
      </c>
      <c r="L397" s="413">
        <v>31529.8</v>
      </c>
      <c r="M397" s="141">
        <v>67113.100000000006</v>
      </c>
      <c r="N397" s="141">
        <v>67113.080319999994</v>
      </c>
      <c r="O397" s="422">
        <v>94702.3</v>
      </c>
      <c r="P397" s="422">
        <v>94702.3</v>
      </c>
      <c r="Q397" s="680"/>
    </row>
    <row r="398" spans="1:17" ht="21.75" customHeight="1">
      <c r="A398" s="687"/>
      <c r="B398" s="668"/>
      <c r="C398" s="636"/>
      <c r="D398" s="184" t="s">
        <v>43</v>
      </c>
      <c r="E398" s="550"/>
      <c r="F398" s="139"/>
      <c r="G398" s="139"/>
      <c r="H398" s="138"/>
      <c r="I398" s="140"/>
      <c r="J398" s="416"/>
      <c r="K398" s="140"/>
      <c r="L398" s="140"/>
      <c r="M398" s="141"/>
      <c r="N398" s="141"/>
      <c r="O398" s="143"/>
      <c r="P398" s="143"/>
      <c r="Q398" s="680"/>
    </row>
    <row r="399" spans="1:17" ht="84.5" customHeight="1">
      <c r="A399" s="687"/>
      <c r="B399" s="668" t="s">
        <v>87</v>
      </c>
      <c r="C399" s="636" t="s">
        <v>716</v>
      </c>
      <c r="D399" s="481" t="s">
        <v>21</v>
      </c>
      <c r="E399" s="550" t="s">
        <v>172</v>
      </c>
      <c r="F399" s="485" t="s">
        <v>188</v>
      </c>
      <c r="G399" s="485" t="s">
        <v>717</v>
      </c>
      <c r="H399" s="480" t="s">
        <v>311</v>
      </c>
      <c r="I399" s="140">
        <v>0</v>
      </c>
      <c r="J399" s="416">
        <v>0</v>
      </c>
      <c r="K399" s="413">
        <v>0</v>
      </c>
      <c r="L399" s="413">
        <v>0</v>
      </c>
      <c r="M399" s="141">
        <v>1080.9000000000001</v>
      </c>
      <c r="N399" s="141">
        <v>1080.9000000000001</v>
      </c>
      <c r="O399" s="422">
        <v>0</v>
      </c>
      <c r="P399" s="422">
        <v>0</v>
      </c>
      <c r="Q399" s="680"/>
    </row>
    <row r="400" spans="1:17">
      <c r="A400" s="687"/>
      <c r="B400" s="668"/>
      <c r="C400" s="636"/>
      <c r="D400" s="481" t="s">
        <v>43</v>
      </c>
      <c r="E400" s="550"/>
      <c r="F400" s="485"/>
      <c r="G400" s="485"/>
      <c r="H400" s="480"/>
      <c r="I400" s="140"/>
      <c r="J400" s="416"/>
      <c r="K400" s="140"/>
      <c r="L400" s="140"/>
      <c r="M400" s="141"/>
      <c r="N400" s="141"/>
      <c r="O400" s="143"/>
      <c r="P400" s="143"/>
      <c r="Q400" s="680"/>
    </row>
    <row r="401" spans="1:17" ht="45" customHeight="1">
      <c r="A401" s="663" t="s">
        <v>165</v>
      </c>
      <c r="B401" s="659" t="s">
        <v>101</v>
      </c>
      <c r="C401" s="659" t="s">
        <v>217</v>
      </c>
      <c r="D401" s="189" t="s">
        <v>21</v>
      </c>
      <c r="E401" s="158" t="s">
        <v>175</v>
      </c>
      <c r="F401" s="159" t="s">
        <v>282</v>
      </c>
      <c r="G401" s="159" t="s">
        <v>274</v>
      </c>
      <c r="H401" s="158" t="s">
        <v>69</v>
      </c>
      <c r="I401" s="137">
        <f>I403</f>
        <v>2472.09546</v>
      </c>
      <c r="J401" s="428">
        <f>J403</f>
        <v>2472.09546</v>
      </c>
      <c r="K401" s="137">
        <f t="shared" ref="K401:L401" si="46">K403</f>
        <v>2671</v>
      </c>
      <c r="L401" s="137">
        <f t="shared" si="46"/>
        <v>1165.4123199999999</v>
      </c>
      <c r="M401" s="137">
        <f>M403</f>
        <v>2668.73414</v>
      </c>
      <c r="N401" s="137">
        <f>N403</f>
        <v>2668.73414</v>
      </c>
      <c r="O401" s="137">
        <f>O403</f>
        <v>2671</v>
      </c>
      <c r="P401" s="137">
        <f>P403</f>
        <v>2671</v>
      </c>
      <c r="Q401" s="484" t="s">
        <v>713</v>
      </c>
    </row>
    <row r="402" spans="1:17" ht="19.5" customHeight="1">
      <c r="A402" s="663"/>
      <c r="B402" s="659"/>
      <c r="C402" s="659"/>
      <c r="D402" s="189" t="s">
        <v>43</v>
      </c>
      <c r="E402" s="158"/>
      <c r="F402" s="159"/>
      <c r="G402" s="159"/>
      <c r="H402" s="158"/>
      <c r="I402" s="141"/>
      <c r="J402" s="429"/>
      <c r="K402" s="141"/>
      <c r="L402" s="141"/>
      <c r="M402" s="141"/>
      <c r="N402" s="141"/>
      <c r="O402" s="141"/>
      <c r="P402" s="141"/>
      <c r="Q402" s="158"/>
    </row>
    <row r="403" spans="1:17" ht="29.25" customHeight="1">
      <c r="A403" s="687"/>
      <c r="B403" s="668" t="s">
        <v>87</v>
      </c>
      <c r="C403" s="636" t="s">
        <v>193</v>
      </c>
      <c r="D403" s="184" t="s">
        <v>21</v>
      </c>
      <c r="E403" s="138">
        <v>133</v>
      </c>
      <c r="F403" s="360" t="s">
        <v>282</v>
      </c>
      <c r="G403" s="274" t="s">
        <v>246</v>
      </c>
      <c r="H403" s="138">
        <v>811</v>
      </c>
      <c r="I403" s="162">
        <v>2472.09546</v>
      </c>
      <c r="J403" s="430">
        <v>2472.09546</v>
      </c>
      <c r="K403" s="413">
        <v>2671</v>
      </c>
      <c r="L403" s="413">
        <v>1165.4123199999999</v>
      </c>
      <c r="M403" s="145">
        <v>2668.73414</v>
      </c>
      <c r="N403" s="145">
        <v>2668.73414</v>
      </c>
      <c r="O403" s="422">
        <v>2671</v>
      </c>
      <c r="P403" s="422">
        <v>2671</v>
      </c>
      <c r="Q403" s="680"/>
    </row>
    <row r="404" spans="1:17" ht="16.5" customHeight="1">
      <c r="A404" s="687"/>
      <c r="B404" s="668"/>
      <c r="C404" s="636"/>
      <c r="D404" s="184" t="s">
        <v>43</v>
      </c>
      <c r="E404" s="138"/>
      <c r="F404" s="139"/>
      <c r="G404" s="139"/>
      <c r="H404" s="138"/>
      <c r="I404" s="140"/>
      <c r="J404" s="416"/>
      <c r="K404" s="140"/>
      <c r="L404" s="162"/>
      <c r="M404" s="145"/>
      <c r="N404" s="145"/>
      <c r="O404" s="143"/>
      <c r="P404" s="143"/>
      <c r="Q404" s="680"/>
    </row>
    <row r="405" spans="1:17" ht="30" customHeight="1">
      <c r="A405" s="663" t="s">
        <v>402</v>
      </c>
      <c r="B405" s="659" t="s">
        <v>103</v>
      </c>
      <c r="C405" s="659" t="s">
        <v>218</v>
      </c>
      <c r="D405" s="189" t="s">
        <v>21</v>
      </c>
      <c r="E405" s="158">
        <v>133</v>
      </c>
      <c r="F405" s="159" t="s">
        <v>184</v>
      </c>
      <c r="G405" s="159" t="s">
        <v>273</v>
      </c>
      <c r="H405" s="158" t="s">
        <v>69</v>
      </c>
      <c r="I405" s="137">
        <f>I407+I409+I411</f>
        <v>6459.9424500000005</v>
      </c>
      <c r="J405" s="428">
        <f t="shared" ref="J405" si="47">J407+J409+J411</f>
        <v>6459.8524500000003</v>
      </c>
      <c r="K405" s="137">
        <f>K407+K409+K411+K413</f>
        <v>11010.67302</v>
      </c>
      <c r="L405" s="137">
        <f t="shared" ref="L405:P405" si="48">L407+L409+L411+L413</f>
        <v>5765.7707700000001</v>
      </c>
      <c r="M405" s="137">
        <f>M407+M409+M411+M413+M415+M417</f>
        <v>13568.082049999999</v>
      </c>
      <c r="N405" s="137">
        <f>N407+N409+N411+N413+N415+N417</f>
        <v>13524.55544</v>
      </c>
      <c r="O405" s="137">
        <f t="shared" si="48"/>
        <v>7851.39149</v>
      </c>
      <c r="P405" s="137">
        <f t="shared" si="48"/>
        <v>7851.39149</v>
      </c>
      <c r="Q405" s="663" t="s">
        <v>714</v>
      </c>
    </row>
    <row r="406" spans="1:17" ht="17.25" customHeight="1">
      <c r="A406" s="663"/>
      <c r="B406" s="659"/>
      <c r="C406" s="659"/>
      <c r="D406" s="189" t="s">
        <v>43</v>
      </c>
      <c r="E406" s="158"/>
      <c r="F406" s="159"/>
      <c r="G406" s="159"/>
      <c r="H406" s="158"/>
      <c r="I406" s="141"/>
      <c r="J406" s="429"/>
      <c r="K406" s="141"/>
      <c r="L406" s="141"/>
      <c r="M406" s="141"/>
      <c r="N406" s="141"/>
      <c r="O406" s="141"/>
      <c r="P406" s="141"/>
      <c r="Q406" s="663"/>
    </row>
    <row r="407" spans="1:17" ht="30.75" customHeight="1">
      <c r="A407" s="689"/>
      <c r="B407" s="650" t="s">
        <v>82</v>
      </c>
      <c r="C407" s="669" t="s">
        <v>482</v>
      </c>
      <c r="D407" s="184" t="s">
        <v>21</v>
      </c>
      <c r="E407" s="138" t="s">
        <v>175</v>
      </c>
      <c r="F407" s="139" t="s">
        <v>184</v>
      </c>
      <c r="G407" s="139" t="s">
        <v>247</v>
      </c>
      <c r="H407" s="138" t="s">
        <v>178</v>
      </c>
      <c r="I407" s="140">
        <v>4347.3429400000005</v>
      </c>
      <c r="J407" s="417">
        <v>4347.2529400000003</v>
      </c>
      <c r="K407" s="413">
        <v>5375.4112800000003</v>
      </c>
      <c r="L407" s="413">
        <v>2332.2399599999999</v>
      </c>
      <c r="M407" s="141">
        <v>5375.4112800000003</v>
      </c>
      <c r="N407" s="141">
        <v>5375.4111300000004</v>
      </c>
      <c r="O407" s="422">
        <v>5375.4112800000003</v>
      </c>
      <c r="P407" s="422">
        <v>5375.4112800000003</v>
      </c>
      <c r="Q407" s="680"/>
    </row>
    <row r="408" spans="1:17" ht="21.75" customHeight="1">
      <c r="A408" s="690"/>
      <c r="B408" s="654"/>
      <c r="C408" s="670"/>
      <c r="D408" s="184" t="s">
        <v>43</v>
      </c>
      <c r="E408" s="138"/>
      <c r="F408" s="139"/>
      <c r="G408" s="139"/>
      <c r="H408" s="138"/>
      <c r="I408" s="140"/>
      <c r="J408" s="416"/>
      <c r="K408" s="140"/>
      <c r="L408" s="140"/>
      <c r="M408" s="141"/>
      <c r="N408" s="141"/>
      <c r="O408" s="422"/>
      <c r="P408" s="422"/>
      <c r="Q408" s="680"/>
    </row>
    <row r="409" spans="1:17" ht="30" customHeight="1">
      <c r="A409" s="690"/>
      <c r="B409" s="654"/>
      <c r="C409" s="670"/>
      <c r="D409" s="184" t="s">
        <v>21</v>
      </c>
      <c r="E409" s="138" t="s">
        <v>175</v>
      </c>
      <c r="F409" s="139" t="s">
        <v>184</v>
      </c>
      <c r="G409" s="139" t="s">
        <v>247</v>
      </c>
      <c r="H409" s="138" t="s">
        <v>236</v>
      </c>
      <c r="I409" s="140">
        <v>1310.9615100000001</v>
      </c>
      <c r="J409" s="416">
        <v>1310.9615100000001</v>
      </c>
      <c r="K409" s="413">
        <v>1623.3742099999999</v>
      </c>
      <c r="L409" s="413">
        <v>606.78743999999995</v>
      </c>
      <c r="M409" s="141">
        <v>1623.3742099999999</v>
      </c>
      <c r="N409" s="141">
        <v>1579.8515199999999</v>
      </c>
      <c r="O409" s="422">
        <v>1623.3742099999999</v>
      </c>
      <c r="P409" s="422">
        <v>1623.3742099999999</v>
      </c>
      <c r="Q409" s="680"/>
    </row>
    <row r="410" spans="1:17" ht="22.5" customHeight="1">
      <c r="A410" s="690"/>
      <c r="B410" s="654"/>
      <c r="C410" s="670"/>
      <c r="D410" s="184" t="s">
        <v>43</v>
      </c>
      <c r="E410" s="138"/>
      <c r="F410" s="139"/>
      <c r="G410" s="139"/>
      <c r="H410" s="138"/>
      <c r="I410" s="140"/>
      <c r="J410" s="416"/>
      <c r="K410" s="140"/>
      <c r="L410" s="140"/>
      <c r="M410" s="141"/>
      <c r="N410" s="141"/>
      <c r="O410" s="404"/>
      <c r="P410" s="404"/>
      <c r="Q410" s="680"/>
    </row>
    <row r="411" spans="1:17" ht="30" customHeight="1">
      <c r="A411" s="690"/>
      <c r="B411" s="654"/>
      <c r="C411" s="670"/>
      <c r="D411" s="184" t="s">
        <v>21</v>
      </c>
      <c r="E411" s="138" t="s">
        <v>175</v>
      </c>
      <c r="F411" s="139" t="s">
        <v>184</v>
      </c>
      <c r="G411" s="139" t="s">
        <v>247</v>
      </c>
      <c r="H411" s="138">
        <v>244</v>
      </c>
      <c r="I411" s="140">
        <v>801.63800000000003</v>
      </c>
      <c r="J411" s="416">
        <v>801.63800000000003</v>
      </c>
      <c r="K411" s="413">
        <v>3986.88753</v>
      </c>
      <c r="L411" s="413">
        <v>2801.7433700000001</v>
      </c>
      <c r="M411" s="141">
        <v>3575.8824100000002</v>
      </c>
      <c r="N411" s="141">
        <v>3575.8824100000002</v>
      </c>
      <c r="O411" s="422">
        <v>852.60599999999999</v>
      </c>
      <c r="P411" s="422">
        <v>852.60599999999999</v>
      </c>
      <c r="Q411" s="699"/>
    </row>
    <row r="412" spans="1:17" ht="21.75" customHeight="1">
      <c r="A412" s="690"/>
      <c r="B412" s="654"/>
      <c r="C412" s="670"/>
      <c r="D412" s="184" t="s">
        <v>43</v>
      </c>
      <c r="E412" s="138"/>
      <c r="F412" s="139"/>
      <c r="G412" s="139"/>
      <c r="H412" s="138"/>
      <c r="I412" s="140"/>
      <c r="J412" s="416"/>
      <c r="K412" s="140"/>
      <c r="L412" s="140"/>
      <c r="M412" s="141"/>
      <c r="N412" s="141"/>
      <c r="O412" s="143"/>
      <c r="P412" s="143"/>
      <c r="Q412" s="701"/>
    </row>
    <row r="413" spans="1:17" ht="28">
      <c r="A413" s="402"/>
      <c r="B413" s="654"/>
      <c r="C413" s="670"/>
      <c r="D413" s="400" t="s">
        <v>21</v>
      </c>
      <c r="E413" s="401" t="s">
        <v>175</v>
      </c>
      <c r="F413" s="405" t="s">
        <v>184</v>
      </c>
      <c r="G413" s="405" t="s">
        <v>247</v>
      </c>
      <c r="H413" s="401">
        <v>831</v>
      </c>
      <c r="I413" s="140"/>
      <c r="J413" s="416"/>
      <c r="K413" s="413">
        <v>25</v>
      </c>
      <c r="L413" s="413">
        <v>25</v>
      </c>
      <c r="M413" s="141">
        <v>25</v>
      </c>
      <c r="N413" s="141">
        <v>25</v>
      </c>
      <c r="O413" s="422">
        <v>0</v>
      </c>
      <c r="P413" s="422">
        <v>0</v>
      </c>
      <c r="Q413" s="403"/>
    </row>
    <row r="414" spans="1:17" ht="21.75" customHeight="1">
      <c r="A414" s="402"/>
      <c r="B414" s="651"/>
      <c r="C414" s="671"/>
      <c r="D414" s="400" t="s">
        <v>43</v>
      </c>
      <c r="E414" s="401"/>
      <c r="F414" s="405"/>
      <c r="G414" s="405"/>
      <c r="H414" s="401"/>
      <c r="I414" s="140"/>
      <c r="J414" s="416"/>
      <c r="K414" s="140"/>
      <c r="L414" s="140"/>
      <c r="M414" s="141"/>
      <c r="N414" s="141"/>
      <c r="O414" s="143"/>
      <c r="P414" s="143"/>
      <c r="Q414" s="403"/>
    </row>
    <row r="415" spans="1:17" ht="28">
      <c r="A415" s="486"/>
      <c r="B415" s="655"/>
      <c r="C415" s="743" t="s">
        <v>720</v>
      </c>
      <c r="D415" s="481" t="s">
        <v>21</v>
      </c>
      <c r="E415" s="480" t="s">
        <v>175</v>
      </c>
      <c r="F415" s="485" t="s">
        <v>719</v>
      </c>
      <c r="G415" s="485" t="s">
        <v>718</v>
      </c>
      <c r="H415" s="480">
        <v>244</v>
      </c>
      <c r="I415" s="140">
        <v>0</v>
      </c>
      <c r="J415" s="416">
        <v>0</v>
      </c>
      <c r="K415" s="413">
        <v>0</v>
      </c>
      <c r="L415" s="413">
        <v>0</v>
      </c>
      <c r="M415" s="141">
        <v>29.684149999999999</v>
      </c>
      <c r="N415" s="141">
        <v>29.684149999999999</v>
      </c>
      <c r="O415" s="422">
        <v>0</v>
      </c>
      <c r="P415" s="422">
        <v>0</v>
      </c>
      <c r="Q415" s="483"/>
    </row>
    <row r="416" spans="1:17" ht="21.75" customHeight="1">
      <c r="A416" s="486"/>
      <c r="B416" s="656"/>
      <c r="C416" s="744"/>
      <c r="D416" s="481" t="s">
        <v>43</v>
      </c>
      <c r="E416" s="480"/>
      <c r="F416" s="485"/>
      <c r="G416" s="485"/>
      <c r="H416" s="480"/>
      <c r="I416" s="140"/>
      <c r="J416" s="416"/>
      <c r="K416" s="140"/>
      <c r="L416" s="140"/>
      <c r="M416" s="141"/>
      <c r="N416" s="141"/>
      <c r="O416" s="143"/>
      <c r="P416" s="143"/>
      <c r="Q416" s="483"/>
    </row>
    <row r="417" spans="1:17" ht="28">
      <c r="A417" s="486"/>
      <c r="B417" s="656"/>
      <c r="C417" s="744"/>
      <c r="D417" s="481" t="s">
        <v>21</v>
      </c>
      <c r="E417" s="480" t="s">
        <v>175</v>
      </c>
      <c r="F417" s="485" t="s">
        <v>719</v>
      </c>
      <c r="G417" s="485" t="s">
        <v>718</v>
      </c>
      <c r="H417" s="480">
        <v>244</v>
      </c>
      <c r="I417" s="140">
        <v>0</v>
      </c>
      <c r="J417" s="416">
        <v>0</v>
      </c>
      <c r="K417" s="413">
        <v>0</v>
      </c>
      <c r="L417" s="413">
        <v>0</v>
      </c>
      <c r="M417" s="141">
        <v>2938.73</v>
      </c>
      <c r="N417" s="141">
        <v>2938.7262300000002</v>
      </c>
      <c r="O417" s="422">
        <v>0</v>
      </c>
      <c r="P417" s="422">
        <v>0</v>
      </c>
      <c r="Q417" s="483"/>
    </row>
    <row r="418" spans="1:17" ht="21.75" customHeight="1">
      <c r="A418" s="486"/>
      <c r="B418" s="657"/>
      <c r="C418" s="745"/>
      <c r="D418" s="481" t="s">
        <v>43</v>
      </c>
      <c r="E418" s="480"/>
      <c r="F418" s="485"/>
      <c r="G418" s="485"/>
      <c r="H418" s="480"/>
      <c r="I418" s="140"/>
      <c r="J418" s="416"/>
      <c r="K418" s="140"/>
      <c r="L418" s="140"/>
      <c r="M418" s="141"/>
      <c r="N418" s="141"/>
      <c r="O418" s="143"/>
      <c r="P418" s="143"/>
      <c r="Q418" s="483"/>
    </row>
    <row r="419" spans="1:17" ht="58" customHeight="1">
      <c r="A419" s="658">
        <v>10</v>
      </c>
      <c r="B419" s="664" t="s">
        <v>64</v>
      </c>
      <c r="C419" s="426" t="s">
        <v>194</v>
      </c>
      <c r="D419" s="182" t="s">
        <v>21</v>
      </c>
      <c r="E419" s="133" t="s">
        <v>172</v>
      </c>
      <c r="F419" s="133" t="s">
        <v>184</v>
      </c>
      <c r="G419" s="133" t="s">
        <v>264</v>
      </c>
      <c r="H419" s="132" t="s">
        <v>69</v>
      </c>
      <c r="I419" s="134">
        <f t="shared" ref="I419:J419" si="49">I421</f>
        <v>150</v>
      </c>
      <c r="J419" s="134">
        <f t="shared" si="49"/>
        <v>150</v>
      </c>
      <c r="K419" s="134">
        <f t="shared" ref="K419:P419" si="50">K421</f>
        <v>60</v>
      </c>
      <c r="L419" s="134">
        <f t="shared" si="50"/>
        <v>0</v>
      </c>
      <c r="M419" s="134">
        <f t="shared" si="50"/>
        <v>60</v>
      </c>
      <c r="N419" s="134">
        <f t="shared" si="50"/>
        <v>60</v>
      </c>
      <c r="O419" s="134">
        <f t="shared" si="50"/>
        <v>60</v>
      </c>
      <c r="P419" s="134">
        <f t="shared" si="50"/>
        <v>60</v>
      </c>
      <c r="Q419" s="658" t="s">
        <v>715</v>
      </c>
    </row>
    <row r="420" spans="1:17" ht="16.5" customHeight="1">
      <c r="A420" s="658"/>
      <c r="B420" s="664"/>
      <c r="C420" s="427"/>
      <c r="D420" s="182" t="s">
        <v>43</v>
      </c>
      <c r="E420" s="133"/>
      <c r="F420" s="133"/>
      <c r="G420" s="133"/>
      <c r="H420" s="132"/>
      <c r="I420" s="134"/>
      <c r="J420" s="134"/>
      <c r="K420" s="134"/>
      <c r="L420" s="134"/>
      <c r="M420" s="134"/>
      <c r="N420" s="134"/>
      <c r="O420" s="134"/>
      <c r="P420" s="134"/>
      <c r="Q420" s="658"/>
    </row>
    <row r="421" spans="1:17" ht="41.25" customHeight="1">
      <c r="A421" s="687"/>
      <c r="B421" s="668" t="s">
        <v>87</v>
      </c>
      <c r="C421" s="636" t="s">
        <v>380</v>
      </c>
      <c r="D421" s="184" t="s">
        <v>21</v>
      </c>
      <c r="E421" s="550" t="s">
        <v>172</v>
      </c>
      <c r="F421" s="139" t="s">
        <v>184</v>
      </c>
      <c r="G421" s="139" t="s">
        <v>265</v>
      </c>
      <c r="H421" s="138" t="s">
        <v>108</v>
      </c>
      <c r="I421" s="140">
        <v>150</v>
      </c>
      <c r="J421" s="140">
        <v>150</v>
      </c>
      <c r="K421" s="140">
        <v>60</v>
      </c>
      <c r="L421" s="140">
        <v>0</v>
      </c>
      <c r="M421" s="141">
        <v>60</v>
      </c>
      <c r="N421" s="141">
        <v>60</v>
      </c>
      <c r="O421" s="143">
        <v>60</v>
      </c>
      <c r="P421" s="143">
        <v>60</v>
      </c>
      <c r="Q421" s="680"/>
    </row>
    <row r="422" spans="1:17" ht="16.5" customHeight="1">
      <c r="A422" s="687"/>
      <c r="B422" s="668"/>
      <c r="C422" s="636"/>
      <c r="D422" s="184" t="s">
        <v>43</v>
      </c>
      <c r="E422" s="138"/>
      <c r="F422" s="139"/>
      <c r="G422" s="139"/>
      <c r="H422" s="138"/>
      <c r="I422" s="140"/>
      <c r="J422" s="140"/>
      <c r="K422" s="140"/>
      <c r="L422" s="140"/>
      <c r="M422" s="141"/>
      <c r="N422" s="141"/>
      <c r="O422" s="143"/>
      <c r="P422" s="143"/>
      <c r="Q422" s="680"/>
    </row>
    <row r="423" spans="1:17" ht="43.5" customHeight="1">
      <c r="A423" s="658">
        <v>11</v>
      </c>
      <c r="B423" s="664" t="s">
        <v>64</v>
      </c>
      <c r="C423" s="664" t="s">
        <v>519</v>
      </c>
      <c r="D423" s="182" t="s">
        <v>21</v>
      </c>
      <c r="E423" s="133" t="s">
        <v>172</v>
      </c>
      <c r="F423" s="133"/>
      <c r="G423" s="133" t="s">
        <v>418</v>
      </c>
      <c r="H423" s="132" t="s">
        <v>69</v>
      </c>
      <c r="I423" s="134">
        <f t="shared" ref="I423:J423" si="51">I427+I429+I431+I425+I433</f>
        <v>120.209</v>
      </c>
      <c r="J423" s="134">
        <f t="shared" si="51"/>
        <v>120.209</v>
      </c>
      <c r="K423" s="134">
        <f>K427+K429+K431+K425+K433</f>
        <v>607.20900000000006</v>
      </c>
      <c r="L423" s="134">
        <f t="shared" ref="L423:P423" si="52">L427+L429+L431+L425+L433</f>
        <v>0</v>
      </c>
      <c r="M423" s="134">
        <f t="shared" si="52"/>
        <v>307.209</v>
      </c>
      <c r="N423" s="134">
        <f t="shared" si="52"/>
        <v>307.209</v>
      </c>
      <c r="O423" s="134">
        <f t="shared" si="52"/>
        <v>347.209</v>
      </c>
      <c r="P423" s="134">
        <f t="shared" si="52"/>
        <v>347.209</v>
      </c>
      <c r="Q423" s="658" t="s">
        <v>715</v>
      </c>
    </row>
    <row r="424" spans="1:17">
      <c r="A424" s="658"/>
      <c r="B424" s="664"/>
      <c r="C424" s="664"/>
      <c r="D424" s="182" t="s">
        <v>43</v>
      </c>
      <c r="E424" s="132"/>
      <c r="F424" s="133"/>
      <c r="G424" s="133"/>
      <c r="H424" s="132"/>
      <c r="I424" s="134"/>
      <c r="J424" s="134"/>
      <c r="K424" s="134"/>
      <c r="L424" s="134"/>
      <c r="M424" s="134"/>
      <c r="N424" s="134"/>
      <c r="O424" s="134"/>
      <c r="P424" s="134"/>
      <c r="Q424" s="658"/>
    </row>
    <row r="425" spans="1:17" ht="31.5" customHeight="1">
      <c r="A425" s="681"/>
      <c r="B425" s="650" t="s">
        <v>87</v>
      </c>
      <c r="C425" s="669" t="s">
        <v>585</v>
      </c>
      <c r="D425" s="184" t="s">
        <v>21</v>
      </c>
      <c r="E425" s="138" t="s">
        <v>172</v>
      </c>
      <c r="F425" s="139" t="s">
        <v>184</v>
      </c>
      <c r="G425" s="274" t="s">
        <v>419</v>
      </c>
      <c r="H425" s="138">
        <v>123</v>
      </c>
      <c r="I425" s="140">
        <v>30</v>
      </c>
      <c r="J425" s="140">
        <v>30</v>
      </c>
      <c r="K425" s="140">
        <v>30</v>
      </c>
      <c r="L425" s="140">
        <v>0</v>
      </c>
      <c r="M425" s="141">
        <v>30</v>
      </c>
      <c r="N425" s="141">
        <v>30</v>
      </c>
      <c r="O425" s="140">
        <v>30</v>
      </c>
      <c r="P425" s="140">
        <v>30</v>
      </c>
      <c r="Q425" s="684"/>
    </row>
    <row r="426" spans="1:17" ht="19.5" customHeight="1">
      <c r="A426" s="682"/>
      <c r="B426" s="654"/>
      <c r="C426" s="670"/>
      <c r="D426" s="184" t="s">
        <v>43</v>
      </c>
      <c r="E426" s="138"/>
      <c r="F426" s="139"/>
      <c r="G426" s="139"/>
      <c r="H426" s="138"/>
      <c r="I426" s="140"/>
      <c r="J426" s="140"/>
      <c r="K426" s="140"/>
      <c r="L426" s="140"/>
      <c r="M426" s="141"/>
      <c r="N426" s="141"/>
      <c r="O426" s="142"/>
      <c r="P426" s="142"/>
      <c r="Q426" s="684"/>
    </row>
    <row r="427" spans="1:17" ht="33.75" customHeight="1">
      <c r="A427" s="682"/>
      <c r="B427" s="650" t="s">
        <v>71</v>
      </c>
      <c r="C427" s="669" t="s">
        <v>483</v>
      </c>
      <c r="D427" s="267" t="s">
        <v>21</v>
      </c>
      <c r="E427" s="268" t="s">
        <v>172</v>
      </c>
      <c r="F427" s="269" t="s">
        <v>184</v>
      </c>
      <c r="G427" s="269">
        <v>1700081030</v>
      </c>
      <c r="H427" s="268" t="s">
        <v>108</v>
      </c>
      <c r="I427" s="140">
        <v>73</v>
      </c>
      <c r="J427" s="140">
        <v>73</v>
      </c>
      <c r="K427" s="140">
        <v>260</v>
      </c>
      <c r="L427" s="140">
        <v>0</v>
      </c>
      <c r="M427" s="141">
        <v>260</v>
      </c>
      <c r="N427" s="141">
        <v>260</v>
      </c>
      <c r="O427" s="142">
        <v>0</v>
      </c>
      <c r="P427" s="142">
        <v>0</v>
      </c>
      <c r="Q427" s="655"/>
    </row>
    <row r="428" spans="1:17" ht="18.75" customHeight="1">
      <c r="A428" s="682"/>
      <c r="B428" s="651"/>
      <c r="C428" s="671"/>
      <c r="D428" s="267" t="s">
        <v>43</v>
      </c>
      <c r="E428" s="268"/>
      <c r="F428" s="269"/>
      <c r="G428" s="269"/>
      <c r="H428" s="268"/>
      <c r="I428" s="140"/>
      <c r="J428" s="140"/>
      <c r="K428" s="140"/>
      <c r="L428" s="140"/>
      <c r="M428" s="141"/>
      <c r="N428" s="141"/>
      <c r="O428" s="142"/>
      <c r="P428" s="142"/>
      <c r="Q428" s="657"/>
    </row>
    <row r="429" spans="1:17" ht="27.75" customHeight="1">
      <c r="A429" s="682"/>
      <c r="B429" s="668" t="s">
        <v>72</v>
      </c>
      <c r="C429" s="636" t="s">
        <v>484</v>
      </c>
      <c r="D429" s="184" t="s">
        <v>21</v>
      </c>
      <c r="E429" s="138" t="s">
        <v>172</v>
      </c>
      <c r="F429" s="139" t="s">
        <v>184</v>
      </c>
      <c r="G429" s="139">
        <v>1700081040</v>
      </c>
      <c r="H429" s="138" t="s">
        <v>108</v>
      </c>
      <c r="I429" s="140">
        <v>4.7359999999999998</v>
      </c>
      <c r="J429" s="140">
        <v>4.7359999999999998</v>
      </c>
      <c r="K429" s="140">
        <v>4.7359999999999998</v>
      </c>
      <c r="L429" s="140">
        <v>0</v>
      </c>
      <c r="M429" s="141">
        <v>4.7359999999999998</v>
      </c>
      <c r="N429" s="141">
        <v>4.7359999999999998</v>
      </c>
      <c r="O429" s="140">
        <v>4.7359999999999998</v>
      </c>
      <c r="P429" s="140">
        <v>4.7359999999999998</v>
      </c>
      <c r="Q429" s="684"/>
    </row>
    <row r="430" spans="1:17" ht="16.5" customHeight="1">
      <c r="A430" s="682"/>
      <c r="B430" s="668"/>
      <c r="C430" s="636"/>
      <c r="D430" s="184" t="s">
        <v>43</v>
      </c>
      <c r="E430" s="138"/>
      <c r="F430" s="139"/>
      <c r="G430" s="139"/>
      <c r="H430" s="138"/>
      <c r="I430" s="140"/>
      <c r="J430" s="140"/>
      <c r="K430" s="140"/>
      <c r="L430" s="140"/>
      <c r="M430" s="141"/>
      <c r="N430" s="141"/>
      <c r="O430" s="140"/>
      <c r="P430" s="140"/>
      <c r="Q430" s="684"/>
    </row>
    <row r="431" spans="1:17" ht="47.5" customHeight="1">
      <c r="A431" s="682"/>
      <c r="B431" s="668" t="s">
        <v>73</v>
      </c>
      <c r="C431" s="636" t="s">
        <v>485</v>
      </c>
      <c r="D431" s="184" t="s">
        <v>21</v>
      </c>
      <c r="E431" s="138" t="s">
        <v>172</v>
      </c>
      <c r="F431" s="139" t="s">
        <v>184</v>
      </c>
      <c r="G431" s="139">
        <v>1700081050</v>
      </c>
      <c r="H431" s="138" t="s">
        <v>108</v>
      </c>
      <c r="I431" s="140">
        <v>7.7359999999999998</v>
      </c>
      <c r="J431" s="140">
        <v>7.7359999999999998</v>
      </c>
      <c r="K431" s="140">
        <v>7.7359999999999998</v>
      </c>
      <c r="L431" s="140">
        <v>0</v>
      </c>
      <c r="M431" s="141">
        <v>7.7359999999999998</v>
      </c>
      <c r="N431" s="141">
        <v>7.7359999999999998</v>
      </c>
      <c r="O431" s="140">
        <v>7.7359999999999998</v>
      </c>
      <c r="P431" s="140">
        <v>7.7359999999999998</v>
      </c>
      <c r="Q431" s="684"/>
    </row>
    <row r="432" spans="1:17" ht="14.5" customHeight="1">
      <c r="A432" s="682"/>
      <c r="B432" s="668"/>
      <c r="C432" s="636"/>
      <c r="D432" s="184" t="s">
        <v>43</v>
      </c>
      <c r="E432" s="138"/>
      <c r="F432" s="139"/>
      <c r="G432" s="139"/>
      <c r="H432" s="138"/>
      <c r="I432" s="140"/>
      <c r="J432" s="140"/>
      <c r="K432" s="140"/>
      <c r="L432" s="140"/>
      <c r="M432" s="141"/>
      <c r="N432" s="141"/>
      <c r="O432" s="142"/>
      <c r="P432" s="142"/>
      <c r="Q432" s="684"/>
    </row>
    <row r="433" spans="1:19" ht="32" customHeight="1">
      <c r="A433" s="682"/>
      <c r="B433" s="668" t="s">
        <v>596</v>
      </c>
      <c r="C433" s="636" t="s">
        <v>486</v>
      </c>
      <c r="D433" s="184" t="s">
        <v>21</v>
      </c>
      <c r="E433" s="548" t="s">
        <v>172</v>
      </c>
      <c r="F433" s="139" t="s">
        <v>184</v>
      </c>
      <c r="G433" s="360" t="s">
        <v>640</v>
      </c>
      <c r="H433" s="138" t="s">
        <v>108</v>
      </c>
      <c r="I433" s="140">
        <v>4.7370000000000001</v>
      </c>
      <c r="J433" s="140">
        <v>4.7370000000000001</v>
      </c>
      <c r="K433" s="140">
        <v>304.73700000000002</v>
      </c>
      <c r="L433" s="140">
        <v>0</v>
      </c>
      <c r="M433" s="141">
        <v>4.7370000000000001</v>
      </c>
      <c r="N433" s="141">
        <v>4.7370000000000001</v>
      </c>
      <c r="O433" s="140">
        <v>304.73700000000002</v>
      </c>
      <c r="P433" s="140">
        <v>304.73700000000002</v>
      </c>
      <c r="Q433" s="684"/>
    </row>
    <row r="434" spans="1:19" ht="21" customHeight="1">
      <c r="A434" s="683"/>
      <c r="B434" s="668"/>
      <c r="C434" s="636"/>
      <c r="D434" s="184" t="s">
        <v>43</v>
      </c>
      <c r="E434" s="138"/>
      <c r="F434" s="139"/>
      <c r="G434" s="139"/>
      <c r="H434" s="138"/>
      <c r="I434" s="140"/>
      <c r="J434" s="140"/>
      <c r="K434" s="140"/>
      <c r="L434" s="140"/>
      <c r="M434" s="141"/>
      <c r="N434" s="141"/>
      <c r="O434" s="142"/>
      <c r="P434" s="142"/>
      <c r="Q434" s="684"/>
    </row>
    <row r="435" spans="1:19" ht="45" customHeight="1">
      <c r="A435" s="132"/>
      <c r="B435" s="263" t="s">
        <v>163</v>
      </c>
      <c r="C435" s="263"/>
      <c r="D435" s="182"/>
      <c r="E435" s="132"/>
      <c r="F435" s="133"/>
      <c r="G435" s="133"/>
      <c r="H435" s="132"/>
      <c r="I435" s="134">
        <f t="shared" ref="I435:P435" si="53">I423+I419+I393+I375+I205+I183+I129+I103+I93+I71+I9</f>
        <v>1386719.3446100003</v>
      </c>
      <c r="J435" s="134">
        <f t="shared" si="53"/>
        <v>1377041.2881200004</v>
      </c>
      <c r="K435" s="134">
        <f t="shared" si="53"/>
        <v>1499561.0922300001</v>
      </c>
      <c r="L435" s="134">
        <f t="shared" si="53"/>
        <v>796621.86365999992</v>
      </c>
      <c r="M435" s="134">
        <f t="shared" si="53"/>
        <v>1544144.4134499999</v>
      </c>
      <c r="N435" s="134">
        <f t="shared" si="53"/>
        <v>1527226.6810299999</v>
      </c>
      <c r="O435" s="134">
        <f t="shared" si="53"/>
        <v>1382429.6836000001</v>
      </c>
      <c r="P435" s="134">
        <f t="shared" si="53"/>
        <v>1381700.4169399994</v>
      </c>
      <c r="Q435" s="522" t="s">
        <v>744</v>
      </c>
    </row>
    <row r="436" spans="1:19" ht="18.75" customHeight="1">
      <c r="A436" s="177"/>
      <c r="B436" s="721" t="s">
        <v>189</v>
      </c>
      <c r="C436" s="721"/>
      <c r="D436" s="721"/>
      <c r="E436" s="721"/>
      <c r="F436" s="721"/>
      <c r="G436" s="721"/>
      <c r="H436" s="721"/>
      <c r="I436" s="721"/>
      <c r="J436" s="721"/>
      <c r="K436" s="178"/>
      <c r="L436" s="99"/>
      <c r="M436" s="99"/>
      <c r="N436" s="99"/>
      <c r="O436" s="99"/>
      <c r="P436" s="99"/>
      <c r="Q436" s="99"/>
      <c r="R436" s="4"/>
      <c r="S436" s="4"/>
    </row>
    <row r="437" spans="1:19">
      <c r="A437" s="177"/>
      <c r="B437" s="102"/>
      <c r="C437" s="102"/>
      <c r="D437" s="102"/>
      <c r="E437" s="179"/>
      <c r="F437" s="179"/>
      <c r="G437" s="179"/>
      <c r="H437" s="179"/>
      <c r="I437" s="99"/>
      <c r="J437" s="178"/>
      <c r="K437" s="178"/>
      <c r="L437" s="99"/>
      <c r="M437" s="99"/>
      <c r="N437" s="99"/>
      <c r="O437" s="99"/>
      <c r="P437" s="99"/>
      <c r="Q437" s="99"/>
      <c r="R437" s="4"/>
      <c r="S437" s="4"/>
    </row>
    <row r="438" spans="1:19" ht="76.5" customHeight="1">
      <c r="B438" s="610" t="s">
        <v>335</v>
      </c>
      <c r="C438" s="610"/>
      <c r="D438" s="610"/>
      <c r="E438" s="201"/>
      <c r="F438" s="201"/>
      <c r="G438" s="201"/>
      <c r="H438" s="739" t="s">
        <v>757</v>
      </c>
      <c r="I438" s="739"/>
      <c r="J438" s="739"/>
      <c r="K438" s="739"/>
      <c r="R438" s="4"/>
      <c r="S438" s="4"/>
    </row>
    <row r="439" spans="1:19" ht="38" customHeight="1">
      <c r="B439" s="610" t="s">
        <v>406</v>
      </c>
      <c r="C439" s="610"/>
      <c r="D439" s="202"/>
      <c r="E439" s="203"/>
      <c r="F439" s="204"/>
      <c r="G439" s="204"/>
      <c r="H439" s="205"/>
      <c r="I439" s="205"/>
      <c r="J439" s="205"/>
      <c r="K439" s="205"/>
      <c r="R439" s="4"/>
      <c r="S439" s="4"/>
    </row>
    <row r="440" spans="1:19" ht="15.75" customHeight="1">
      <c r="A440" s="199"/>
      <c r="B440" s="265"/>
      <c r="C440" s="265"/>
      <c r="D440" s="202"/>
      <c r="E440" s="203"/>
      <c r="F440" s="204"/>
      <c r="G440" s="204"/>
      <c r="H440" s="739" t="s">
        <v>758</v>
      </c>
      <c r="I440" s="739"/>
      <c r="J440" s="739"/>
      <c r="K440" s="205"/>
      <c r="L440" s="198"/>
      <c r="M440" s="198"/>
      <c r="N440" s="198"/>
      <c r="O440" s="198"/>
      <c r="P440" s="198"/>
      <c r="Q440" s="198"/>
      <c r="R440" s="4"/>
      <c r="S440" s="4"/>
    </row>
    <row r="441" spans="1:19">
      <c r="B441" s="720" t="s">
        <v>390</v>
      </c>
      <c r="C441" s="720"/>
      <c r="D441" s="720"/>
      <c r="R441" s="4"/>
      <c r="S441" s="4"/>
    </row>
    <row r="442" spans="1:19">
      <c r="B442" s="720"/>
      <c r="C442" s="720"/>
      <c r="R442" s="4"/>
      <c r="S442" s="4"/>
    </row>
    <row r="443" spans="1:19">
      <c r="B443" s="720"/>
      <c r="C443" s="720"/>
      <c r="R443" s="4"/>
      <c r="S443" s="4"/>
    </row>
  </sheetData>
  <mergeCells count="422">
    <mergeCell ref="B415:B418"/>
    <mergeCell ref="C415:C418"/>
    <mergeCell ref="B153:B154"/>
    <mergeCell ref="C153:C154"/>
    <mergeCell ref="Q153:Q154"/>
    <mergeCell ref="B159:B162"/>
    <mergeCell ref="C159:C162"/>
    <mergeCell ref="Q159:Q160"/>
    <mergeCell ref="Q161:Q162"/>
    <mergeCell ref="Q163:Q164"/>
    <mergeCell ref="C241:C248"/>
    <mergeCell ref="Q257:Q258"/>
    <mergeCell ref="Q267:Q268"/>
    <mergeCell ref="C351:C354"/>
    <mergeCell ref="Q231:Q232"/>
    <mergeCell ref="Q233:Q234"/>
    <mergeCell ref="Q235:Q236"/>
    <mergeCell ref="Q237:Q238"/>
    <mergeCell ref="Q241:Q242"/>
    <mergeCell ref="Q179:Q182"/>
    <mergeCell ref="C179:C182"/>
    <mergeCell ref="C313:C318"/>
    <mergeCell ref="Q201:Q204"/>
    <mergeCell ref="C195:C204"/>
    <mergeCell ref="H438:K438"/>
    <mergeCell ref="H440:J440"/>
    <mergeCell ref="C305:C310"/>
    <mergeCell ref="B305:B310"/>
    <mergeCell ref="C319:C322"/>
    <mergeCell ref="B319:B322"/>
    <mergeCell ref="B323:B326"/>
    <mergeCell ref="C323:C326"/>
    <mergeCell ref="Q323:Q326"/>
    <mergeCell ref="C337:C342"/>
    <mergeCell ref="B331:B336"/>
    <mergeCell ref="B337:B342"/>
    <mergeCell ref="Q429:Q430"/>
    <mergeCell ref="Q403:Q404"/>
    <mergeCell ref="Q425:Q426"/>
    <mergeCell ref="Q431:Q432"/>
    <mergeCell ref="C429:C430"/>
    <mergeCell ref="C427:C428"/>
    <mergeCell ref="Q313:Q318"/>
    <mergeCell ref="B365:B370"/>
    <mergeCell ref="B355:B364"/>
    <mergeCell ref="B343:B346"/>
    <mergeCell ref="B347:B350"/>
    <mergeCell ref="B379:B380"/>
    <mergeCell ref="A189:A204"/>
    <mergeCell ref="B57:B60"/>
    <mergeCell ref="C57:C60"/>
    <mergeCell ref="Q57:Q60"/>
    <mergeCell ref="B81:B84"/>
    <mergeCell ref="C81:C84"/>
    <mergeCell ref="Q81:Q84"/>
    <mergeCell ref="A163:A164"/>
    <mergeCell ref="B145:B146"/>
    <mergeCell ref="B183:B184"/>
    <mergeCell ref="A133:A140"/>
    <mergeCell ref="A186:A187"/>
    <mergeCell ref="B133:B134"/>
    <mergeCell ref="B143:B144"/>
    <mergeCell ref="B139:B142"/>
    <mergeCell ref="B135:B138"/>
    <mergeCell ref="B151:B152"/>
    <mergeCell ref="B155:B158"/>
    <mergeCell ref="B165:B178"/>
    <mergeCell ref="B149:B150"/>
    <mergeCell ref="Q155:Q156"/>
    <mergeCell ref="Q135:Q138"/>
    <mergeCell ref="B189:B194"/>
    <mergeCell ref="B195:B204"/>
    <mergeCell ref="Q427:Q428"/>
    <mergeCell ref="C403:C404"/>
    <mergeCell ref="C381:C382"/>
    <mergeCell ref="C395:C396"/>
    <mergeCell ref="Q375:Q376"/>
    <mergeCell ref="Q419:Q420"/>
    <mergeCell ref="Q423:Q424"/>
    <mergeCell ref="Q421:Q422"/>
    <mergeCell ref="C405:C406"/>
    <mergeCell ref="C377:C378"/>
    <mergeCell ref="Q377:Q378"/>
    <mergeCell ref="Q387:Q392"/>
    <mergeCell ref="Q407:Q410"/>
    <mergeCell ref="Q411:Q412"/>
    <mergeCell ref="C399:C400"/>
    <mergeCell ref="Q399:Q400"/>
    <mergeCell ref="A205:A206"/>
    <mergeCell ref="A183:A184"/>
    <mergeCell ref="A387:A392"/>
    <mergeCell ref="A393:A394"/>
    <mergeCell ref="C263:C266"/>
    <mergeCell ref="Q379:Q384"/>
    <mergeCell ref="B241:B248"/>
    <mergeCell ref="Q247:Q248"/>
    <mergeCell ref="Q263:Q264"/>
    <mergeCell ref="Q265:Q266"/>
    <mergeCell ref="B313:B318"/>
    <mergeCell ref="B351:B354"/>
    <mergeCell ref="Q195:Q198"/>
    <mergeCell ref="C249:C252"/>
    <mergeCell ref="B249:B252"/>
    <mergeCell ref="B327:B330"/>
    <mergeCell ref="Q279:Q280"/>
    <mergeCell ref="B285:B288"/>
    <mergeCell ref="C193:C194"/>
    <mergeCell ref="A207:A208"/>
    <mergeCell ref="Q273:Q274"/>
    <mergeCell ref="Q305:Q308"/>
    <mergeCell ref="Q311:Q312"/>
    <mergeCell ref="C327:C330"/>
    <mergeCell ref="Q149:Q150"/>
    <mergeCell ref="C131:C132"/>
    <mergeCell ref="Q143:Q144"/>
    <mergeCell ref="Q147:Q148"/>
    <mergeCell ref="C143:C144"/>
    <mergeCell ref="C133:C134"/>
    <mergeCell ref="C129:C130"/>
    <mergeCell ref="C139:C142"/>
    <mergeCell ref="Q129:Q130"/>
    <mergeCell ref="Q131:Q132"/>
    <mergeCell ref="Q133:Q134"/>
    <mergeCell ref="C147:C148"/>
    <mergeCell ref="Q145:Q146"/>
    <mergeCell ref="B147:B148"/>
    <mergeCell ref="A143:A144"/>
    <mergeCell ref="A165:A182"/>
    <mergeCell ref="A145:A156"/>
    <mergeCell ref="C155:C158"/>
    <mergeCell ref="B125:B126"/>
    <mergeCell ref="C151:C152"/>
    <mergeCell ref="C149:C150"/>
    <mergeCell ref="B163:B164"/>
    <mergeCell ref="C145:C146"/>
    <mergeCell ref="C135:C138"/>
    <mergeCell ref="B121:B124"/>
    <mergeCell ref="A85:A86"/>
    <mergeCell ref="B127:B128"/>
    <mergeCell ref="A121:A124"/>
    <mergeCell ref="C39:C42"/>
    <mergeCell ref="B39:B42"/>
    <mergeCell ref="B71:B72"/>
    <mergeCell ref="C73:C74"/>
    <mergeCell ref="C85:C86"/>
    <mergeCell ref="A75:A80"/>
    <mergeCell ref="B93:B94"/>
    <mergeCell ref="B97:B102"/>
    <mergeCell ref="B87:B92"/>
    <mergeCell ref="A125:A126"/>
    <mergeCell ref="A127:A128"/>
    <mergeCell ref="B77:B80"/>
    <mergeCell ref="B95:B96"/>
    <mergeCell ref="B107:B120"/>
    <mergeCell ref="C115:C118"/>
    <mergeCell ref="C119:C120"/>
    <mergeCell ref="C127:C128"/>
    <mergeCell ref="A107:A120"/>
    <mergeCell ref="Q77:Q80"/>
    <mergeCell ref="Q43:Q50"/>
    <mergeCell ref="Q51:Q56"/>
    <mergeCell ref="Q73:Q74"/>
    <mergeCell ref="Q71:Q72"/>
    <mergeCell ref="Q75:Q76"/>
    <mergeCell ref="Q65:Q68"/>
    <mergeCell ref="A131:A132"/>
    <mergeCell ref="A95:A96"/>
    <mergeCell ref="A97:A102"/>
    <mergeCell ref="B103:B104"/>
    <mergeCell ref="A87:A92"/>
    <mergeCell ref="A93:A94"/>
    <mergeCell ref="C61:C64"/>
    <mergeCell ref="C51:C56"/>
    <mergeCell ref="C77:C80"/>
    <mergeCell ref="B73:B74"/>
    <mergeCell ref="A129:A130"/>
    <mergeCell ref="A103:A104"/>
    <mergeCell ref="B129:B130"/>
    <mergeCell ref="A73:A74"/>
    <mergeCell ref="B131:B132"/>
    <mergeCell ref="A71:A72"/>
    <mergeCell ref="B85:B86"/>
    <mergeCell ref="Q39:Q42"/>
    <mergeCell ref="B37:B38"/>
    <mergeCell ref="Q69:Q70"/>
    <mergeCell ref="C65:C70"/>
    <mergeCell ref="B65:B70"/>
    <mergeCell ref="B75:B76"/>
    <mergeCell ref="C27:C36"/>
    <mergeCell ref="C71:C72"/>
    <mergeCell ref="Q61:Q64"/>
    <mergeCell ref="B443:C443"/>
    <mergeCell ref="B442:C442"/>
    <mergeCell ref="B439:C439"/>
    <mergeCell ref="B436:J436"/>
    <mergeCell ref="B441:D441"/>
    <mergeCell ref="C379:C380"/>
    <mergeCell ref="C375:C376"/>
    <mergeCell ref="B395:B396"/>
    <mergeCell ref="C383:C384"/>
    <mergeCell ref="B403:B404"/>
    <mergeCell ref="C401:C402"/>
    <mergeCell ref="B438:D438"/>
    <mergeCell ref="B431:B432"/>
    <mergeCell ref="C431:C432"/>
    <mergeCell ref="B433:B434"/>
    <mergeCell ref="C433:C434"/>
    <mergeCell ref="B387:B392"/>
    <mergeCell ref="C407:C414"/>
    <mergeCell ref="B407:B414"/>
    <mergeCell ref="B397:B398"/>
    <mergeCell ref="B393:B394"/>
    <mergeCell ref="C393:C394"/>
    <mergeCell ref="C425:C426"/>
    <mergeCell ref="B425:B426"/>
    <mergeCell ref="Q85:Q86"/>
    <mergeCell ref="A5:A8"/>
    <mergeCell ref="B3:Q3"/>
    <mergeCell ref="I5:P5"/>
    <mergeCell ref="E5:H5"/>
    <mergeCell ref="O6:P7"/>
    <mergeCell ref="E4:K4"/>
    <mergeCell ref="I6:J7"/>
    <mergeCell ref="K6:N6"/>
    <mergeCell ref="G6:G8"/>
    <mergeCell ref="H6:H8"/>
    <mergeCell ref="K7:L7"/>
    <mergeCell ref="D5:D8"/>
    <mergeCell ref="C5:C8"/>
    <mergeCell ref="B5:B8"/>
    <mergeCell ref="F6:F8"/>
    <mergeCell ref="M7:N7"/>
    <mergeCell ref="Q5:Q8"/>
    <mergeCell ref="B11:B12"/>
    <mergeCell ref="B23:B26"/>
    <mergeCell ref="B21:B22"/>
    <mergeCell ref="B61:B64"/>
    <mergeCell ref="A13:A20"/>
    <mergeCell ref="B13:B16"/>
    <mergeCell ref="O1:Q1"/>
    <mergeCell ref="Q13:Q16"/>
    <mergeCell ref="C9:C10"/>
    <mergeCell ref="Q37:Q38"/>
    <mergeCell ref="C37:C38"/>
    <mergeCell ref="Q21:Q22"/>
    <mergeCell ref="Q11:Q12"/>
    <mergeCell ref="Q9:Q10"/>
    <mergeCell ref="C11:C12"/>
    <mergeCell ref="Q17:Q20"/>
    <mergeCell ref="Q27:Q36"/>
    <mergeCell ref="Q23:Q26"/>
    <mergeCell ref="C17:C20"/>
    <mergeCell ref="C23:C26"/>
    <mergeCell ref="C13:C16"/>
    <mergeCell ref="E6:E8"/>
    <mergeCell ref="B9:B10"/>
    <mergeCell ref="C43:C50"/>
    <mergeCell ref="C21:C22"/>
    <mergeCell ref="A9:A10"/>
    <mergeCell ref="A11:A12"/>
    <mergeCell ref="A105:A106"/>
    <mergeCell ref="B17:B20"/>
    <mergeCell ref="A39:A68"/>
    <mergeCell ref="A21:A22"/>
    <mergeCell ref="A37:A38"/>
    <mergeCell ref="A23:A36"/>
    <mergeCell ref="B27:B36"/>
    <mergeCell ref="B51:B56"/>
    <mergeCell ref="B43:B50"/>
    <mergeCell ref="C75:C76"/>
    <mergeCell ref="B105:B106"/>
    <mergeCell ref="C87:C92"/>
    <mergeCell ref="C93:C94"/>
    <mergeCell ref="C103:C104"/>
    <mergeCell ref="Q95:Q96"/>
    <mergeCell ref="C105:C106"/>
    <mergeCell ref="Q127:Q128"/>
    <mergeCell ref="Q87:Q92"/>
    <mergeCell ref="C125:C126"/>
    <mergeCell ref="Q105:Q106"/>
    <mergeCell ref="Q103:Q104"/>
    <mergeCell ref="Q125:Q126"/>
    <mergeCell ref="Q97:Q102"/>
    <mergeCell ref="Q121:Q124"/>
    <mergeCell ref="C95:C96"/>
    <mergeCell ref="C97:C102"/>
    <mergeCell ref="C121:C124"/>
    <mergeCell ref="Q107:Q118"/>
    <mergeCell ref="Q93:Q94"/>
    <mergeCell ref="C107:C110"/>
    <mergeCell ref="C111:C114"/>
    <mergeCell ref="A209:A248"/>
    <mergeCell ref="B281:B284"/>
    <mergeCell ref="B289:B290"/>
    <mergeCell ref="C281:C284"/>
    <mergeCell ref="C209:C216"/>
    <mergeCell ref="Q217:Q230"/>
    <mergeCell ref="Q239:Q240"/>
    <mergeCell ref="Q243:Q246"/>
    <mergeCell ref="B257:B258"/>
    <mergeCell ref="C259:C260"/>
    <mergeCell ref="C273:C278"/>
    <mergeCell ref="C269:C272"/>
    <mergeCell ref="B259:B260"/>
    <mergeCell ref="Q251:Q252"/>
    <mergeCell ref="C285:C288"/>
    <mergeCell ref="Q285:Q288"/>
    <mergeCell ref="Q289:Q290"/>
    <mergeCell ref="Q281:Q282"/>
    <mergeCell ref="Q209:Q216"/>
    <mergeCell ref="Q275:Q276"/>
    <mergeCell ref="Q277:Q278"/>
    <mergeCell ref="Q283:Q284"/>
    <mergeCell ref="Q269:Q270"/>
    <mergeCell ref="Q271:Q272"/>
    <mergeCell ref="B207:B208"/>
    <mergeCell ref="B225:B230"/>
    <mergeCell ref="C261:C262"/>
    <mergeCell ref="B261:B262"/>
    <mergeCell ref="Q261:Q262"/>
    <mergeCell ref="C257:C258"/>
    <mergeCell ref="C289:C290"/>
    <mergeCell ref="B209:B216"/>
    <mergeCell ref="C295:C298"/>
    <mergeCell ref="B291:B294"/>
    <mergeCell ref="C225:C230"/>
    <mergeCell ref="C267:C268"/>
    <mergeCell ref="B295:B298"/>
    <mergeCell ref="C291:C294"/>
    <mergeCell ref="Q291:Q294"/>
    <mergeCell ref="Q295:Q298"/>
    <mergeCell ref="Q259:Q260"/>
    <mergeCell ref="Q249:Q250"/>
    <mergeCell ref="B263:B266"/>
    <mergeCell ref="B253:B256"/>
    <mergeCell ref="C253:C256"/>
    <mergeCell ref="Q253:Q254"/>
    <mergeCell ref="Q255:Q256"/>
    <mergeCell ref="B267:B268"/>
    <mergeCell ref="A407:A412"/>
    <mergeCell ref="A405:A406"/>
    <mergeCell ref="B405:B406"/>
    <mergeCell ref="A403:A404"/>
    <mergeCell ref="B401:B402"/>
    <mergeCell ref="A401:A402"/>
    <mergeCell ref="A397:A398"/>
    <mergeCell ref="A395:A396"/>
    <mergeCell ref="B375:B376"/>
    <mergeCell ref="A375:A376"/>
    <mergeCell ref="A379:A384"/>
    <mergeCell ref="A377:A378"/>
    <mergeCell ref="B383:B384"/>
    <mergeCell ref="A399:A400"/>
    <mergeCell ref="B399:B400"/>
    <mergeCell ref="T209:T210"/>
    <mergeCell ref="Q186:Q187"/>
    <mergeCell ref="A425:A434"/>
    <mergeCell ref="B381:B382"/>
    <mergeCell ref="B427:B428"/>
    <mergeCell ref="A419:A420"/>
    <mergeCell ref="B419:B420"/>
    <mergeCell ref="Q397:Q398"/>
    <mergeCell ref="B429:B430"/>
    <mergeCell ref="Q433:Q434"/>
    <mergeCell ref="C423:C424"/>
    <mergeCell ref="Q395:Q396"/>
    <mergeCell ref="C387:C392"/>
    <mergeCell ref="C397:C398"/>
    <mergeCell ref="Q393:Q394"/>
    <mergeCell ref="C421:C422"/>
    <mergeCell ref="B377:B378"/>
    <mergeCell ref="A259:A368"/>
    <mergeCell ref="A423:A424"/>
    <mergeCell ref="B423:B424"/>
    <mergeCell ref="A421:A422"/>
    <mergeCell ref="B421:B422"/>
    <mergeCell ref="Q405:Q406"/>
    <mergeCell ref="A257:A258"/>
    <mergeCell ref="Q151:Q152"/>
    <mergeCell ref="Q139:Q142"/>
    <mergeCell ref="C311:C312"/>
    <mergeCell ref="B311:B312"/>
    <mergeCell ref="C231:C240"/>
    <mergeCell ref="B231:B240"/>
    <mergeCell ref="Q205:Q206"/>
    <mergeCell ref="Q165:Q178"/>
    <mergeCell ref="C207:C208"/>
    <mergeCell ref="C183:C184"/>
    <mergeCell ref="C165:C178"/>
    <mergeCell ref="C217:C224"/>
    <mergeCell ref="B217:B224"/>
    <mergeCell ref="Q207:Q208"/>
    <mergeCell ref="B205:B206"/>
    <mergeCell ref="C186:C187"/>
    <mergeCell ref="C205:C206"/>
    <mergeCell ref="B179:B182"/>
    <mergeCell ref="B186:B187"/>
    <mergeCell ref="C189:C192"/>
    <mergeCell ref="Q189:Q192"/>
    <mergeCell ref="Q183:Q184"/>
    <mergeCell ref="Q157:Q158"/>
    <mergeCell ref="C163:C164"/>
    <mergeCell ref="B371:B372"/>
    <mergeCell ref="C371:C372"/>
    <mergeCell ref="B373:B374"/>
    <mergeCell ref="C373:C374"/>
    <mergeCell ref="B299:B304"/>
    <mergeCell ref="C299:C304"/>
    <mergeCell ref="Q299:Q304"/>
    <mergeCell ref="B273:B278"/>
    <mergeCell ref="B269:B272"/>
    <mergeCell ref="Q333:Q336"/>
    <mergeCell ref="Q351:Q354"/>
    <mergeCell ref="C343:C346"/>
    <mergeCell ref="C347:C350"/>
    <mergeCell ref="C331:C336"/>
    <mergeCell ref="B279:B280"/>
    <mergeCell ref="C279:C280"/>
    <mergeCell ref="Q365:Q368"/>
    <mergeCell ref="C355:C364"/>
    <mergeCell ref="C365:C370"/>
    <mergeCell ref="Q327:Q330"/>
  </mergeCells>
  <phoneticPr fontId="1" type="noConversion"/>
  <pageMargins left="0.59055118110236227" right="0.23622047244094491" top="0.31496062992125984" bottom="0.31496062992125984" header="0.23622047244094491" footer="0.23622047244094491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265"/>
  <sheetViews>
    <sheetView showWhiteSpace="0" topLeftCell="B25" zoomScale="60" zoomScaleNormal="60" zoomScaleSheetLayoutView="73" zoomScalePageLayoutView="73" workbookViewId="0">
      <selection activeCell="H1270" sqref="H1270"/>
    </sheetView>
  </sheetViews>
  <sheetFormatPr defaultColWidth="9.1796875" defaultRowHeight="13.5" customHeight="1"/>
  <cols>
    <col min="1" max="1" width="6.7265625" style="17" hidden="1" customWidth="1"/>
    <col min="2" max="2" width="5.1796875" style="116" customWidth="1"/>
    <col min="3" max="3" width="15.81640625" style="117" customWidth="1"/>
    <col min="4" max="4" width="33.54296875" style="117" customWidth="1"/>
    <col min="5" max="5" width="30" style="117" customWidth="1"/>
    <col min="6" max="6" width="12.7265625" style="101" customWidth="1"/>
    <col min="7" max="7" width="12.54296875" style="101" customWidth="1"/>
    <col min="8" max="8" width="14.1796875" style="101" customWidth="1"/>
    <col min="9" max="9" width="13.81640625" style="101" customWidth="1"/>
    <col min="10" max="10" width="13.7265625" style="101" customWidth="1"/>
    <col min="11" max="11" width="13.81640625" style="101" customWidth="1"/>
    <col min="12" max="12" width="13.26953125" style="101" customWidth="1"/>
    <col min="13" max="13" width="13.54296875" style="101" customWidth="1"/>
    <col min="14" max="14" width="13.453125" style="101" customWidth="1"/>
    <col min="15" max="15" width="9.1796875" style="17"/>
    <col min="16" max="16" width="20.7265625" style="17" customWidth="1"/>
    <col min="17" max="17" width="21.453125" style="17" customWidth="1"/>
    <col min="18" max="16384" width="9.1796875" style="17"/>
  </cols>
  <sheetData>
    <row r="1" spans="1:17" s="79" customFormat="1" ht="13.5" customHeight="1">
      <c r="B1" s="116"/>
      <c r="C1" s="117"/>
      <c r="D1" s="117"/>
      <c r="E1" s="117"/>
      <c r="F1" s="101"/>
      <c r="G1" s="101"/>
      <c r="H1" s="101"/>
      <c r="I1" s="101"/>
      <c r="J1" s="101"/>
      <c r="K1" s="101"/>
      <c r="L1" s="101"/>
      <c r="M1" s="101"/>
      <c r="N1" s="101"/>
    </row>
    <row r="2" spans="1:17" ht="13.5" customHeight="1">
      <c r="B2" s="118"/>
      <c r="C2" s="119"/>
      <c r="D2" s="119"/>
      <c r="E2" s="119"/>
      <c r="L2" s="799" t="s">
        <v>232</v>
      </c>
      <c r="M2" s="799"/>
      <c r="N2" s="799"/>
    </row>
    <row r="3" spans="1:17" ht="65.25" customHeight="1">
      <c r="B3" s="118"/>
      <c r="C3" s="119"/>
      <c r="D3" s="119"/>
      <c r="E3" s="119"/>
      <c r="L3" s="799" t="s">
        <v>59</v>
      </c>
      <c r="M3" s="799"/>
      <c r="N3" s="799"/>
    </row>
    <row r="4" spans="1:17" s="79" customFormat="1" ht="36" customHeight="1">
      <c r="B4" s="118"/>
      <c r="C4" s="119"/>
      <c r="D4" s="119"/>
      <c r="E4" s="119"/>
      <c r="F4" s="101"/>
      <c r="G4" s="101"/>
      <c r="H4" s="101"/>
      <c r="I4" s="101"/>
      <c r="J4" s="101"/>
      <c r="K4" s="101"/>
      <c r="L4" s="108"/>
      <c r="M4" s="108"/>
      <c r="N4" s="108"/>
    </row>
    <row r="5" spans="1:17" ht="13.5" customHeight="1">
      <c r="B5" s="804" t="s">
        <v>60</v>
      </c>
      <c r="C5" s="804"/>
      <c r="D5" s="804"/>
      <c r="E5" s="804"/>
      <c r="F5" s="804"/>
      <c r="G5" s="804"/>
      <c r="H5" s="804"/>
      <c r="I5" s="804"/>
      <c r="J5" s="804"/>
      <c r="K5" s="804"/>
      <c r="L5" s="804"/>
      <c r="M5" s="804"/>
      <c r="N5" s="804"/>
    </row>
    <row r="6" spans="1:17" ht="13.5" customHeight="1">
      <c r="F6" s="810" t="s">
        <v>708</v>
      </c>
      <c r="G6" s="810"/>
      <c r="H6" s="810"/>
    </row>
    <row r="7" spans="1:17" ht="13.5" customHeight="1">
      <c r="B7" s="118"/>
      <c r="C7" s="119"/>
      <c r="D7" s="119"/>
      <c r="E7" s="119"/>
      <c r="N7" s="101" t="s">
        <v>5</v>
      </c>
    </row>
    <row r="8" spans="1:17" s="43" customFormat="1" ht="20.25" customHeight="1">
      <c r="A8" s="122"/>
      <c r="B8" s="781" t="s">
        <v>0</v>
      </c>
      <c r="C8" s="781" t="s">
        <v>12</v>
      </c>
      <c r="D8" s="781" t="s">
        <v>61</v>
      </c>
      <c r="E8" s="781" t="s">
        <v>28</v>
      </c>
      <c r="F8" s="781" t="s">
        <v>644</v>
      </c>
      <c r="G8" s="781"/>
      <c r="H8" s="781" t="s">
        <v>663</v>
      </c>
      <c r="I8" s="781"/>
      <c r="J8" s="781"/>
      <c r="K8" s="781"/>
      <c r="L8" s="781" t="s">
        <v>2</v>
      </c>
      <c r="M8" s="781"/>
      <c r="N8" s="781" t="s">
        <v>27</v>
      </c>
    </row>
    <row r="9" spans="1:17" s="43" customFormat="1" ht="21.75" customHeight="1">
      <c r="A9" s="122"/>
      <c r="B9" s="781"/>
      <c r="C9" s="811"/>
      <c r="D9" s="781"/>
      <c r="E9" s="781"/>
      <c r="F9" s="781"/>
      <c r="G9" s="781"/>
      <c r="H9" s="803" t="s">
        <v>8</v>
      </c>
      <c r="I9" s="803"/>
      <c r="J9" s="803" t="s">
        <v>10</v>
      </c>
      <c r="K9" s="803"/>
      <c r="L9" s="781"/>
      <c r="M9" s="781"/>
      <c r="N9" s="781"/>
    </row>
    <row r="10" spans="1:17" s="43" customFormat="1" ht="16.5" customHeight="1">
      <c r="A10" s="122"/>
      <c r="B10" s="781"/>
      <c r="C10" s="781"/>
      <c r="D10" s="781"/>
      <c r="E10" s="781"/>
      <c r="F10" s="120" t="s">
        <v>3</v>
      </c>
      <c r="G10" s="120" t="s">
        <v>4</v>
      </c>
      <c r="H10" s="121" t="s">
        <v>3</v>
      </c>
      <c r="I10" s="121" t="s">
        <v>4</v>
      </c>
      <c r="J10" s="121" t="s">
        <v>3</v>
      </c>
      <c r="K10" s="121" t="s">
        <v>4</v>
      </c>
      <c r="L10" s="394" t="s">
        <v>643</v>
      </c>
      <c r="M10" s="394" t="s">
        <v>664</v>
      </c>
      <c r="N10" s="781"/>
    </row>
    <row r="11" spans="1:17" ht="15.75" customHeight="1">
      <c r="A11" s="123"/>
      <c r="B11" s="801">
        <v>1</v>
      </c>
      <c r="C11" s="800" t="s">
        <v>64</v>
      </c>
      <c r="D11" s="800" t="s">
        <v>288</v>
      </c>
      <c r="E11" s="104" t="s">
        <v>13</v>
      </c>
      <c r="F11" s="86">
        <f t="shared" ref="F11:G11" si="0">F13+F14+F16</f>
        <v>87239.434999999998</v>
      </c>
      <c r="G11" s="86">
        <f t="shared" si="0"/>
        <v>87236.044780000011</v>
      </c>
      <c r="H11" s="86">
        <f t="shared" ref="H11:M11" si="1">H13+H14+H16</f>
        <v>99773.608999999997</v>
      </c>
      <c r="I11" s="86">
        <f t="shared" si="1"/>
        <v>49877.120639999994</v>
      </c>
      <c r="J11" s="86">
        <f t="shared" si="1"/>
        <v>100183.81668999999</v>
      </c>
      <c r="K11" s="86">
        <f t="shared" si="1"/>
        <v>99961.393190000003</v>
      </c>
      <c r="L11" s="86">
        <f t="shared" si="1"/>
        <v>94500.434000000008</v>
      </c>
      <c r="M11" s="86">
        <f t="shared" si="1"/>
        <v>94499.234000000011</v>
      </c>
      <c r="N11" s="801"/>
    </row>
    <row r="12" spans="1:17" ht="15.75" customHeight="1">
      <c r="A12" s="123"/>
      <c r="B12" s="801"/>
      <c r="C12" s="800"/>
      <c r="D12" s="800"/>
      <c r="E12" s="104" t="s">
        <v>14</v>
      </c>
      <c r="F12" s="86"/>
      <c r="G12" s="86"/>
      <c r="H12" s="86"/>
      <c r="I12" s="86"/>
      <c r="J12" s="86"/>
      <c r="K12" s="86"/>
      <c r="L12" s="86"/>
      <c r="M12" s="86"/>
      <c r="N12" s="801"/>
    </row>
    <row r="13" spans="1:17" ht="15.75" customHeight="1">
      <c r="A13" s="123"/>
      <c r="B13" s="801"/>
      <c r="C13" s="800"/>
      <c r="D13" s="800"/>
      <c r="E13" s="104" t="s">
        <v>24</v>
      </c>
      <c r="F13" s="86">
        <f t="shared" ref="F13:M17" si="2">F20++F55+F111</f>
        <v>113.02755999999999</v>
      </c>
      <c r="G13" s="86">
        <f t="shared" si="2"/>
        <v>113.02755999999999</v>
      </c>
      <c r="H13" s="86">
        <f t="shared" si="2"/>
        <v>3601.7399399999999</v>
      </c>
      <c r="I13" s="86">
        <f t="shared" si="2"/>
        <v>3601.7399399999999</v>
      </c>
      <c r="J13" s="86">
        <f t="shared" si="2"/>
        <v>3601.7399399999999</v>
      </c>
      <c r="K13" s="86">
        <f t="shared" si="2"/>
        <v>3601.7399399999999</v>
      </c>
      <c r="L13" s="86">
        <f t="shared" si="2"/>
        <v>99.53349</v>
      </c>
      <c r="M13" s="86">
        <f t="shared" si="2"/>
        <v>87.319590000000005</v>
      </c>
      <c r="N13" s="801"/>
      <c r="P13" s="257"/>
      <c r="Q13" s="257"/>
    </row>
    <row r="14" spans="1:17" ht="15.75" customHeight="1">
      <c r="A14" s="123"/>
      <c r="B14" s="801"/>
      <c r="C14" s="800"/>
      <c r="D14" s="800"/>
      <c r="E14" s="104" t="s">
        <v>15</v>
      </c>
      <c r="F14" s="86">
        <f t="shared" si="2"/>
        <v>399.07243999999997</v>
      </c>
      <c r="G14" s="86">
        <f t="shared" si="2"/>
        <v>399.07243999999997</v>
      </c>
      <c r="H14" s="86">
        <f t="shared" si="2"/>
        <v>1605.7600600000001</v>
      </c>
      <c r="I14" s="86">
        <f t="shared" si="2"/>
        <v>225.96006</v>
      </c>
      <c r="J14" s="86">
        <f t="shared" si="2"/>
        <v>1605.7600600000001</v>
      </c>
      <c r="K14" s="86">
        <f t="shared" si="2"/>
        <v>1605.7600600000001</v>
      </c>
      <c r="L14" s="86">
        <f t="shared" si="2"/>
        <v>233.46651000000003</v>
      </c>
      <c r="M14" s="86">
        <f t="shared" si="2"/>
        <v>244.48041000000001</v>
      </c>
      <c r="N14" s="801"/>
      <c r="P14" s="257"/>
      <c r="Q14" s="257"/>
    </row>
    <row r="15" spans="1:17" ht="15.75" customHeight="1">
      <c r="A15" s="123"/>
      <c r="B15" s="801"/>
      <c r="C15" s="800"/>
      <c r="D15" s="800"/>
      <c r="E15" s="104" t="s">
        <v>29</v>
      </c>
      <c r="F15" s="86">
        <f t="shared" si="2"/>
        <v>0</v>
      </c>
      <c r="G15" s="86">
        <f t="shared" si="2"/>
        <v>0</v>
      </c>
      <c r="H15" s="86">
        <f t="shared" si="2"/>
        <v>0</v>
      </c>
      <c r="I15" s="86">
        <f t="shared" si="2"/>
        <v>0</v>
      </c>
      <c r="J15" s="86">
        <f t="shared" si="2"/>
        <v>0</v>
      </c>
      <c r="K15" s="86">
        <f t="shared" si="2"/>
        <v>0</v>
      </c>
      <c r="L15" s="86">
        <f t="shared" si="2"/>
        <v>0</v>
      </c>
      <c r="M15" s="86">
        <f t="shared" si="2"/>
        <v>0</v>
      </c>
      <c r="N15" s="801"/>
      <c r="P15" s="257"/>
      <c r="Q15" s="257"/>
    </row>
    <row r="16" spans="1:17" ht="15.75" customHeight="1">
      <c r="A16" s="123"/>
      <c r="B16" s="801"/>
      <c r="C16" s="800"/>
      <c r="D16" s="800"/>
      <c r="E16" s="104" t="s">
        <v>62</v>
      </c>
      <c r="F16" s="86">
        <f t="shared" si="2"/>
        <v>86727.334999999992</v>
      </c>
      <c r="G16" s="86">
        <f t="shared" si="2"/>
        <v>86723.944780000005</v>
      </c>
      <c r="H16" s="86">
        <f t="shared" si="2"/>
        <v>94566.108999999997</v>
      </c>
      <c r="I16" s="86">
        <f t="shared" si="2"/>
        <v>46049.420639999997</v>
      </c>
      <c r="J16" s="86">
        <f t="shared" si="2"/>
        <v>94976.316689999992</v>
      </c>
      <c r="K16" s="86">
        <f t="shared" si="2"/>
        <v>94753.893190000003</v>
      </c>
      <c r="L16" s="86">
        <f t="shared" si="2"/>
        <v>94167.434000000008</v>
      </c>
      <c r="M16" s="86">
        <f t="shared" si="2"/>
        <v>94167.434000000008</v>
      </c>
      <c r="N16" s="801"/>
      <c r="P16" s="257"/>
      <c r="Q16" s="257"/>
    </row>
    <row r="17" spans="1:14" ht="15.75" customHeight="1">
      <c r="A17" s="123"/>
      <c r="B17" s="801"/>
      <c r="C17" s="800"/>
      <c r="D17" s="800"/>
      <c r="E17" s="104" t="s">
        <v>16</v>
      </c>
      <c r="F17" s="86">
        <f t="shared" si="2"/>
        <v>0</v>
      </c>
      <c r="G17" s="86">
        <f t="shared" si="2"/>
        <v>0</v>
      </c>
      <c r="H17" s="86">
        <f t="shared" si="2"/>
        <v>0</v>
      </c>
      <c r="I17" s="86">
        <f t="shared" si="2"/>
        <v>0</v>
      </c>
      <c r="J17" s="86">
        <f t="shared" si="2"/>
        <v>0</v>
      </c>
      <c r="K17" s="86">
        <f t="shared" si="2"/>
        <v>0</v>
      </c>
      <c r="L17" s="86">
        <f t="shared" si="2"/>
        <v>0</v>
      </c>
      <c r="M17" s="86">
        <f t="shared" si="2"/>
        <v>0</v>
      </c>
      <c r="N17" s="801"/>
    </row>
    <row r="18" spans="1:14" ht="15.75" customHeight="1">
      <c r="A18" s="123"/>
      <c r="B18" s="770" t="s">
        <v>96</v>
      </c>
      <c r="C18" s="765" t="s">
        <v>90</v>
      </c>
      <c r="D18" s="765" t="s">
        <v>79</v>
      </c>
      <c r="E18" s="105" t="s">
        <v>13</v>
      </c>
      <c r="F18" s="87">
        <f t="shared" ref="F18:G18" si="3">F20+F21+F22+F23+F24</f>
        <v>23432.414999999997</v>
      </c>
      <c r="G18" s="87">
        <f t="shared" si="3"/>
        <v>23432.414999999997</v>
      </c>
      <c r="H18" s="87">
        <f t="shared" ref="H18:M18" si="4">H20+H21+H22+H23+H24</f>
        <v>26482.684999999998</v>
      </c>
      <c r="I18" s="87">
        <f t="shared" si="4"/>
        <v>11900.5</v>
      </c>
      <c r="J18" s="87">
        <f t="shared" si="4"/>
        <v>26473.285</v>
      </c>
      <c r="K18" s="87">
        <f t="shared" si="4"/>
        <v>26462.487999999998</v>
      </c>
      <c r="L18" s="87">
        <f t="shared" si="4"/>
        <v>26530.134999999998</v>
      </c>
      <c r="M18" s="87">
        <f t="shared" si="4"/>
        <v>26530.134999999998</v>
      </c>
      <c r="N18" s="770"/>
    </row>
    <row r="19" spans="1:14" ht="15.75" customHeight="1">
      <c r="A19" s="123"/>
      <c r="B19" s="770"/>
      <c r="C19" s="765"/>
      <c r="D19" s="765"/>
      <c r="E19" s="105" t="s">
        <v>14</v>
      </c>
      <c r="F19" s="87"/>
      <c r="G19" s="87"/>
      <c r="H19" s="87"/>
      <c r="I19" s="87"/>
      <c r="J19" s="87"/>
      <c r="K19" s="87"/>
      <c r="L19" s="87"/>
      <c r="M19" s="87"/>
      <c r="N19" s="770"/>
    </row>
    <row r="20" spans="1:14" ht="15.75" customHeight="1">
      <c r="A20" s="123"/>
      <c r="B20" s="770"/>
      <c r="C20" s="765"/>
      <c r="D20" s="765"/>
      <c r="E20" s="105" t="s">
        <v>24</v>
      </c>
      <c r="F20" s="87">
        <f t="shared" ref="F20:G20" si="5">F27+F34+F41+F48</f>
        <v>0</v>
      </c>
      <c r="G20" s="87">
        <f t="shared" si="5"/>
        <v>0</v>
      </c>
      <c r="H20" s="87">
        <f t="shared" ref="H20:M20" si="6">H27+H34+H41+H48</f>
        <v>0</v>
      </c>
      <c r="I20" s="87">
        <f t="shared" si="6"/>
        <v>0</v>
      </c>
      <c r="J20" s="87">
        <f t="shared" si="6"/>
        <v>0</v>
      </c>
      <c r="K20" s="87">
        <f t="shared" si="6"/>
        <v>0</v>
      </c>
      <c r="L20" s="87">
        <f t="shared" si="6"/>
        <v>0</v>
      </c>
      <c r="M20" s="87">
        <f t="shared" si="6"/>
        <v>0</v>
      </c>
      <c r="N20" s="770"/>
    </row>
    <row r="21" spans="1:14" ht="15.75" customHeight="1">
      <c r="A21" s="123"/>
      <c r="B21" s="770"/>
      <c r="C21" s="765"/>
      <c r="D21" s="765"/>
      <c r="E21" s="105" t="s">
        <v>15</v>
      </c>
      <c r="F21" s="87">
        <f t="shared" ref="F21:G21" si="7">F28+F35+F42+F49</f>
        <v>0</v>
      </c>
      <c r="G21" s="87">
        <f t="shared" si="7"/>
        <v>0</v>
      </c>
      <c r="H21" s="87">
        <f t="shared" ref="H21:M21" si="8">H28+H35+H42+H49</f>
        <v>0</v>
      </c>
      <c r="I21" s="87">
        <f t="shared" si="8"/>
        <v>0</v>
      </c>
      <c r="J21" s="87">
        <f t="shared" si="8"/>
        <v>0</v>
      </c>
      <c r="K21" s="87">
        <f t="shared" si="8"/>
        <v>0</v>
      </c>
      <c r="L21" s="87">
        <f t="shared" si="8"/>
        <v>0</v>
      </c>
      <c r="M21" s="87">
        <f t="shared" si="8"/>
        <v>0</v>
      </c>
      <c r="N21" s="770"/>
    </row>
    <row r="22" spans="1:14" ht="15.75" customHeight="1">
      <c r="A22" s="123"/>
      <c r="B22" s="770"/>
      <c r="C22" s="765"/>
      <c r="D22" s="765"/>
      <c r="E22" s="105" t="s">
        <v>29</v>
      </c>
      <c r="F22" s="87">
        <f t="shared" ref="F22:G22" si="9">F29+F36+F43+F50</f>
        <v>0</v>
      </c>
      <c r="G22" s="87">
        <f t="shared" si="9"/>
        <v>0</v>
      </c>
      <c r="H22" s="87">
        <f t="shared" ref="H22:M22" si="10">H29+H36+H43+H50</f>
        <v>0</v>
      </c>
      <c r="I22" s="87">
        <f t="shared" si="10"/>
        <v>0</v>
      </c>
      <c r="J22" s="87">
        <f t="shared" si="10"/>
        <v>0</v>
      </c>
      <c r="K22" s="87">
        <f t="shared" si="10"/>
        <v>0</v>
      </c>
      <c r="L22" s="87">
        <f t="shared" si="10"/>
        <v>0</v>
      </c>
      <c r="M22" s="87">
        <f t="shared" si="10"/>
        <v>0</v>
      </c>
      <c r="N22" s="770"/>
    </row>
    <row r="23" spans="1:14" ht="15.75" customHeight="1">
      <c r="A23" s="123"/>
      <c r="B23" s="770"/>
      <c r="C23" s="765"/>
      <c r="D23" s="765"/>
      <c r="E23" s="105" t="s">
        <v>62</v>
      </c>
      <c r="F23" s="87">
        <f t="shared" ref="F23:G23" si="11">F30+F37+F44+F51</f>
        <v>23432.414999999997</v>
      </c>
      <c r="G23" s="87">
        <f t="shared" si="11"/>
        <v>23432.414999999997</v>
      </c>
      <c r="H23" s="87">
        <f t="shared" ref="H23:M23" si="12">H30+H37+H44+H51</f>
        <v>26482.684999999998</v>
      </c>
      <c r="I23" s="87">
        <f t="shared" si="12"/>
        <v>11900.5</v>
      </c>
      <c r="J23" s="87">
        <f t="shared" si="12"/>
        <v>26473.285</v>
      </c>
      <c r="K23" s="87">
        <f t="shared" si="12"/>
        <v>26462.487999999998</v>
      </c>
      <c r="L23" s="87">
        <f t="shared" si="12"/>
        <v>26530.134999999998</v>
      </c>
      <c r="M23" s="87">
        <f t="shared" si="12"/>
        <v>26530.134999999998</v>
      </c>
      <c r="N23" s="770"/>
    </row>
    <row r="24" spans="1:14" ht="15.75" customHeight="1">
      <c r="A24" s="123"/>
      <c r="B24" s="770"/>
      <c r="C24" s="765"/>
      <c r="D24" s="765"/>
      <c r="E24" s="105" t="s">
        <v>16</v>
      </c>
      <c r="F24" s="87">
        <f t="shared" ref="F24:G24" si="13">F31+F38+F45+F52</f>
        <v>0</v>
      </c>
      <c r="G24" s="87">
        <f t="shared" si="13"/>
        <v>0</v>
      </c>
      <c r="H24" s="87">
        <f t="shared" ref="H24:M24" si="14">H31+H38+H45+H52</f>
        <v>0</v>
      </c>
      <c r="I24" s="87">
        <f t="shared" si="14"/>
        <v>0</v>
      </c>
      <c r="J24" s="87">
        <f t="shared" si="14"/>
        <v>0</v>
      </c>
      <c r="K24" s="87">
        <f t="shared" si="14"/>
        <v>0</v>
      </c>
      <c r="L24" s="87">
        <f t="shared" si="14"/>
        <v>0</v>
      </c>
      <c r="M24" s="87">
        <f t="shared" si="14"/>
        <v>0</v>
      </c>
      <c r="N24" s="770"/>
    </row>
    <row r="25" spans="1:14" ht="15.75" customHeight="1">
      <c r="A25" s="124"/>
      <c r="B25" s="746"/>
      <c r="C25" s="764"/>
      <c r="D25" s="766" t="s">
        <v>185</v>
      </c>
      <c r="E25" s="106" t="s">
        <v>13</v>
      </c>
      <c r="F25" s="91">
        <f t="shared" ref="F25:M25" si="15">F27+F28+F29+F30</f>
        <v>3215.404</v>
      </c>
      <c r="G25" s="91">
        <f t="shared" si="15"/>
        <v>3215.404</v>
      </c>
      <c r="H25" s="91">
        <f t="shared" si="15"/>
        <v>3727.297</v>
      </c>
      <c r="I25" s="91">
        <f t="shared" si="15"/>
        <v>1977.5</v>
      </c>
      <c r="J25" s="89">
        <f t="shared" si="15"/>
        <v>3477.297</v>
      </c>
      <c r="K25" s="89">
        <f t="shared" si="15"/>
        <v>3466.5</v>
      </c>
      <c r="L25" s="91">
        <f t="shared" si="15"/>
        <v>3727.297</v>
      </c>
      <c r="M25" s="91">
        <f t="shared" si="15"/>
        <v>3727.297</v>
      </c>
      <c r="N25" s="90"/>
    </row>
    <row r="26" spans="1:14" ht="15.75" customHeight="1">
      <c r="A26" s="124"/>
      <c r="B26" s="746"/>
      <c r="C26" s="764"/>
      <c r="D26" s="766"/>
      <c r="E26" s="106" t="s">
        <v>14</v>
      </c>
      <c r="F26" s="91"/>
      <c r="G26" s="91"/>
      <c r="H26" s="91"/>
      <c r="I26" s="91"/>
      <c r="J26" s="89"/>
      <c r="K26" s="89"/>
      <c r="L26" s="91"/>
      <c r="M26" s="91"/>
      <c r="N26" s="90"/>
    </row>
    <row r="27" spans="1:14" ht="15.75" customHeight="1">
      <c r="A27" s="124"/>
      <c r="B27" s="746"/>
      <c r="C27" s="764"/>
      <c r="D27" s="766"/>
      <c r="E27" s="106" t="s">
        <v>24</v>
      </c>
      <c r="F27" s="91">
        <v>0</v>
      </c>
      <c r="G27" s="91">
        <v>0</v>
      </c>
      <c r="H27" s="91">
        <v>0</v>
      </c>
      <c r="I27" s="91">
        <v>0</v>
      </c>
      <c r="J27" s="89">
        <v>0</v>
      </c>
      <c r="K27" s="89">
        <v>0</v>
      </c>
      <c r="L27" s="91">
        <v>0</v>
      </c>
      <c r="M27" s="91">
        <v>0</v>
      </c>
      <c r="N27" s="90"/>
    </row>
    <row r="28" spans="1:14" ht="15.75" customHeight="1">
      <c r="A28" s="124"/>
      <c r="B28" s="746"/>
      <c r="C28" s="764"/>
      <c r="D28" s="766"/>
      <c r="E28" s="106" t="s">
        <v>15</v>
      </c>
      <c r="F28" s="91">
        <v>0</v>
      </c>
      <c r="G28" s="91">
        <v>0</v>
      </c>
      <c r="H28" s="91">
        <v>0</v>
      </c>
      <c r="I28" s="91">
        <v>0</v>
      </c>
      <c r="J28" s="89">
        <v>0</v>
      </c>
      <c r="K28" s="89">
        <v>0</v>
      </c>
      <c r="L28" s="91">
        <v>0</v>
      </c>
      <c r="M28" s="91">
        <v>0</v>
      </c>
      <c r="N28" s="90"/>
    </row>
    <row r="29" spans="1:14" ht="15.75" customHeight="1">
      <c r="A29" s="124"/>
      <c r="B29" s="746"/>
      <c r="C29" s="764"/>
      <c r="D29" s="766"/>
      <c r="E29" s="106" t="s">
        <v>29</v>
      </c>
      <c r="F29" s="91"/>
      <c r="G29" s="91"/>
      <c r="H29" s="91"/>
      <c r="I29" s="91"/>
      <c r="J29" s="89"/>
      <c r="K29" s="89"/>
      <c r="L29" s="91"/>
      <c r="M29" s="91"/>
      <c r="N29" s="90"/>
    </row>
    <row r="30" spans="1:14" ht="15.75" customHeight="1">
      <c r="A30" s="124"/>
      <c r="B30" s="746"/>
      <c r="C30" s="764"/>
      <c r="D30" s="766"/>
      <c r="E30" s="106" t="s">
        <v>62</v>
      </c>
      <c r="F30" s="140">
        <v>3215.404</v>
      </c>
      <c r="G30" s="140">
        <v>3215.404</v>
      </c>
      <c r="H30" s="413">
        <v>3727.297</v>
      </c>
      <c r="I30" s="413">
        <v>1977.5</v>
      </c>
      <c r="J30" s="507">
        <v>3477.297</v>
      </c>
      <c r="K30" s="507">
        <v>3466.5</v>
      </c>
      <c r="L30" s="422">
        <v>3727.297</v>
      </c>
      <c r="M30" s="422">
        <v>3727.297</v>
      </c>
      <c r="N30" s="90"/>
    </row>
    <row r="31" spans="1:14" ht="15.75" customHeight="1">
      <c r="A31" s="124"/>
      <c r="B31" s="746"/>
      <c r="C31" s="764"/>
      <c r="D31" s="766"/>
      <c r="E31" s="106" t="s">
        <v>16</v>
      </c>
      <c r="F31" s="91"/>
      <c r="G31" s="91"/>
      <c r="H31" s="91"/>
      <c r="I31" s="91"/>
      <c r="J31" s="89"/>
      <c r="K31" s="89"/>
      <c r="L31" s="91"/>
      <c r="M31" s="91"/>
      <c r="N31" s="90"/>
    </row>
    <row r="32" spans="1:14" s="35" customFormat="1" ht="15.75" customHeight="1">
      <c r="A32" s="124"/>
      <c r="B32" s="751"/>
      <c r="C32" s="796"/>
      <c r="D32" s="796"/>
      <c r="E32" s="106" t="s">
        <v>13</v>
      </c>
      <c r="F32" s="91">
        <f t="shared" ref="F32:M32" si="16">F34+F35+F36+F37+F38</f>
        <v>190</v>
      </c>
      <c r="G32" s="91">
        <f t="shared" si="16"/>
        <v>190</v>
      </c>
      <c r="H32" s="91">
        <f t="shared" si="16"/>
        <v>138</v>
      </c>
      <c r="I32" s="91">
        <f t="shared" si="16"/>
        <v>0</v>
      </c>
      <c r="J32" s="89">
        <f t="shared" si="16"/>
        <v>78.599999999999994</v>
      </c>
      <c r="K32" s="89">
        <f t="shared" si="16"/>
        <v>78.599999999999994</v>
      </c>
      <c r="L32" s="91">
        <f t="shared" si="16"/>
        <v>138</v>
      </c>
      <c r="M32" s="91">
        <f t="shared" si="16"/>
        <v>138</v>
      </c>
      <c r="N32" s="90"/>
    </row>
    <row r="33" spans="1:14" s="35" customFormat="1" ht="15.75" customHeight="1">
      <c r="A33" s="124"/>
      <c r="B33" s="751"/>
      <c r="C33" s="796"/>
      <c r="D33" s="796"/>
      <c r="E33" s="106" t="s">
        <v>14</v>
      </c>
      <c r="F33" s="91"/>
      <c r="G33" s="91"/>
      <c r="H33" s="91"/>
      <c r="I33" s="91"/>
      <c r="J33" s="89"/>
      <c r="K33" s="89"/>
      <c r="L33" s="91"/>
      <c r="M33" s="91"/>
      <c r="N33" s="90"/>
    </row>
    <row r="34" spans="1:14" s="35" customFormat="1" ht="15.75" customHeight="1">
      <c r="A34" s="124"/>
      <c r="B34" s="751"/>
      <c r="C34" s="796"/>
      <c r="D34" s="796"/>
      <c r="E34" s="106" t="s">
        <v>24</v>
      </c>
      <c r="F34" s="91">
        <v>0</v>
      </c>
      <c r="G34" s="91">
        <v>0</v>
      </c>
      <c r="H34" s="91">
        <v>0</v>
      </c>
      <c r="I34" s="91">
        <v>0</v>
      </c>
      <c r="J34" s="89">
        <v>0</v>
      </c>
      <c r="K34" s="89">
        <v>0</v>
      </c>
      <c r="L34" s="91">
        <v>0</v>
      </c>
      <c r="M34" s="91">
        <v>0</v>
      </c>
      <c r="N34" s="90"/>
    </row>
    <row r="35" spans="1:14" s="35" customFormat="1" ht="15.75" customHeight="1">
      <c r="A35" s="124"/>
      <c r="B35" s="751"/>
      <c r="C35" s="796"/>
      <c r="D35" s="796"/>
      <c r="E35" s="106" t="s">
        <v>15</v>
      </c>
      <c r="F35" s="91">
        <v>0</v>
      </c>
      <c r="G35" s="91">
        <v>0</v>
      </c>
      <c r="H35" s="91">
        <v>0</v>
      </c>
      <c r="I35" s="91">
        <v>0</v>
      </c>
      <c r="J35" s="89">
        <v>0</v>
      </c>
      <c r="K35" s="89">
        <v>0</v>
      </c>
      <c r="L35" s="91">
        <v>0</v>
      </c>
      <c r="M35" s="91">
        <v>0</v>
      </c>
      <c r="N35" s="90"/>
    </row>
    <row r="36" spans="1:14" s="35" customFormat="1" ht="15.75" customHeight="1">
      <c r="A36" s="124"/>
      <c r="B36" s="751"/>
      <c r="C36" s="796"/>
      <c r="D36" s="796"/>
      <c r="E36" s="106" t="s">
        <v>29</v>
      </c>
      <c r="F36" s="91"/>
      <c r="G36" s="91"/>
      <c r="H36" s="91"/>
      <c r="I36" s="91"/>
      <c r="J36" s="89"/>
      <c r="K36" s="89"/>
      <c r="L36" s="91"/>
      <c r="M36" s="91"/>
      <c r="N36" s="90"/>
    </row>
    <row r="37" spans="1:14" s="35" customFormat="1" ht="15.75" customHeight="1">
      <c r="A37" s="124"/>
      <c r="B37" s="751"/>
      <c r="C37" s="796"/>
      <c r="D37" s="796"/>
      <c r="E37" s="106" t="s">
        <v>62</v>
      </c>
      <c r="F37" s="140">
        <v>190</v>
      </c>
      <c r="G37" s="140">
        <v>190</v>
      </c>
      <c r="H37" s="413">
        <v>138</v>
      </c>
      <c r="I37" s="413">
        <v>0</v>
      </c>
      <c r="J37" s="410">
        <v>78.599999999999994</v>
      </c>
      <c r="K37" s="410">
        <v>78.599999999999994</v>
      </c>
      <c r="L37" s="422">
        <v>138</v>
      </c>
      <c r="M37" s="422">
        <v>138</v>
      </c>
      <c r="N37" s="90"/>
    </row>
    <row r="38" spans="1:14" s="35" customFormat="1" ht="15.75" customHeight="1">
      <c r="A38" s="124"/>
      <c r="B38" s="751"/>
      <c r="C38" s="796"/>
      <c r="D38" s="796"/>
      <c r="E38" s="106" t="s">
        <v>16</v>
      </c>
      <c r="F38" s="91"/>
      <c r="G38" s="91"/>
      <c r="H38" s="91"/>
      <c r="I38" s="91"/>
      <c r="J38" s="89"/>
      <c r="K38" s="89"/>
      <c r="L38" s="91"/>
      <c r="M38" s="91"/>
      <c r="N38" s="90"/>
    </row>
    <row r="39" spans="1:14" ht="15.75" customHeight="1">
      <c r="A39" s="124"/>
      <c r="B39" s="746"/>
      <c r="C39" s="764"/>
      <c r="D39" s="766" t="s">
        <v>186</v>
      </c>
      <c r="E39" s="106" t="s">
        <v>13</v>
      </c>
      <c r="F39" s="91">
        <f t="shared" ref="F39:M39" si="17">F41+F42+F43+F44</f>
        <v>19627.010999999999</v>
      </c>
      <c r="G39" s="91">
        <f t="shared" si="17"/>
        <v>19627.010999999999</v>
      </c>
      <c r="H39" s="91">
        <f t="shared" si="17"/>
        <v>22052.288</v>
      </c>
      <c r="I39" s="91">
        <f t="shared" si="17"/>
        <v>9883</v>
      </c>
      <c r="J39" s="89">
        <f t="shared" si="17"/>
        <v>22352.288</v>
      </c>
      <c r="K39" s="89">
        <f t="shared" si="17"/>
        <v>22352.288</v>
      </c>
      <c r="L39" s="91">
        <f t="shared" si="17"/>
        <v>22099.738000000001</v>
      </c>
      <c r="M39" s="91">
        <f t="shared" si="17"/>
        <v>22099.738000000001</v>
      </c>
      <c r="N39" s="93"/>
    </row>
    <row r="40" spans="1:14" ht="15.75" customHeight="1">
      <c r="A40" s="124"/>
      <c r="B40" s="746"/>
      <c r="C40" s="764"/>
      <c r="D40" s="766"/>
      <c r="E40" s="106" t="s">
        <v>14</v>
      </c>
      <c r="F40" s="91"/>
      <c r="G40" s="91"/>
      <c r="H40" s="91"/>
      <c r="I40" s="91"/>
      <c r="J40" s="89"/>
      <c r="K40" s="89"/>
      <c r="L40" s="91"/>
      <c r="M40" s="91"/>
      <c r="N40" s="93"/>
    </row>
    <row r="41" spans="1:14" ht="15.75" customHeight="1">
      <c r="A41" s="124"/>
      <c r="B41" s="746"/>
      <c r="C41" s="764"/>
      <c r="D41" s="766"/>
      <c r="E41" s="106" t="s">
        <v>24</v>
      </c>
      <c r="F41" s="91">
        <v>0</v>
      </c>
      <c r="G41" s="91">
        <v>0</v>
      </c>
      <c r="H41" s="91">
        <v>0</v>
      </c>
      <c r="I41" s="91">
        <v>0</v>
      </c>
      <c r="J41" s="89">
        <v>0</v>
      </c>
      <c r="K41" s="89">
        <v>0</v>
      </c>
      <c r="L41" s="91">
        <v>0</v>
      </c>
      <c r="M41" s="91">
        <v>0</v>
      </c>
      <c r="N41" s="93"/>
    </row>
    <row r="42" spans="1:14" ht="15.75" customHeight="1">
      <c r="A42" s="124"/>
      <c r="B42" s="746"/>
      <c r="C42" s="764"/>
      <c r="D42" s="766"/>
      <c r="E42" s="106" t="s">
        <v>15</v>
      </c>
      <c r="F42" s="91">
        <v>0</v>
      </c>
      <c r="G42" s="91">
        <v>0</v>
      </c>
      <c r="H42" s="91">
        <v>0</v>
      </c>
      <c r="I42" s="91">
        <v>0</v>
      </c>
      <c r="J42" s="89">
        <v>0</v>
      </c>
      <c r="K42" s="89">
        <v>0</v>
      </c>
      <c r="L42" s="91">
        <v>0</v>
      </c>
      <c r="M42" s="91">
        <v>0</v>
      </c>
      <c r="N42" s="93"/>
    </row>
    <row r="43" spans="1:14" ht="15.75" customHeight="1">
      <c r="A43" s="124"/>
      <c r="B43" s="746"/>
      <c r="C43" s="764"/>
      <c r="D43" s="766"/>
      <c r="E43" s="106" t="s">
        <v>29</v>
      </c>
      <c r="F43" s="91"/>
      <c r="G43" s="91"/>
      <c r="H43" s="91"/>
      <c r="I43" s="91"/>
      <c r="J43" s="89"/>
      <c r="K43" s="89"/>
      <c r="L43" s="91"/>
      <c r="M43" s="91"/>
      <c r="N43" s="93"/>
    </row>
    <row r="44" spans="1:14" ht="15.75" customHeight="1">
      <c r="A44" s="124"/>
      <c r="B44" s="746"/>
      <c r="C44" s="764"/>
      <c r="D44" s="766"/>
      <c r="E44" s="106" t="s">
        <v>62</v>
      </c>
      <c r="F44" s="140">
        <v>19627.010999999999</v>
      </c>
      <c r="G44" s="140">
        <v>19627.010999999999</v>
      </c>
      <c r="H44" s="413">
        <v>22052.288</v>
      </c>
      <c r="I44" s="413">
        <v>9883</v>
      </c>
      <c r="J44" s="141">
        <v>22352.288</v>
      </c>
      <c r="K44" s="141">
        <v>22352.288</v>
      </c>
      <c r="L44" s="422">
        <v>22099.738000000001</v>
      </c>
      <c r="M44" s="422">
        <v>22099.738000000001</v>
      </c>
      <c r="N44" s="93"/>
    </row>
    <row r="45" spans="1:14" ht="15.75" customHeight="1">
      <c r="A45" s="124"/>
      <c r="B45" s="746"/>
      <c r="C45" s="764"/>
      <c r="D45" s="766"/>
      <c r="E45" s="106" t="s">
        <v>16</v>
      </c>
      <c r="F45" s="91"/>
      <c r="G45" s="91"/>
      <c r="H45" s="91"/>
      <c r="I45" s="91"/>
      <c r="J45" s="89"/>
      <c r="K45" s="89"/>
      <c r="L45" s="91"/>
      <c r="M45" s="91"/>
      <c r="N45" s="93"/>
    </row>
    <row r="46" spans="1:14" s="42" customFormat="1" ht="15.75" customHeight="1">
      <c r="A46" s="124"/>
      <c r="B46" s="746"/>
      <c r="C46" s="764"/>
      <c r="D46" s="766"/>
      <c r="E46" s="106" t="s">
        <v>13</v>
      </c>
      <c r="F46" s="91">
        <f>F48+F49+F50+F51+F52</f>
        <v>400</v>
      </c>
      <c r="G46" s="91">
        <f>G48+G49+G50+G51+G52</f>
        <v>400</v>
      </c>
      <c r="H46" s="91">
        <f t="shared" ref="H46:M46" si="18">H48+H49+H50+H51+H52</f>
        <v>565.1</v>
      </c>
      <c r="I46" s="91">
        <f t="shared" si="18"/>
        <v>40</v>
      </c>
      <c r="J46" s="89">
        <f t="shared" si="18"/>
        <v>565.1</v>
      </c>
      <c r="K46" s="89">
        <f t="shared" si="18"/>
        <v>565.1</v>
      </c>
      <c r="L46" s="91">
        <f t="shared" si="18"/>
        <v>565.1</v>
      </c>
      <c r="M46" s="91">
        <f t="shared" si="18"/>
        <v>565.1</v>
      </c>
      <c r="N46" s="93"/>
    </row>
    <row r="47" spans="1:14" s="42" customFormat="1" ht="15.75" customHeight="1">
      <c r="A47" s="124"/>
      <c r="B47" s="746"/>
      <c r="C47" s="764"/>
      <c r="D47" s="766"/>
      <c r="E47" s="106" t="s">
        <v>14</v>
      </c>
      <c r="F47" s="91"/>
      <c r="G47" s="91"/>
      <c r="H47" s="91"/>
      <c r="I47" s="91"/>
      <c r="J47" s="89"/>
      <c r="K47" s="89"/>
      <c r="L47" s="91"/>
      <c r="M47" s="91"/>
      <c r="N47" s="93"/>
    </row>
    <row r="48" spans="1:14" s="42" customFormat="1" ht="15.75" customHeight="1">
      <c r="A48" s="124"/>
      <c r="B48" s="746"/>
      <c r="C48" s="764"/>
      <c r="D48" s="766"/>
      <c r="E48" s="106" t="s">
        <v>24</v>
      </c>
      <c r="F48" s="91">
        <v>0</v>
      </c>
      <c r="G48" s="91">
        <v>0</v>
      </c>
      <c r="H48" s="91">
        <v>0</v>
      </c>
      <c r="I48" s="91">
        <v>0</v>
      </c>
      <c r="J48" s="89">
        <v>0</v>
      </c>
      <c r="K48" s="89">
        <v>0</v>
      </c>
      <c r="L48" s="91">
        <v>0</v>
      </c>
      <c r="M48" s="91">
        <v>0</v>
      </c>
      <c r="N48" s="93"/>
    </row>
    <row r="49" spans="1:14" s="42" customFormat="1" ht="15.75" customHeight="1">
      <c r="A49" s="124"/>
      <c r="B49" s="746"/>
      <c r="C49" s="764"/>
      <c r="D49" s="766"/>
      <c r="E49" s="106" t="s">
        <v>15</v>
      </c>
      <c r="F49" s="91">
        <v>0</v>
      </c>
      <c r="G49" s="91">
        <v>0</v>
      </c>
      <c r="H49" s="91">
        <v>0</v>
      </c>
      <c r="I49" s="91">
        <v>0</v>
      </c>
      <c r="J49" s="89">
        <v>0</v>
      </c>
      <c r="K49" s="89">
        <v>0</v>
      </c>
      <c r="L49" s="91">
        <v>0</v>
      </c>
      <c r="M49" s="91">
        <v>0</v>
      </c>
      <c r="N49" s="93"/>
    </row>
    <row r="50" spans="1:14" s="42" customFormat="1" ht="15.75" customHeight="1">
      <c r="A50" s="124"/>
      <c r="B50" s="746"/>
      <c r="C50" s="764"/>
      <c r="D50" s="766"/>
      <c r="E50" s="106" t="s">
        <v>29</v>
      </c>
      <c r="F50" s="91"/>
      <c r="G50" s="91"/>
      <c r="H50" s="91"/>
      <c r="I50" s="91"/>
      <c r="J50" s="89"/>
      <c r="K50" s="89"/>
      <c r="L50" s="91"/>
      <c r="M50" s="91"/>
      <c r="N50" s="93"/>
    </row>
    <row r="51" spans="1:14" s="42" customFormat="1" ht="15.75" customHeight="1">
      <c r="A51" s="124"/>
      <c r="B51" s="746"/>
      <c r="C51" s="764"/>
      <c r="D51" s="766"/>
      <c r="E51" s="106" t="s">
        <v>62</v>
      </c>
      <c r="F51" s="140">
        <v>400</v>
      </c>
      <c r="G51" s="140">
        <v>400</v>
      </c>
      <c r="H51" s="413">
        <v>565.1</v>
      </c>
      <c r="I51" s="413">
        <v>40</v>
      </c>
      <c r="J51" s="141">
        <v>565.1</v>
      </c>
      <c r="K51" s="141">
        <v>565.1</v>
      </c>
      <c r="L51" s="422">
        <v>565.1</v>
      </c>
      <c r="M51" s="422">
        <v>565.1</v>
      </c>
      <c r="N51" s="93"/>
    </row>
    <row r="52" spans="1:14" s="42" customFormat="1" ht="15.75" customHeight="1">
      <c r="A52" s="124"/>
      <c r="B52" s="746"/>
      <c r="C52" s="764"/>
      <c r="D52" s="766"/>
      <c r="E52" s="106" t="s">
        <v>16</v>
      </c>
      <c r="F52" s="91"/>
      <c r="G52" s="91"/>
      <c r="H52" s="91"/>
      <c r="I52" s="91"/>
      <c r="J52" s="89"/>
      <c r="K52" s="89"/>
      <c r="L52" s="91"/>
      <c r="M52" s="91"/>
      <c r="N52" s="93"/>
    </row>
    <row r="53" spans="1:14" s="49" customFormat="1" ht="15.75" customHeight="1">
      <c r="A53" s="123"/>
      <c r="B53" s="770" t="s">
        <v>97</v>
      </c>
      <c r="C53" s="765" t="s">
        <v>101</v>
      </c>
      <c r="D53" s="765" t="s">
        <v>446</v>
      </c>
      <c r="E53" s="105" t="s">
        <v>13</v>
      </c>
      <c r="F53" s="87">
        <f t="shared" ref="F53:G53" si="19">SUM(F55:F59)</f>
        <v>7496.6979999999994</v>
      </c>
      <c r="G53" s="87">
        <f t="shared" si="19"/>
        <v>7495.8410999999996</v>
      </c>
      <c r="H53" s="87">
        <f t="shared" ref="H53:L53" si="20">SUM(H55:H59)</f>
        <v>7405.9459999999999</v>
      </c>
      <c r="I53" s="87">
        <f>SUM(I55:I59)</f>
        <v>2750.2365999999997</v>
      </c>
      <c r="J53" s="87">
        <f t="shared" si="20"/>
        <v>7405.9459999999999</v>
      </c>
      <c r="K53" s="87">
        <f t="shared" si="20"/>
        <v>7226.2167900000004</v>
      </c>
      <c r="L53" s="87">
        <f t="shared" si="20"/>
        <v>7418.8239999999996</v>
      </c>
      <c r="M53" s="87">
        <f>SUM(M55:M59)</f>
        <v>7418.8239999999996</v>
      </c>
      <c r="N53" s="770"/>
    </row>
    <row r="54" spans="1:14" s="49" customFormat="1" ht="15.75" customHeight="1">
      <c r="A54" s="123"/>
      <c r="B54" s="770"/>
      <c r="C54" s="765"/>
      <c r="D54" s="765"/>
      <c r="E54" s="105" t="s">
        <v>14</v>
      </c>
      <c r="F54" s="87"/>
      <c r="G54" s="87"/>
      <c r="H54" s="87"/>
      <c r="I54" s="87"/>
      <c r="J54" s="87"/>
      <c r="K54" s="87"/>
      <c r="L54" s="87"/>
      <c r="M54" s="87"/>
      <c r="N54" s="770"/>
    </row>
    <row r="55" spans="1:14" s="49" customFormat="1" ht="15.75" customHeight="1">
      <c r="A55" s="123"/>
      <c r="B55" s="770"/>
      <c r="C55" s="765"/>
      <c r="D55" s="765"/>
      <c r="E55" s="105" t="s">
        <v>24</v>
      </c>
      <c r="F55" s="87">
        <f t="shared" ref="F55:I55" si="21">F62+F69+F76+F83+F90+F97+F104</f>
        <v>0</v>
      </c>
      <c r="G55" s="87">
        <f t="shared" si="21"/>
        <v>0</v>
      </c>
      <c r="H55" s="87">
        <f t="shared" si="21"/>
        <v>0</v>
      </c>
      <c r="I55" s="87">
        <f t="shared" si="21"/>
        <v>0</v>
      </c>
      <c r="J55" s="87">
        <f>J62+J69+J76+J83+J90+J97+J104</f>
        <v>0</v>
      </c>
      <c r="K55" s="87">
        <f t="shared" ref="K55:M55" si="22">K62+K69+K76+K83+K90+K97+K104</f>
        <v>0</v>
      </c>
      <c r="L55" s="87">
        <f t="shared" si="22"/>
        <v>0</v>
      </c>
      <c r="M55" s="87">
        <f t="shared" si="22"/>
        <v>0</v>
      </c>
      <c r="N55" s="770"/>
    </row>
    <row r="56" spans="1:14" s="49" customFormat="1" ht="15.75" customHeight="1">
      <c r="A56" s="123"/>
      <c r="B56" s="770"/>
      <c r="C56" s="765"/>
      <c r="D56" s="765"/>
      <c r="E56" s="105" t="s">
        <v>15</v>
      </c>
      <c r="F56" s="87">
        <f t="shared" ref="F56:I56" si="23">F63+F70+F77+F84+F91+F98+F105</f>
        <v>0</v>
      </c>
      <c r="G56" s="87">
        <f t="shared" si="23"/>
        <v>0</v>
      </c>
      <c r="H56" s="87">
        <f t="shared" si="23"/>
        <v>0</v>
      </c>
      <c r="I56" s="87">
        <f t="shared" si="23"/>
        <v>0</v>
      </c>
      <c r="J56" s="87">
        <f t="shared" ref="J56:M59" si="24">J63+J70+J77+J84+J91+J98+J105</f>
        <v>0</v>
      </c>
      <c r="K56" s="87">
        <f t="shared" si="24"/>
        <v>0</v>
      </c>
      <c r="L56" s="87">
        <f t="shared" si="24"/>
        <v>0</v>
      </c>
      <c r="M56" s="87">
        <f t="shared" si="24"/>
        <v>0</v>
      </c>
      <c r="N56" s="770"/>
    </row>
    <row r="57" spans="1:14" s="49" customFormat="1" ht="15.75" customHeight="1">
      <c r="A57" s="123"/>
      <c r="B57" s="770"/>
      <c r="C57" s="765"/>
      <c r="D57" s="765"/>
      <c r="E57" s="105" t="s">
        <v>29</v>
      </c>
      <c r="F57" s="87">
        <f t="shared" ref="F57:I57" si="25">F64+F71+F78+F85+F92+F99+F106</f>
        <v>0</v>
      </c>
      <c r="G57" s="87">
        <f t="shared" si="25"/>
        <v>0</v>
      </c>
      <c r="H57" s="87">
        <f t="shared" si="25"/>
        <v>0</v>
      </c>
      <c r="I57" s="87">
        <f t="shared" si="25"/>
        <v>0</v>
      </c>
      <c r="J57" s="87">
        <f t="shared" si="24"/>
        <v>0</v>
      </c>
      <c r="K57" s="87">
        <f t="shared" si="24"/>
        <v>0</v>
      </c>
      <c r="L57" s="87">
        <f t="shared" si="24"/>
        <v>0</v>
      </c>
      <c r="M57" s="87">
        <f t="shared" si="24"/>
        <v>0</v>
      </c>
      <c r="N57" s="770"/>
    </row>
    <row r="58" spans="1:14" s="49" customFormat="1" ht="15.75" customHeight="1">
      <c r="A58" s="123"/>
      <c r="B58" s="770"/>
      <c r="C58" s="765"/>
      <c r="D58" s="765"/>
      <c r="E58" s="105" t="s">
        <v>62</v>
      </c>
      <c r="F58" s="87">
        <f t="shared" ref="F58:I58" si="26">F65+F72+F79+F86+F93+F100+F107</f>
        <v>7496.6979999999994</v>
      </c>
      <c r="G58" s="87">
        <f t="shared" si="26"/>
        <v>7495.8410999999996</v>
      </c>
      <c r="H58" s="87">
        <f t="shared" si="26"/>
        <v>7405.9459999999999</v>
      </c>
      <c r="I58" s="87">
        <f t="shared" si="26"/>
        <v>2750.2365999999997</v>
      </c>
      <c r="J58" s="87">
        <f t="shared" si="24"/>
        <v>7405.9459999999999</v>
      </c>
      <c r="K58" s="87">
        <f t="shared" si="24"/>
        <v>7226.2167900000004</v>
      </c>
      <c r="L58" s="87">
        <f t="shared" si="24"/>
        <v>7418.8239999999996</v>
      </c>
      <c r="M58" s="87">
        <f t="shared" si="24"/>
        <v>7418.8239999999996</v>
      </c>
      <c r="N58" s="770"/>
    </row>
    <row r="59" spans="1:14" s="49" customFormat="1" ht="15.75" customHeight="1">
      <c r="A59" s="123"/>
      <c r="B59" s="770"/>
      <c r="C59" s="765"/>
      <c r="D59" s="765"/>
      <c r="E59" s="105" t="s">
        <v>16</v>
      </c>
      <c r="F59" s="87">
        <f t="shared" ref="F59:I59" si="27">F66+F73+F80+F87+F94+F101+F108</f>
        <v>0</v>
      </c>
      <c r="G59" s="87">
        <f t="shared" si="27"/>
        <v>0</v>
      </c>
      <c r="H59" s="87">
        <f t="shared" si="27"/>
        <v>0</v>
      </c>
      <c r="I59" s="87">
        <f t="shared" si="27"/>
        <v>0</v>
      </c>
      <c r="J59" s="87">
        <f t="shared" si="24"/>
        <v>0</v>
      </c>
      <c r="K59" s="87">
        <f t="shared" si="24"/>
        <v>0</v>
      </c>
      <c r="L59" s="87">
        <f t="shared" si="24"/>
        <v>0</v>
      </c>
      <c r="M59" s="87">
        <f t="shared" si="24"/>
        <v>0</v>
      </c>
      <c r="N59" s="770"/>
    </row>
    <row r="60" spans="1:14" s="32" customFormat="1" ht="15.75" customHeight="1">
      <c r="A60" s="123"/>
      <c r="B60" s="747"/>
      <c r="C60" s="802"/>
      <c r="D60" s="775" t="s">
        <v>334</v>
      </c>
      <c r="E60" s="106" t="s">
        <v>13</v>
      </c>
      <c r="F60" s="109">
        <f t="shared" ref="F60" si="28">F62+F63+F64+F65+F66</f>
        <v>4284.5</v>
      </c>
      <c r="G60" s="109">
        <f t="shared" ref="G60:M60" si="29">G62+G63+G64+G65+G66</f>
        <v>4284.5</v>
      </c>
      <c r="H60" s="109">
        <f t="shared" si="29"/>
        <v>5149.4459999999999</v>
      </c>
      <c r="I60" s="109">
        <f t="shared" si="29"/>
        <v>2064</v>
      </c>
      <c r="J60" s="87">
        <f t="shared" si="29"/>
        <v>5149.4459999999999</v>
      </c>
      <c r="K60" s="87">
        <f t="shared" si="29"/>
        <v>5149.4459999999999</v>
      </c>
      <c r="L60" s="109">
        <f t="shared" si="29"/>
        <v>5162.3239999999996</v>
      </c>
      <c r="M60" s="109">
        <f t="shared" si="29"/>
        <v>5162.3239999999996</v>
      </c>
      <c r="N60" s="90"/>
    </row>
    <row r="61" spans="1:14" s="32" customFormat="1" ht="15.75" customHeight="1">
      <c r="A61" s="123"/>
      <c r="B61" s="748"/>
      <c r="C61" s="797"/>
      <c r="D61" s="776"/>
      <c r="E61" s="106" t="s">
        <v>14</v>
      </c>
      <c r="F61" s="91"/>
      <c r="G61" s="91"/>
      <c r="H61" s="91"/>
      <c r="I61" s="91"/>
      <c r="J61" s="89"/>
      <c r="K61" s="89"/>
      <c r="L61" s="91"/>
      <c r="M61" s="91"/>
      <c r="N61" s="90"/>
    </row>
    <row r="62" spans="1:14" s="32" customFormat="1" ht="15.75" customHeight="1">
      <c r="A62" s="123"/>
      <c r="B62" s="748"/>
      <c r="C62" s="797"/>
      <c r="D62" s="776"/>
      <c r="E62" s="106" t="s">
        <v>24</v>
      </c>
      <c r="F62" s="91">
        <v>0</v>
      </c>
      <c r="G62" s="91">
        <v>0</v>
      </c>
      <c r="H62" s="91">
        <v>0</v>
      </c>
      <c r="I62" s="91">
        <v>0</v>
      </c>
      <c r="J62" s="89">
        <v>0</v>
      </c>
      <c r="K62" s="89">
        <v>0</v>
      </c>
      <c r="L62" s="91">
        <v>0</v>
      </c>
      <c r="M62" s="91">
        <v>0</v>
      </c>
      <c r="N62" s="90"/>
    </row>
    <row r="63" spans="1:14" s="32" customFormat="1" ht="15.75" customHeight="1">
      <c r="A63" s="123"/>
      <c r="B63" s="748"/>
      <c r="C63" s="797"/>
      <c r="D63" s="776"/>
      <c r="E63" s="106" t="s">
        <v>15</v>
      </c>
      <c r="F63" s="91">
        <v>0</v>
      </c>
      <c r="G63" s="91">
        <v>0</v>
      </c>
      <c r="H63" s="91">
        <v>0</v>
      </c>
      <c r="I63" s="91">
        <v>0</v>
      </c>
      <c r="J63" s="89">
        <v>0</v>
      </c>
      <c r="K63" s="89">
        <v>0</v>
      </c>
      <c r="L63" s="91">
        <v>0</v>
      </c>
      <c r="M63" s="91">
        <v>0</v>
      </c>
      <c r="N63" s="90"/>
    </row>
    <row r="64" spans="1:14" s="32" customFormat="1" ht="15.75" customHeight="1">
      <c r="A64" s="123"/>
      <c r="B64" s="748"/>
      <c r="C64" s="797"/>
      <c r="D64" s="776"/>
      <c r="E64" s="106" t="s">
        <v>29</v>
      </c>
      <c r="F64" s="91"/>
      <c r="G64" s="91"/>
      <c r="H64" s="91"/>
      <c r="I64" s="91"/>
      <c r="J64" s="89"/>
      <c r="K64" s="89"/>
      <c r="L64" s="91"/>
      <c r="M64" s="91"/>
      <c r="N64" s="90"/>
    </row>
    <row r="65" spans="1:14" s="32" customFormat="1" ht="15.75" customHeight="1">
      <c r="A65" s="123"/>
      <c r="B65" s="748"/>
      <c r="C65" s="797"/>
      <c r="D65" s="776"/>
      <c r="E65" s="106" t="s">
        <v>62</v>
      </c>
      <c r="F65" s="140">
        <v>4284.5</v>
      </c>
      <c r="G65" s="416">
        <v>4284.5</v>
      </c>
      <c r="H65" s="413">
        <v>5149.4459999999999</v>
      </c>
      <c r="I65" s="413">
        <v>2064</v>
      </c>
      <c r="J65" s="410">
        <v>5149.4459999999999</v>
      </c>
      <c r="K65" s="410">
        <v>5149.4459999999999</v>
      </c>
      <c r="L65" s="422">
        <v>5162.3239999999996</v>
      </c>
      <c r="M65" s="422">
        <v>5162.3239999999996</v>
      </c>
      <c r="N65" s="90"/>
    </row>
    <row r="66" spans="1:14" s="32" customFormat="1" ht="15.75" customHeight="1">
      <c r="A66" s="123"/>
      <c r="B66" s="749"/>
      <c r="C66" s="798"/>
      <c r="D66" s="777"/>
      <c r="E66" s="106" t="s">
        <v>16</v>
      </c>
      <c r="F66" s="91"/>
      <c r="G66" s="91"/>
      <c r="H66" s="91"/>
      <c r="I66" s="91"/>
      <c r="J66" s="89"/>
      <c r="K66" s="89"/>
      <c r="L66" s="91"/>
      <c r="M66" s="91"/>
      <c r="N66" s="90"/>
    </row>
    <row r="67" spans="1:14" s="197" customFormat="1" ht="15.75" customHeight="1">
      <c r="A67" s="286"/>
      <c r="B67" s="747"/>
      <c r="C67" s="764"/>
      <c r="D67" s="766" t="s">
        <v>334</v>
      </c>
      <c r="E67" s="284" t="s">
        <v>13</v>
      </c>
      <c r="F67" s="109">
        <f t="shared" ref="F67:M67" si="30">F69+F70+F71+F72+F73</f>
        <v>166.94</v>
      </c>
      <c r="G67" s="109">
        <f t="shared" si="30"/>
        <v>166.94</v>
      </c>
      <c r="H67" s="109">
        <f t="shared" si="30"/>
        <v>421.5</v>
      </c>
      <c r="I67" s="109">
        <f t="shared" si="30"/>
        <v>51</v>
      </c>
      <c r="J67" s="87">
        <f t="shared" si="30"/>
        <v>421.5</v>
      </c>
      <c r="K67" s="87">
        <f t="shared" si="30"/>
        <v>245</v>
      </c>
      <c r="L67" s="109">
        <f t="shared" si="30"/>
        <v>421.5</v>
      </c>
      <c r="M67" s="109">
        <f t="shared" si="30"/>
        <v>421.5</v>
      </c>
      <c r="N67" s="90"/>
    </row>
    <row r="68" spans="1:14" s="197" customFormat="1" ht="15.75" customHeight="1">
      <c r="A68" s="286"/>
      <c r="B68" s="748"/>
      <c r="C68" s="764"/>
      <c r="D68" s="766"/>
      <c r="E68" s="284" t="s">
        <v>14</v>
      </c>
      <c r="F68" s="91"/>
      <c r="G68" s="91"/>
      <c r="H68" s="91"/>
      <c r="I68" s="91"/>
      <c r="J68" s="89"/>
      <c r="K68" s="89"/>
      <c r="L68" s="91"/>
      <c r="M68" s="91"/>
      <c r="N68" s="90"/>
    </row>
    <row r="69" spans="1:14" s="197" customFormat="1" ht="15.75" customHeight="1">
      <c r="A69" s="286"/>
      <c r="B69" s="748"/>
      <c r="C69" s="764"/>
      <c r="D69" s="766"/>
      <c r="E69" s="284" t="s">
        <v>24</v>
      </c>
      <c r="F69" s="91">
        <v>0</v>
      </c>
      <c r="G69" s="91">
        <v>0</v>
      </c>
      <c r="H69" s="91">
        <v>0</v>
      </c>
      <c r="I69" s="91">
        <v>0</v>
      </c>
      <c r="J69" s="89">
        <v>0</v>
      </c>
      <c r="K69" s="89">
        <v>0</v>
      </c>
      <c r="L69" s="91">
        <v>0</v>
      </c>
      <c r="M69" s="91">
        <v>0</v>
      </c>
      <c r="N69" s="90"/>
    </row>
    <row r="70" spans="1:14" s="197" customFormat="1" ht="15.75" customHeight="1">
      <c r="A70" s="286"/>
      <c r="B70" s="748"/>
      <c r="C70" s="764"/>
      <c r="D70" s="766"/>
      <c r="E70" s="284" t="s">
        <v>15</v>
      </c>
      <c r="F70" s="91">
        <v>0</v>
      </c>
      <c r="G70" s="91">
        <v>0</v>
      </c>
      <c r="H70" s="91">
        <v>0</v>
      </c>
      <c r="I70" s="91">
        <v>0</v>
      </c>
      <c r="J70" s="89">
        <v>0</v>
      </c>
      <c r="K70" s="89">
        <v>0</v>
      </c>
      <c r="L70" s="91">
        <v>0</v>
      </c>
      <c r="M70" s="91">
        <v>0</v>
      </c>
      <c r="N70" s="90"/>
    </row>
    <row r="71" spans="1:14" s="197" customFormat="1" ht="15.75" customHeight="1">
      <c r="A71" s="286"/>
      <c r="B71" s="748"/>
      <c r="C71" s="764"/>
      <c r="D71" s="766"/>
      <c r="E71" s="284" t="s">
        <v>29</v>
      </c>
      <c r="F71" s="91"/>
      <c r="G71" s="91"/>
      <c r="H71" s="91"/>
      <c r="I71" s="91"/>
      <c r="J71" s="89"/>
      <c r="K71" s="89"/>
      <c r="L71" s="91"/>
      <c r="M71" s="91"/>
      <c r="N71" s="90"/>
    </row>
    <row r="72" spans="1:14" s="197" customFormat="1" ht="15.75" customHeight="1">
      <c r="A72" s="286"/>
      <c r="B72" s="748"/>
      <c r="C72" s="764"/>
      <c r="D72" s="766"/>
      <c r="E72" s="284" t="s">
        <v>62</v>
      </c>
      <c r="F72" s="140">
        <v>166.94</v>
      </c>
      <c r="G72" s="416">
        <v>166.94</v>
      </c>
      <c r="H72" s="413">
        <v>421.5</v>
      </c>
      <c r="I72" s="413">
        <v>51</v>
      </c>
      <c r="J72" s="415">
        <v>421.5</v>
      </c>
      <c r="K72" s="508">
        <v>245</v>
      </c>
      <c r="L72" s="422">
        <v>421.5</v>
      </c>
      <c r="M72" s="422">
        <v>421.5</v>
      </c>
      <c r="N72" s="90"/>
    </row>
    <row r="73" spans="1:14" s="197" customFormat="1" ht="15.75" customHeight="1">
      <c r="A73" s="286"/>
      <c r="B73" s="749"/>
      <c r="C73" s="764"/>
      <c r="D73" s="766"/>
      <c r="E73" s="284" t="s">
        <v>16</v>
      </c>
      <c r="F73" s="91"/>
      <c r="G73" s="91"/>
      <c r="H73" s="91"/>
      <c r="I73" s="91"/>
      <c r="J73" s="89"/>
      <c r="K73" s="89"/>
      <c r="L73" s="91"/>
      <c r="M73" s="91"/>
      <c r="N73" s="90"/>
    </row>
    <row r="74" spans="1:14" s="44" customFormat="1" ht="15.75" customHeight="1">
      <c r="A74" s="123"/>
      <c r="B74" s="748"/>
      <c r="C74" s="797"/>
      <c r="D74" s="813" t="s">
        <v>118</v>
      </c>
      <c r="E74" s="106" t="s">
        <v>13</v>
      </c>
      <c r="F74" s="109">
        <f t="shared" ref="F74:M74" si="31">F76+F77+F78+F79+F80</f>
        <v>2615.3159999999998</v>
      </c>
      <c r="G74" s="109">
        <f t="shared" si="31"/>
        <v>2614.4591</v>
      </c>
      <c r="H74" s="109">
        <f t="shared" si="31"/>
        <v>1564.75</v>
      </c>
      <c r="I74" s="109">
        <f t="shared" si="31"/>
        <v>413.76659999999998</v>
      </c>
      <c r="J74" s="87">
        <f t="shared" si="31"/>
        <v>1455.53</v>
      </c>
      <c r="K74" s="87">
        <f t="shared" si="31"/>
        <v>1452.30079</v>
      </c>
      <c r="L74" s="109">
        <f t="shared" si="31"/>
        <v>1728.75</v>
      </c>
      <c r="M74" s="109">
        <f t="shared" si="31"/>
        <v>1728.75</v>
      </c>
      <c r="N74" s="90"/>
    </row>
    <row r="75" spans="1:14" s="44" customFormat="1" ht="15.75" customHeight="1">
      <c r="A75" s="123"/>
      <c r="B75" s="748"/>
      <c r="C75" s="797"/>
      <c r="D75" s="814"/>
      <c r="E75" s="106" t="s">
        <v>14</v>
      </c>
      <c r="F75" s="91"/>
      <c r="G75" s="91"/>
      <c r="H75" s="91"/>
      <c r="I75" s="91"/>
      <c r="J75" s="89"/>
      <c r="K75" s="89"/>
      <c r="L75" s="91"/>
      <c r="M75" s="91"/>
      <c r="N75" s="90"/>
    </row>
    <row r="76" spans="1:14" s="44" customFormat="1" ht="15.75" customHeight="1">
      <c r="A76" s="123"/>
      <c r="B76" s="748"/>
      <c r="C76" s="797"/>
      <c r="D76" s="814"/>
      <c r="E76" s="106" t="s">
        <v>24</v>
      </c>
      <c r="F76" s="91">
        <v>0</v>
      </c>
      <c r="G76" s="91">
        <v>0</v>
      </c>
      <c r="H76" s="91">
        <v>0</v>
      </c>
      <c r="I76" s="91">
        <v>0</v>
      </c>
      <c r="J76" s="89">
        <v>0</v>
      </c>
      <c r="K76" s="89">
        <v>0</v>
      </c>
      <c r="L76" s="91">
        <v>0</v>
      </c>
      <c r="M76" s="91">
        <v>0</v>
      </c>
      <c r="N76" s="90"/>
    </row>
    <row r="77" spans="1:14" s="44" customFormat="1" ht="15.75" customHeight="1">
      <c r="A77" s="123"/>
      <c r="B77" s="748"/>
      <c r="C77" s="797"/>
      <c r="D77" s="814"/>
      <c r="E77" s="106" t="s">
        <v>15</v>
      </c>
      <c r="F77" s="91">
        <v>0</v>
      </c>
      <c r="G77" s="91">
        <v>0</v>
      </c>
      <c r="H77" s="91">
        <v>0</v>
      </c>
      <c r="I77" s="91">
        <v>0</v>
      </c>
      <c r="J77" s="89">
        <v>0</v>
      </c>
      <c r="K77" s="89">
        <v>0</v>
      </c>
      <c r="L77" s="91">
        <v>0</v>
      </c>
      <c r="M77" s="91">
        <v>0</v>
      </c>
      <c r="N77" s="90"/>
    </row>
    <row r="78" spans="1:14" s="44" customFormat="1" ht="15.75" customHeight="1">
      <c r="A78" s="123"/>
      <c r="B78" s="748"/>
      <c r="C78" s="797"/>
      <c r="D78" s="814"/>
      <c r="E78" s="106" t="s">
        <v>29</v>
      </c>
      <c r="F78" s="91"/>
      <c r="G78" s="91"/>
      <c r="H78" s="91"/>
      <c r="I78" s="91"/>
      <c r="J78" s="89"/>
      <c r="K78" s="89"/>
      <c r="L78" s="91"/>
      <c r="M78" s="91"/>
      <c r="N78" s="90"/>
    </row>
    <row r="79" spans="1:14" s="44" customFormat="1" ht="15.75" customHeight="1">
      <c r="A79" s="123"/>
      <c r="B79" s="748"/>
      <c r="C79" s="797"/>
      <c r="D79" s="814"/>
      <c r="E79" s="106" t="s">
        <v>62</v>
      </c>
      <c r="F79" s="413">
        <v>2615.3159999999998</v>
      </c>
      <c r="G79" s="417">
        <v>2614.4591</v>
      </c>
      <c r="H79" s="413">
        <v>1564.75</v>
      </c>
      <c r="I79" s="413">
        <v>413.76659999999998</v>
      </c>
      <c r="J79" s="415">
        <v>1455.53</v>
      </c>
      <c r="K79" s="508">
        <v>1452.30079</v>
      </c>
      <c r="L79" s="422">
        <v>1728.75</v>
      </c>
      <c r="M79" s="422">
        <v>1728.75</v>
      </c>
      <c r="N79" s="90"/>
    </row>
    <row r="80" spans="1:14" s="44" customFormat="1" ht="15.75" customHeight="1">
      <c r="A80" s="123"/>
      <c r="B80" s="748"/>
      <c r="C80" s="797"/>
      <c r="D80" s="814"/>
      <c r="E80" s="106" t="s">
        <v>16</v>
      </c>
      <c r="F80" s="91"/>
      <c r="G80" s="91"/>
      <c r="H80" s="91"/>
      <c r="I80" s="91"/>
      <c r="J80" s="89"/>
      <c r="K80" s="89"/>
      <c r="L80" s="91"/>
      <c r="M80" s="91"/>
      <c r="N80" s="90"/>
    </row>
    <row r="81" spans="1:14" s="44" customFormat="1" ht="15.75" customHeight="1">
      <c r="A81" s="123"/>
      <c r="B81" s="748"/>
      <c r="C81" s="797"/>
      <c r="D81" s="814"/>
      <c r="E81" s="106" t="s">
        <v>13</v>
      </c>
      <c r="F81" s="91">
        <f t="shared" ref="F81:M81" si="32">F83+F84+F85+F86</f>
        <v>45.975999999999999</v>
      </c>
      <c r="G81" s="91">
        <f t="shared" si="32"/>
        <v>45.975999999999999</v>
      </c>
      <c r="H81" s="91">
        <f t="shared" si="32"/>
        <v>106.25</v>
      </c>
      <c r="I81" s="91">
        <f t="shared" si="32"/>
        <v>57.47</v>
      </c>
      <c r="J81" s="89">
        <f t="shared" si="32"/>
        <v>57.47</v>
      </c>
      <c r="K81" s="89">
        <f t="shared" si="32"/>
        <v>57.47</v>
      </c>
      <c r="L81" s="91">
        <f t="shared" si="32"/>
        <v>106.25</v>
      </c>
      <c r="M81" s="91">
        <f t="shared" si="32"/>
        <v>106.25</v>
      </c>
      <c r="N81" s="93"/>
    </row>
    <row r="82" spans="1:14" s="44" customFormat="1" ht="15.75" customHeight="1">
      <c r="A82" s="123"/>
      <c r="B82" s="748"/>
      <c r="C82" s="797"/>
      <c r="D82" s="814"/>
      <c r="E82" s="106" t="s">
        <v>14</v>
      </c>
      <c r="F82" s="91"/>
      <c r="G82" s="91"/>
      <c r="H82" s="91"/>
      <c r="I82" s="91"/>
      <c r="J82" s="89"/>
      <c r="K82" s="89"/>
      <c r="L82" s="91"/>
      <c r="M82" s="91"/>
      <c r="N82" s="93"/>
    </row>
    <row r="83" spans="1:14" s="44" customFormat="1" ht="15.75" customHeight="1">
      <c r="A83" s="123"/>
      <c r="B83" s="748"/>
      <c r="C83" s="797"/>
      <c r="D83" s="814"/>
      <c r="E83" s="106" t="s">
        <v>24</v>
      </c>
      <c r="F83" s="91">
        <v>0</v>
      </c>
      <c r="G83" s="91">
        <v>0</v>
      </c>
      <c r="H83" s="91">
        <v>0</v>
      </c>
      <c r="I83" s="91">
        <v>0</v>
      </c>
      <c r="J83" s="89">
        <v>0</v>
      </c>
      <c r="K83" s="89">
        <v>0</v>
      </c>
      <c r="L83" s="91">
        <v>0</v>
      </c>
      <c r="M83" s="91">
        <v>0</v>
      </c>
      <c r="N83" s="93"/>
    </row>
    <row r="84" spans="1:14" s="44" customFormat="1" ht="15.75" customHeight="1">
      <c r="A84" s="123"/>
      <c r="B84" s="748"/>
      <c r="C84" s="797"/>
      <c r="D84" s="814"/>
      <c r="E84" s="106" t="s">
        <v>15</v>
      </c>
      <c r="F84" s="91">
        <v>0</v>
      </c>
      <c r="G84" s="91">
        <v>0</v>
      </c>
      <c r="H84" s="91">
        <v>0</v>
      </c>
      <c r="I84" s="91">
        <v>0</v>
      </c>
      <c r="J84" s="89">
        <v>0</v>
      </c>
      <c r="K84" s="89">
        <v>0</v>
      </c>
      <c r="L84" s="91">
        <v>0</v>
      </c>
      <c r="M84" s="91">
        <v>0</v>
      </c>
      <c r="N84" s="93"/>
    </row>
    <row r="85" spans="1:14" s="44" customFormat="1" ht="15.75" customHeight="1">
      <c r="A85" s="123"/>
      <c r="B85" s="748"/>
      <c r="C85" s="797"/>
      <c r="D85" s="814"/>
      <c r="E85" s="106" t="s">
        <v>29</v>
      </c>
      <c r="F85" s="91"/>
      <c r="G85" s="91"/>
      <c r="H85" s="91"/>
      <c r="I85" s="91"/>
      <c r="J85" s="89"/>
      <c r="K85" s="89"/>
      <c r="L85" s="91"/>
      <c r="M85" s="91"/>
      <c r="N85" s="93"/>
    </row>
    <row r="86" spans="1:14" s="44" customFormat="1" ht="15.75" customHeight="1">
      <c r="A86" s="123"/>
      <c r="B86" s="748"/>
      <c r="C86" s="797"/>
      <c r="D86" s="814"/>
      <c r="E86" s="106" t="s">
        <v>62</v>
      </c>
      <c r="F86" s="413">
        <v>45.975999999999999</v>
      </c>
      <c r="G86" s="419">
        <v>45.975999999999999</v>
      </c>
      <c r="H86" s="413">
        <v>106.25</v>
      </c>
      <c r="I86" s="413">
        <v>57.47</v>
      </c>
      <c r="J86" s="415">
        <v>57.47</v>
      </c>
      <c r="K86" s="508">
        <v>57.47</v>
      </c>
      <c r="L86" s="422">
        <v>106.25</v>
      </c>
      <c r="M86" s="422">
        <v>106.25</v>
      </c>
      <c r="N86" s="93"/>
    </row>
    <row r="87" spans="1:14" s="44" customFormat="1" ht="15.75" customHeight="1">
      <c r="A87" s="123"/>
      <c r="B87" s="748"/>
      <c r="C87" s="797"/>
      <c r="D87" s="814"/>
      <c r="E87" s="106" t="s">
        <v>16</v>
      </c>
      <c r="F87" s="91"/>
      <c r="G87" s="91"/>
      <c r="H87" s="91"/>
      <c r="I87" s="91"/>
      <c r="J87" s="89"/>
      <c r="K87" s="89"/>
      <c r="L87" s="91"/>
      <c r="M87" s="91"/>
      <c r="N87" s="93"/>
    </row>
    <row r="88" spans="1:14" s="44" customFormat="1" ht="15.75" customHeight="1">
      <c r="A88" s="123"/>
      <c r="B88" s="748"/>
      <c r="C88" s="797"/>
      <c r="D88" s="814"/>
      <c r="E88" s="106" t="s">
        <v>13</v>
      </c>
      <c r="F88" s="109">
        <f t="shared" ref="F88:M88" si="33">F90+F91+F92+F93+F94</f>
        <v>68.965999999999994</v>
      </c>
      <c r="G88" s="109">
        <f t="shared" si="33"/>
        <v>68.965999999999994</v>
      </c>
      <c r="H88" s="109">
        <f t="shared" si="33"/>
        <v>0</v>
      </c>
      <c r="I88" s="109">
        <f t="shared" si="33"/>
        <v>0</v>
      </c>
      <c r="J88" s="87">
        <f t="shared" si="33"/>
        <v>0</v>
      </c>
      <c r="K88" s="87">
        <f t="shared" si="33"/>
        <v>0</v>
      </c>
      <c r="L88" s="109">
        <f t="shared" si="33"/>
        <v>0</v>
      </c>
      <c r="M88" s="109">
        <f t="shared" si="33"/>
        <v>0</v>
      </c>
      <c r="N88" s="90"/>
    </row>
    <row r="89" spans="1:14" s="44" customFormat="1" ht="15.75" customHeight="1">
      <c r="A89" s="123"/>
      <c r="B89" s="748"/>
      <c r="C89" s="797"/>
      <c r="D89" s="814"/>
      <c r="E89" s="106" t="s">
        <v>14</v>
      </c>
      <c r="F89" s="91"/>
      <c r="G89" s="91"/>
      <c r="H89" s="91"/>
      <c r="I89" s="91"/>
      <c r="J89" s="89"/>
      <c r="K89" s="89"/>
      <c r="L89" s="91"/>
      <c r="M89" s="91"/>
      <c r="N89" s="90"/>
    </row>
    <row r="90" spans="1:14" s="44" customFormat="1" ht="15.75" customHeight="1">
      <c r="A90" s="123"/>
      <c r="B90" s="748"/>
      <c r="C90" s="797"/>
      <c r="D90" s="814"/>
      <c r="E90" s="106" t="s">
        <v>24</v>
      </c>
      <c r="F90" s="91">
        <v>0</v>
      </c>
      <c r="G90" s="91">
        <v>0</v>
      </c>
      <c r="H90" s="91">
        <v>0</v>
      </c>
      <c r="I90" s="91">
        <v>0</v>
      </c>
      <c r="J90" s="89">
        <v>0</v>
      </c>
      <c r="K90" s="89">
        <v>0</v>
      </c>
      <c r="L90" s="91">
        <v>0</v>
      </c>
      <c r="M90" s="91">
        <v>0</v>
      </c>
      <c r="N90" s="90"/>
    </row>
    <row r="91" spans="1:14" s="44" customFormat="1" ht="15.75" customHeight="1">
      <c r="A91" s="123"/>
      <c r="B91" s="748"/>
      <c r="C91" s="797"/>
      <c r="D91" s="814"/>
      <c r="E91" s="106" t="s">
        <v>15</v>
      </c>
      <c r="F91" s="91">
        <v>0</v>
      </c>
      <c r="G91" s="91">
        <v>0</v>
      </c>
      <c r="H91" s="91">
        <v>0</v>
      </c>
      <c r="I91" s="91">
        <v>0</v>
      </c>
      <c r="J91" s="89">
        <v>0</v>
      </c>
      <c r="K91" s="89">
        <v>0</v>
      </c>
      <c r="L91" s="91">
        <v>0</v>
      </c>
      <c r="M91" s="91">
        <v>0</v>
      </c>
      <c r="N91" s="90"/>
    </row>
    <row r="92" spans="1:14" s="44" customFormat="1" ht="15.75" customHeight="1">
      <c r="A92" s="123"/>
      <c r="B92" s="748"/>
      <c r="C92" s="797"/>
      <c r="D92" s="814"/>
      <c r="E92" s="106" t="s">
        <v>29</v>
      </c>
      <c r="F92" s="91"/>
      <c r="G92" s="91"/>
      <c r="H92" s="91"/>
      <c r="I92" s="91"/>
      <c r="J92" s="89"/>
      <c r="K92" s="89"/>
      <c r="L92" s="91"/>
      <c r="M92" s="91"/>
      <c r="N92" s="90"/>
    </row>
    <row r="93" spans="1:14" s="44" customFormat="1" ht="15.75" customHeight="1">
      <c r="A93" s="123"/>
      <c r="B93" s="748"/>
      <c r="C93" s="797"/>
      <c r="D93" s="814"/>
      <c r="E93" s="106" t="s">
        <v>62</v>
      </c>
      <c r="F93" s="413">
        <v>68.965999999999994</v>
      </c>
      <c r="G93" s="419">
        <v>68.965999999999994</v>
      </c>
      <c r="H93" s="413">
        <v>0</v>
      </c>
      <c r="I93" s="413">
        <v>0</v>
      </c>
      <c r="J93" s="415">
        <v>0</v>
      </c>
      <c r="K93" s="508">
        <v>0</v>
      </c>
      <c r="L93" s="143">
        <v>0</v>
      </c>
      <c r="M93" s="143">
        <v>0</v>
      </c>
      <c r="N93" s="90"/>
    </row>
    <row r="94" spans="1:14" s="44" customFormat="1" ht="15.75" customHeight="1">
      <c r="A94" s="123"/>
      <c r="B94" s="748"/>
      <c r="C94" s="797"/>
      <c r="D94" s="814"/>
      <c r="E94" s="106" t="s">
        <v>16</v>
      </c>
      <c r="F94" s="91"/>
      <c r="G94" s="91"/>
      <c r="H94" s="91"/>
      <c r="I94" s="91"/>
      <c r="J94" s="89"/>
      <c r="K94" s="89"/>
      <c r="L94" s="91"/>
      <c r="M94" s="91"/>
      <c r="N94" s="90"/>
    </row>
    <row r="95" spans="1:14" s="197" customFormat="1" ht="15.75" customHeight="1">
      <c r="A95" s="123"/>
      <c r="B95" s="748"/>
      <c r="C95" s="797"/>
      <c r="D95" s="814"/>
      <c r="E95" s="213" t="s">
        <v>13</v>
      </c>
      <c r="F95" s="109">
        <f t="shared" ref="F95:M95" si="34">F97+F98+F99+F100+F101</f>
        <v>265</v>
      </c>
      <c r="G95" s="109">
        <f t="shared" si="34"/>
        <v>265</v>
      </c>
      <c r="H95" s="109">
        <f t="shared" si="34"/>
        <v>104</v>
      </c>
      <c r="I95" s="109">
        <f t="shared" si="34"/>
        <v>104</v>
      </c>
      <c r="J95" s="87">
        <f t="shared" si="34"/>
        <v>262</v>
      </c>
      <c r="K95" s="87">
        <f t="shared" si="34"/>
        <v>262</v>
      </c>
      <c r="L95" s="109">
        <f t="shared" si="34"/>
        <v>0</v>
      </c>
      <c r="M95" s="109">
        <f t="shared" si="34"/>
        <v>0</v>
      </c>
      <c r="N95" s="90"/>
    </row>
    <row r="96" spans="1:14" s="197" customFormat="1" ht="15.75" customHeight="1">
      <c r="A96" s="123"/>
      <c r="B96" s="748"/>
      <c r="C96" s="797"/>
      <c r="D96" s="814"/>
      <c r="E96" s="213" t="s">
        <v>14</v>
      </c>
      <c r="F96" s="91"/>
      <c r="G96" s="91"/>
      <c r="H96" s="91"/>
      <c r="I96" s="91"/>
      <c r="J96" s="89"/>
      <c r="K96" s="89"/>
      <c r="L96" s="91"/>
      <c r="M96" s="91"/>
      <c r="N96" s="90"/>
    </row>
    <row r="97" spans="1:16" s="197" customFormat="1" ht="15.75" customHeight="1">
      <c r="A97" s="123"/>
      <c r="B97" s="748"/>
      <c r="C97" s="797"/>
      <c r="D97" s="814"/>
      <c r="E97" s="213" t="s">
        <v>24</v>
      </c>
      <c r="F97" s="91">
        <v>0</v>
      </c>
      <c r="G97" s="91">
        <v>0</v>
      </c>
      <c r="H97" s="91">
        <v>0</v>
      </c>
      <c r="I97" s="91">
        <v>0</v>
      </c>
      <c r="J97" s="89">
        <v>0</v>
      </c>
      <c r="K97" s="89">
        <v>0</v>
      </c>
      <c r="L97" s="91">
        <v>0</v>
      </c>
      <c r="M97" s="91">
        <v>0</v>
      </c>
      <c r="N97" s="90"/>
    </row>
    <row r="98" spans="1:16" s="197" customFormat="1" ht="15.75" customHeight="1">
      <c r="A98" s="123"/>
      <c r="B98" s="748"/>
      <c r="C98" s="797"/>
      <c r="D98" s="814"/>
      <c r="E98" s="213" t="s">
        <v>15</v>
      </c>
      <c r="F98" s="91">
        <v>0</v>
      </c>
      <c r="G98" s="91">
        <v>0</v>
      </c>
      <c r="H98" s="91">
        <v>0</v>
      </c>
      <c r="I98" s="91">
        <v>0</v>
      </c>
      <c r="J98" s="89">
        <v>0</v>
      </c>
      <c r="K98" s="89">
        <v>0</v>
      </c>
      <c r="L98" s="91">
        <v>0</v>
      </c>
      <c r="M98" s="91">
        <v>0</v>
      </c>
      <c r="N98" s="90"/>
    </row>
    <row r="99" spans="1:16" s="197" customFormat="1" ht="15.75" customHeight="1">
      <c r="A99" s="123"/>
      <c r="B99" s="748"/>
      <c r="C99" s="797"/>
      <c r="D99" s="814"/>
      <c r="E99" s="213" t="s">
        <v>29</v>
      </c>
      <c r="F99" s="91"/>
      <c r="G99" s="91"/>
      <c r="H99" s="91"/>
      <c r="I99" s="91"/>
      <c r="J99" s="89"/>
      <c r="K99" s="89"/>
      <c r="L99" s="91"/>
      <c r="M99" s="91"/>
      <c r="N99" s="90"/>
    </row>
    <row r="100" spans="1:16" s="197" customFormat="1" ht="15.75" customHeight="1">
      <c r="A100" s="123"/>
      <c r="B100" s="748"/>
      <c r="C100" s="797"/>
      <c r="D100" s="814"/>
      <c r="E100" s="213" t="s">
        <v>62</v>
      </c>
      <c r="F100" s="413">
        <v>265</v>
      </c>
      <c r="G100" s="419">
        <v>265</v>
      </c>
      <c r="H100" s="413">
        <v>104</v>
      </c>
      <c r="I100" s="413">
        <v>104</v>
      </c>
      <c r="J100" s="415">
        <v>262</v>
      </c>
      <c r="K100" s="508">
        <v>262</v>
      </c>
      <c r="L100" s="143">
        <v>0</v>
      </c>
      <c r="M100" s="143">
        <v>0</v>
      </c>
      <c r="N100" s="90"/>
    </row>
    <row r="101" spans="1:16" s="197" customFormat="1" ht="15.75" customHeight="1">
      <c r="A101" s="123"/>
      <c r="B101" s="748"/>
      <c r="C101" s="797"/>
      <c r="D101" s="814"/>
      <c r="E101" s="213" t="s">
        <v>16</v>
      </c>
      <c r="F101" s="91"/>
      <c r="G101" s="91"/>
      <c r="H101" s="91"/>
      <c r="I101" s="91"/>
      <c r="J101" s="89"/>
      <c r="K101" s="89"/>
      <c r="L101" s="91"/>
      <c r="M101" s="91"/>
      <c r="N101" s="90"/>
    </row>
    <row r="102" spans="1:16" s="197" customFormat="1" ht="15.75" customHeight="1">
      <c r="A102" s="123"/>
      <c r="B102" s="748"/>
      <c r="C102" s="797"/>
      <c r="D102" s="814"/>
      <c r="E102" s="213" t="s">
        <v>13</v>
      </c>
      <c r="F102" s="109">
        <f t="shared" ref="F102:M102" si="35">F104+F105+F106+F107+F108</f>
        <v>50</v>
      </c>
      <c r="G102" s="109">
        <f t="shared" si="35"/>
        <v>50</v>
      </c>
      <c r="H102" s="109">
        <f t="shared" si="35"/>
        <v>60</v>
      </c>
      <c r="I102" s="109">
        <f t="shared" si="35"/>
        <v>60</v>
      </c>
      <c r="J102" s="87">
        <f t="shared" si="35"/>
        <v>60</v>
      </c>
      <c r="K102" s="87">
        <f t="shared" si="35"/>
        <v>60</v>
      </c>
      <c r="L102" s="109">
        <f t="shared" si="35"/>
        <v>0</v>
      </c>
      <c r="M102" s="109">
        <f t="shared" si="35"/>
        <v>0</v>
      </c>
      <c r="N102" s="90"/>
    </row>
    <row r="103" spans="1:16" s="197" customFormat="1" ht="15.75" customHeight="1">
      <c r="A103" s="123"/>
      <c r="B103" s="748"/>
      <c r="C103" s="797"/>
      <c r="D103" s="814"/>
      <c r="E103" s="213" t="s">
        <v>14</v>
      </c>
      <c r="F103" s="91"/>
      <c r="G103" s="91"/>
      <c r="H103" s="91"/>
      <c r="I103" s="91"/>
      <c r="J103" s="89"/>
      <c r="K103" s="89"/>
      <c r="L103" s="91"/>
      <c r="M103" s="91"/>
      <c r="N103" s="90"/>
    </row>
    <row r="104" spans="1:16" s="197" customFormat="1" ht="15.75" customHeight="1">
      <c r="A104" s="123"/>
      <c r="B104" s="748"/>
      <c r="C104" s="797"/>
      <c r="D104" s="814"/>
      <c r="E104" s="213" t="s">
        <v>24</v>
      </c>
      <c r="F104" s="91">
        <v>0</v>
      </c>
      <c r="G104" s="91">
        <v>0</v>
      </c>
      <c r="H104" s="91">
        <v>0</v>
      </c>
      <c r="I104" s="91">
        <v>0</v>
      </c>
      <c r="J104" s="89">
        <v>0</v>
      </c>
      <c r="K104" s="89">
        <v>0</v>
      </c>
      <c r="L104" s="91">
        <v>0</v>
      </c>
      <c r="M104" s="91">
        <v>0</v>
      </c>
      <c r="N104" s="90"/>
    </row>
    <row r="105" spans="1:16" s="197" customFormat="1" ht="15.75" customHeight="1">
      <c r="A105" s="123"/>
      <c r="B105" s="748"/>
      <c r="C105" s="797"/>
      <c r="D105" s="814"/>
      <c r="E105" s="213" t="s">
        <v>15</v>
      </c>
      <c r="F105" s="91">
        <v>0</v>
      </c>
      <c r="G105" s="91">
        <v>0</v>
      </c>
      <c r="H105" s="91">
        <v>0</v>
      </c>
      <c r="I105" s="91">
        <v>0</v>
      </c>
      <c r="J105" s="89">
        <v>0</v>
      </c>
      <c r="K105" s="89">
        <v>0</v>
      </c>
      <c r="L105" s="91">
        <v>0</v>
      </c>
      <c r="M105" s="91">
        <v>0</v>
      </c>
      <c r="N105" s="90"/>
    </row>
    <row r="106" spans="1:16" s="197" customFormat="1" ht="15.75" customHeight="1">
      <c r="A106" s="123"/>
      <c r="B106" s="748"/>
      <c r="C106" s="797"/>
      <c r="D106" s="814"/>
      <c r="E106" s="213" t="s">
        <v>29</v>
      </c>
      <c r="F106" s="91"/>
      <c r="G106" s="91"/>
      <c r="H106" s="91"/>
      <c r="I106" s="91"/>
      <c r="J106" s="89"/>
      <c r="K106" s="89"/>
      <c r="L106" s="91"/>
      <c r="M106" s="91"/>
      <c r="N106" s="90"/>
    </row>
    <row r="107" spans="1:16" s="197" customFormat="1" ht="15.75" customHeight="1">
      <c r="A107" s="123"/>
      <c r="B107" s="748"/>
      <c r="C107" s="797"/>
      <c r="D107" s="814"/>
      <c r="E107" s="213" t="s">
        <v>62</v>
      </c>
      <c r="F107" s="413">
        <v>50</v>
      </c>
      <c r="G107" s="419">
        <v>50</v>
      </c>
      <c r="H107" s="413">
        <v>60</v>
      </c>
      <c r="I107" s="413">
        <v>60</v>
      </c>
      <c r="J107" s="415">
        <v>60</v>
      </c>
      <c r="K107" s="508">
        <v>60</v>
      </c>
      <c r="L107" s="143">
        <v>0</v>
      </c>
      <c r="M107" s="143">
        <v>0</v>
      </c>
      <c r="N107" s="90"/>
    </row>
    <row r="108" spans="1:16" s="197" customFormat="1" ht="15.75" customHeight="1">
      <c r="A108" s="123"/>
      <c r="B108" s="749"/>
      <c r="C108" s="798"/>
      <c r="D108" s="815"/>
      <c r="E108" s="213" t="s">
        <v>16</v>
      </c>
      <c r="F108" s="91"/>
      <c r="G108" s="91"/>
      <c r="H108" s="91"/>
      <c r="I108" s="91"/>
      <c r="J108" s="89"/>
      <c r="K108" s="89"/>
      <c r="L108" s="91"/>
      <c r="M108" s="91"/>
      <c r="N108" s="90"/>
    </row>
    <row r="109" spans="1:16" ht="15.75" customHeight="1">
      <c r="A109" s="123"/>
      <c r="B109" s="809" t="s">
        <v>398</v>
      </c>
      <c r="C109" s="765" t="s">
        <v>103</v>
      </c>
      <c r="D109" s="765" t="s">
        <v>119</v>
      </c>
      <c r="E109" s="105" t="s">
        <v>13</v>
      </c>
      <c r="F109" s="87">
        <f t="shared" ref="F109:G109" si="36">F111+F112+F114</f>
        <v>56310.322</v>
      </c>
      <c r="G109" s="87">
        <f t="shared" si="36"/>
        <v>56307.788680000005</v>
      </c>
      <c r="H109" s="87">
        <f t="shared" ref="H109:M109" si="37">H111+H112+H114</f>
        <v>65884.978000000003</v>
      </c>
      <c r="I109" s="87">
        <f t="shared" si="37"/>
        <v>35226.384039999997</v>
      </c>
      <c r="J109" s="87">
        <f t="shared" si="37"/>
        <v>66304.585689999993</v>
      </c>
      <c r="K109" s="87">
        <f t="shared" si="37"/>
        <v>66272.688399999999</v>
      </c>
      <c r="L109" s="87">
        <f t="shared" si="37"/>
        <v>60551.475000000006</v>
      </c>
      <c r="M109" s="87">
        <f t="shared" si="37"/>
        <v>60550.275000000009</v>
      </c>
      <c r="N109" s="770"/>
      <c r="P109" s="257"/>
    </row>
    <row r="110" spans="1:16" ht="15.75" customHeight="1">
      <c r="A110" s="123"/>
      <c r="B110" s="770"/>
      <c r="C110" s="765"/>
      <c r="D110" s="765"/>
      <c r="E110" s="105" t="s">
        <v>14</v>
      </c>
      <c r="F110" s="89"/>
      <c r="G110" s="89"/>
      <c r="H110" s="89"/>
      <c r="I110" s="89"/>
      <c r="J110" s="89"/>
      <c r="K110" s="89"/>
      <c r="L110" s="89"/>
      <c r="M110" s="89"/>
      <c r="N110" s="770"/>
    </row>
    <row r="111" spans="1:16" ht="15.75" customHeight="1">
      <c r="A111" s="123"/>
      <c r="B111" s="770"/>
      <c r="C111" s="765"/>
      <c r="D111" s="765"/>
      <c r="E111" s="105" t="s">
        <v>24</v>
      </c>
      <c r="F111" s="87">
        <f t="shared" ref="F111:G111" si="38">F118+F125+F132+F139+F146+F153+F174+F181+F160+F167</f>
        <v>113.02755999999999</v>
      </c>
      <c r="G111" s="87">
        <f t="shared" si="38"/>
        <v>113.02755999999999</v>
      </c>
      <c r="H111" s="87">
        <f>H118+H125+H132+H139+H146+H153+H174+H181+H160+H167</f>
        <v>3601.7399399999999</v>
      </c>
      <c r="I111" s="87">
        <f t="shared" ref="I111:M111" si="39">I118+I125+I132+I139+I146+I153+I174+I181+I160+I167</f>
        <v>3601.7399399999999</v>
      </c>
      <c r="J111" s="87">
        <f t="shared" si="39"/>
        <v>3601.7399399999999</v>
      </c>
      <c r="K111" s="87">
        <f t="shared" si="39"/>
        <v>3601.7399399999999</v>
      </c>
      <c r="L111" s="87">
        <f t="shared" si="39"/>
        <v>99.53349</v>
      </c>
      <c r="M111" s="87">
        <f t="shared" si="39"/>
        <v>87.319590000000005</v>
      </c>
      <c r="N111" s="770"/>
    </row>
    <row r="112" spans="1:16" ht="15.75" customHeight="1">
      <c r="A112" s="123"/>
      <c r="B112" s="770"/>
      <c r="C112" s="765"/>
      <c r="D112" s="765"/>
      <c r="E112" s="105" t="s">
        <v>15</v>
      </c>
      <c r="F112" s="87">
        <f t="shared" ref="F112:G112" si="40">F119+F126+F133+F140+F147+F154+F175+F182+F161+F168</f>
        <v>399.07243999999997</v>
      </c>
      <c r="G112" s="87">
        <f t="shared" si="40"/>
        <v>399.07243999999997</v>
      </c>
      <c r="H112" s="87">
        <f t="shared" ref="H112:M115" si="41">H119+H126+H133+H140+H147+H154+H175+H182+H161+H168</f>
        <v>1605.7600600000001</v>
      </c>
      <c r="I112" s="87">
        <f t="shared" si="41"/>
        <v>225.96006</v>
      </c>
      <c r="J112" s="87">
        <f t="shared" si="41"/>
        <v>1605.7600600000001</v>
      </c>
      <c r="K112" s="87">
        <f t="shared" si="41"/>
        <v>1605.7600600000001</v>
      </c>
      <c r="L112" s="87">
        <f t="shared" si="41"/>
        <v>233.46651000000003</v>
      </c>
      <c r="M112" s="87">
        <f t="shared" si="41"/>
        <v>244.48041000000001</v>
      </c>
      <c r="N112" s="770"/>
    </row>
    <row r="113" spans="1:14" ht="15.75" customHeight="1">
      <c r="A113" s="123"/>
      <c r="B113" s="770"/>
      <c r="C113" s="765"/>
      <c r="D113" s="765"/>
      <c r="E113" s="105" t="s">
        <v>29</v>
      </c>
      <c r="F113" s="87">
        <f t="shared" ref="F113:G113" si="42">F120+F127+F134+F141+F148+F155+F176+F183+F162+F169</f>
        <v>0</v>
      </c>
      <c r="G113" s="87">
        <f t="shared" si="42"/>
        <v>0</v>
      </c>
      <c r="H113" s="87">
        <f t="shared" si="41"/>
        <v>0</v>
      </c>
      <c r="I113" s="87">
        <f t="shared" si="41"/>
        <v>0</v>
      </c>
      <c r="J113" s="87">
        <f t="shared" si="41"/>
        <v>0</v>
      </c>
      <c r="K113" s="87">
        <f t="shared" si="41"/>
        <v>0</v>
      </c>
      <c r="L113" s="87">
        <f t="shared" si="41"/>
        <v>0</v>
      </c>
      <c r="M113" s="87">
        <f t="shared" si="41"/>
        <v>0</v>
      </c>
      <c r="N113" s="770"/>
    </row>
    <row r="114" spans="1:14" ht="15.75" customHeight="1">
      <c r="A114" s="123"/>
      <c r="B114" s="770"/>
      <c r="C114" s="765"/>
      <c r="D114" s="765"/>
      <c r="E114" s="105" t="s">
        <v>62</v>
      </c>
      <c r="F114" s="87">
        <f t="shared" ref="F114:G114" si="43">F121+F128+F135+F142+F149+F156+F177+F184+F163+F170</f>
        <v>55798.222000000002</v>
      </c>
      <c r="G114" s="87">
        <f t="shared" si="43"/>
        <v>55795.688680000007</v>
      </c>
      <c r="H114" s="87">
        <f t="shared" si="41"/>
        <v>60677.477999999996</v>
      </c>
      <c r="I114" s="87">
        <f t="shared" si="41"/>
        <v>31398.684039999996</v>
      </c>
      <c r="J114" s="87">
        <f t="shared" si="41"/>
        <v>61097.085689999993</v>
      </c>
      <c r="K114" s="87">
        <f t="shared" si="41"/>
        <v>61065.188399999999</v>
      </c>
      <c r="L114" s="87">
        <f t="shared" si="41"/>
        <v>60218.475000000006</v>
      </c>
      <c r="M114" s="87">
        <f t="shared" si="41"/>
        <v>60218.475000000006</v>
      </c>
      <c r="N114" s="770"/>
    </row>
    <row r="115" spans="1:14" ht="15.75" customHeight="1">
      <c r="A115" s="123"/>
      <c r="B115" s="770"/>
      <c r="C115" s="765"/>
      <c r="D115" s="765"/>
      <c r="E115" s="105" t="s">
        <v>16</v>
      </c>
      <c r="F115" s="87">
        <f t="shared" ref="F115:G115" si="44">F122+F129+F136+F143+F150+F157+F178+F185+F164+F171</f>
        <v>0</v>
      </c>
      <c r="G115" s="87">
        <f t="shared" si="44"/>
        <v>0</v>
      </c>
      <c r="H115" s="87">
        <f t="shared" si="41"/>
        <v>0</v>
      </c>
      <c r="I115" s="87">
        <f t="shared" si="41"/>
        <v>0</v>
      </c>
      <c r="J115" s="87">
        <f t="shared" si="41"/>
        <v>0</v>
      </c>
      <c r="K115" s="87">
        <f t="shared" si="41"/>
        <v>0</v>
      </c>
      <c r="L115" s="87">
        <f t="shared" si="41"/>
        <v>0</v>
      </c>
      <c r="M115" s="87">
        <f t="shared" si="41"/>
        <v>0</v>
      </c>
      <c r="N115" s="770"/>
    </row>
    <row r="116" spans="1:14" s="32" customFormat="1" ht="15.75" customHeight="1">
      <c r="A116" s="123"/>
      <c r="B116" s="747"/>
      <c r="C116" s="802"/>
      <c r="D116" s="775" t="s">
        <v>333</v>
      </c>
      <c r="E116" s="106" t="s">
        <v>13</v>
      </c>
      <c r="F116" s="91">
        <f t="shared" ref="F116:M116" si="45">F118+F119+F120+F121</f>
        <v>51105.798999999999</v>
      </c>
      <c r="G116" s="91">
        <f t="shared" si="45"/>
        <v>51105.798999999999</v>
      </c>
      <c r="H116" s="91">
        <f t="shared" si="45"/>
        <v>56005.105000000003</v>
      </c>
      <c r="I116" s="91">
        <f t="shared" si="45"/>
        <v>29208.5</v>
      </c>
      <c r="J116" s="89">
        <f t="shared" si="45"/>
        <v>56410.105000000003</v>
      </c>
      <c r="K116" s="89">
        <f t="shared" si="45"/>
        <v>56410.105000000003</v>
      </c>
      <c r="L116" s="91">
        <f t="shared" si="45"/>
        <v>55643.64</v>
      </c>
      <c r="M116" s="91">
        <f t="shared" si="45"/>
        <v>55643.64</v>
      </c>
      <c r="N116" s="93"/>
    </row>
    <row r="117" spans="1:14" s="32" customFormat="1" ht="15.75" customHeight="1">
      <c r="A117" s="123"/>
      <c r="B117" s="748"/>
      <c r="C117" s="797"/>
      <c r="D117" s="776"/>
      <c r="E117" s="106" t="s">
        <v>14</v>
      </c>
      <c r="F117" s="91"/>
      <c r="G117" s="91"/>
      <c r="H117" s="91"/>
      <c r="I117" s="91"/>
      <c r="J117" s="89"/>
      <c r="K117" s="89"/>
      <c r="L117" s="91"/>
      <c r="M117" s="91"/>
      <c r="N117" s="93"/>
    </row>
    <row r="118" spans="1:14" s="32" customFormat="1" ht="15.75" customHeight="1">
      <c r="A118" s="123"/>
      <c r="B118" s="748"/>
      <c r="C118" s="797"/>
      <c r="D118" s="776"/>
      <c r="E118" s="106" t="s">
        <v>24</v>
      </c>
      <c r="F118" s="91">
        <v>0</v>
      </c>
      <c r="G118" s="91">
        <v>0</v>
      </c>
      <c r="H118" s="91">
        <v>0</v>
      </c>
      <c r="I118" s="91">
        <v>0</v>
      </c>
      <c r="J118" s="89">
        <v>0</v>
      </c>
      <c r="K118" s="89">
        <v>0</v>
      </c>
      <c r="L118" s="91">
        <v>0</v>
      </c>
      <c r="M118" s="91">
        <v>0</v>
      </c>
      <c r="N118" s="93"/>
    </row>
    <row r="119" spans="1:14" s="32" customFormat="1" ht="15.75" customHeight="1">
      <c r="A119" s="123"/>
      <c r="B119" s="748"/>
      <c r="C119" s="797"/>
      <c r="D119" s="776"/>
      <c r="E119" s="106" t="s">
        <v>15</v>
      </c>
      <c r="F119" s="91">
        <v>0</v>
      </c>
      <c r="G119" s="91">
        <v>0</v>
      </c>
      <c r="H119" s="91">
        <v>0</v>
      </c>
      <c r="I119" s="91">
        <v>0</v>
      </c>
      <c r="J119" s="89">
        <v>0</v>
      </c>
      <c r="K119" s="89">
        <v>0</v>
      </c>
      <c r="L119" s="91">
        <v>0</v>
      </c>
      <c r="M119" s="91">
        <v>0</v>
      </c>
      <c r="N119" s="93"/>
    </row>
    <row r="120" spans="1:14" s="32" customFormat="1" ht="15.75" customHeight="1">
      <c r="A120" s="123"/>
      <c r="B120" s="748"/>
      <c r="C120" s="797"/>
      <c r="D120" s="776"/>
      <c r="E120" s="106" t="s">
        <v>29</v>
      </c>
      <c r="F120" s="91"/>
      <c r="G120" s="91"/>
      <c r="H120" s="91"/>
      <c r="I120" s="91"/>
      <c r="J120" s="89"/>
      <c r="K120" s="89"/>
      <c r="L120" s="91"/>
      <c r="M120" s="91"/>
      <c r="N120" s="93"/>
    </row>
    <row r="121" spans="1:14" s="32" customFormat="1" ht="15.75" customHeight="1">
      <c r="A121" s="123"/>
      <c r="B121" s="748"/>
      <c r="C121" s="797"/>
      <c r="D121" s="776"/>
      <c r="E121" s="106" t="s">
        <v>62</v>
      </c>
      <c r="F121" s="140">
        <v>51105.798999999999</v>
      </c>
      <c r="G121" s="140">
        <v>51105.798999999999</v>
      </c>
      <c r="H121" s="413">
        <v>56005.105000000003</v>
      </c>
      <c r="I121" s="413">
        <v>29208.5</v>
      </c>
      <c r="J121" s="410">
        <v>56410.105000000003</v>
      </c>
      <c r="K121" s="509">
        <v>56410.105000000003</v>
      </c>
      <c r="L121" s="422">
        <v>55643.64</v>
      </c>
      <c r="M121" s="422">
        <v>55643.64</v>
      </c>
      <c r="N121" s="93"/>
    </row>
    <row r="122" spans="1:14" s="32" customFormat="1" ht="15.75" customHeight="1">
      <c r="A122" s="123"/>
      <c r="B122" s="748"/>
      <c r="C122" s="797"/>
      <c r="D122" s="776"/>
      <c r="E122" s="106" t="s">
        <v>16</v>
      </c>
      <c r="F122" s="91"/>
      <c r="G122" s="91"/>
      <c r="H122" s="91"/>
      <c r="I122" s="91"/>
      <c r="J122" s="89"/>
      <c r="K122" s="89"/>
      <c r="L122" s="91"/>
      <c r="M122" s="91"/>
      <c r="N122" s="93"/>
    </row>
    <row r="123" spans="1:14" ht="15.75" customHeight="1">
      <c r="A123" s="123"/>
      <c r="B123" s="748"/>
      <c r="C123" s="797"/>
      <c r="D123" s="776"/>
      <c r="E123" s="106" t="s">
        <v>13</v>
      </c>
      <c r="F123" s="91">
        <f t="shared" ref="F123:M123" si="46">F125+F126+F127+F128+F129</f>
        <v>500</v>
      </c>
      <c r="G123" s="91">
        <f t="shared" si="46"/>
        <v>500</v>
      </c>
      <c r="H123" s="91">
        <f t="shared" si="46"/>
        <v>411.5</v>
      </c>
      <c r="I123" s="91">
        <f t="shared" si="46"/>
        <v>158.99299999999999</v>
      </c>
      <c r="J123" s="89">
        <f t="shared" si="46"/>
        <v>356.5</v>
      </c>
      <c r="K123" s="89">
        <f t="shared" si="46"/>
        <v>356.5</v>
      </c>
      <c r="L123" s="91">
        <f t="shared" si="46"/>
        <v>411.5</v>
      </c>
      <c r="M123" s="91">
        <f t="shared" si="46"/>
        <v>411.5</v>
      </c>
      <c r="N123" s="93"/>
    </row>
    <row r="124" spans="1:14" ht="15.75" customHeight="1">
      <c r="A124" s="123"/>
      <c r="B124" s="748"/>
      <c r="C124" s="797"/>
      <c r="D124" s="776"/>
      <c r="E124" s="106" t="s">
        <v>14</v>
      </c>
      <c r="F124" s="91"/>
      <c r="G124" s="91"/>
      <c r="H124" s="91"/>
      <c r="I124" s="91"/>
      <c r="J124" s="89"/>
      <c r="K124" s="89"/>
      <c r="L124" s="91"/>
      <c r="M124" s="91"/>
      <c r="N124" s="93"/>
    </row>
    <row r="125" spans="1:14" ht="15.75" customHeight="1">
      <c r="A125" s="123"/>
      <c r="B125" s="748"/>
      <c r="C125" s="797"/>
      <c r="D125" s="776"/>
      <c r="E125" s="106" t="s">
        <v>24</v>
      </c>
      <c r="F125" s="91">
        <v>0</v>
      </c>
      <c r="G125" s="91">
        <v>0</v>
      </c>
      <c r="H125" s="91">
        <v>0</v>
      </c>
      <c r="I125" s="91">
        <v>0</v>
      </c>
      <c r="J125" s="89">
        <v>0</v>
      </c>
      <c r="K125" s="89">
        <v>0</v>
      </c>
      <c r="L125" s="91">
        <v>0</v>
      </c>
      <c r="M125" s="91">
        <v>0</v>
      </c>
      <c r="N125" s="93"/>
    </row>
    <row r="126" spans="1:14" ht="15.75" customHeight="1">
      <c r="A126" s="123"/>
      <c r="B126" s="748"/>
      <c r="C126" s="797"/>
      <c r="D126" s="776"/>
      <c r="E126" s="106" t="s">
        <v>15</v>
      </c>
      <c r="F126" s="91">
        <v>0</v>
      </c>
      <c r="G126" s="91">
        <v>0</v>
      </c>
      <c r="H126" s="91">
        <v>0</v>
      </c>
      <c r="I126" s="91">
        <v>0</v>
      </c>
      <c r="J126" s="89">
        <v>0</v>
      </c>
      <c r="K126" s="89">
        <v>0</v>
      </c>
      <c r="L126" s="91">
        <v>0</v>
      </c>
      <c r="M126" s="91">
        <v>0</v>
      </c>
      <c r="N126" s="93"/>
    </row>
    <row r="127" spans="1:14" ht="15.75" customHeight="1">
      <c r="A127" s="123"/>
      <c r="B127" s="748"/>
      <c r="C127" s="797"/>
      <c r="D127" s="776"/>
      <c r="E127" s="106" t="s">
        <v>29</v>
      </c>
      <c r="F127" s="91"/>
      <c r="G127" s="91"/>
      <c r="H127" s="91"/>
      <c r="I127" s="91"/>
      <c r="J127" s="89"/>
      <c r="K127" s="89"/>
      <c r="L127" s="91"/>
      <c r="M127" s="91"/>
      <c r="N127" s="93"/>
    </row>
    <row r="128" spans="1:14" ht="15.75" customHeight="1">
      <c r="A128" s="123"/>
      <c r="B128" s="748"/>
      <c r="C128" s="797"/>
      <c r="D128" s="776"/>
      <c r="E128" s="106" t="s">
        <v>62</v>
      </c>
      <c r="F128" s="140">
        <v>500</v>
      </c>
      <c r="G128" s="140">
        <v>500</v>
      </c>
      <c r="H128" s="413">
        <v>411.5</v>
      </c>
      <c r="I128" s="413">
        <v>158.99299999999999</v>
      </c>
      <c r="J128" s="141">
        <v>356.5</v>
      </c>
      <c r="K128" s="429">
        <v>356.5</v>
      </c>
      <c r="L128" s="422">
        <v>411.5</v>
      </c>
      <c r="M128" s="422">
        <v>411.5</v>
      </c>
      <c r="N128" s="93"/>
    </row>
    <row r="129" spans="1:14" ht="15.75" customHeight="1">
      <c r="A129" s="123"/>
      <c r="B129" s="748"/>
      <c r="C129" s="797"/>
      <c r="D129" s="776"/>
      <c r="E129" s="106" t="s">
        <v>16</v>
      </c>
      <c r="F129" s="91"/>
      <c r="G129" s="91"/>
      <c r="H129" s="91"/>
      <c r="I129" s="91"/>
      <c r="J129" s="89"/>
      <c r="K129" s="89"/>
      <c r="L129" s="91"/>
      <c r="M129" s="91"/>
      <c r="N129" s="93"/>
    </row>
    <row r="130" spans="1:14" ht="15.75" customHeight="1">
      <c r="A130" s="123"/>
      <c r="B130" s="767"/>
      <c r="C130" s="778"/>
      <c r="D130" s="812" t="s">
        <v>453</v>
      </c>
      <c r="E130" s="106" t="s">
        <v>13</v>
      </c>
      <c r="F130" s="91">
        <f t="shared" ref="F130:M130" si="47">F132+F134+F133+F135</f>
        <v>2735.1680000000001</v>
      </c>
      <c r="G130" s="91">
        <f t="shared" si="47"/>
        <v>2733.6918300000002</v>
      </c>
      <c r="H130" s="91">
        <f t="shared" si="47"/>
        <v>2904.2510000000002</v>
      </c>
      <c r="I130" s="91">
        <f t="shared" si="47"/>
        <v>1575.53675</v>
      </c>
      <c r="J130" s="89">
        <f t="shared" si="47"/>
        <v>2957.7131300000001</v>
      </c>
      <c r="K130" s="89">
        <f t="shared" si="47"/>
        <v>2937.39435</v>
      </c>
      <c r="L130" s="91">
        <f t="shared" si="47"/>
        <v>2904.2510000000002</v>
      </c>
      <c r="M130" s="91">
        <f t="shared" si="47"/>
        <v>2904.2510000000002</v>
      </c>
      <c r="N130" s="93"/>
    </row>
    <row r="131" spans="1:14" ht="15.75" customHeight="1">
      <c r="A131" s="123"/>
      <c r="B131" s="768"/>
      <c r="C131" s="779"/>
      <c r="D131" s="812"/>
      <c r="E131" s="106" t="s">
        <v>14</v>
      </c>
      <c r="F131" s="91"/>
      <c r="G131" s="91"/>
      <c r="H131" s="91"/>
      <c r="I131" s="91"/>
      <c r="J131" s="89"/>
      <c r="K131" s="89"/>
      <c r="L131" s="91"/>
      <c r="M131" s="91"/>
      <c r="N131" s="93"/>
    </row>
    <row r="132" spans="1:14" ht="15.75" customHeight="1">
      <c r="A132" s="123"/>
      <c r="B132" s="768"/>
      <c r="C132" s="779"/>
      <c r="D132" s="812"/>
      <c r="E132" s="106" t="s">
        <v>24</v>
      </c>
      <c r="F132" s="91">
        <v>0</v>
      </c>
      <c r="G132" s="91">
        <v>0</v>
      </c>
      <c r="H132" s="91">
        <v>0</v>
      </c>
      <c r="I132" s="91">
        <v>0</v>
      </c>
      <c r="J132" s="89">
        <v>0</v>
      </c>
      <c r="K132" s="89">
        <v>0</v>
      </c>
      <c r="L132" s="91">
        <v>0</v>
      </c>
      <c r="M132" s="91">
        <v>0</v>
      </c>
      <c r="N132" s="93"/>
    </row>
    <row r="133" spans="1:14" ht="15.75" customHeight="1">
      <c r="A133" s="123"/>
      <c r="B133" s="768"/>
      <c r="C133" s="779"/>
      <c r="D133" s="812"/>
      <c r="E133" s="106" t="s">
        <v>15</v>
      </c>
      <c r="F133" s="91">
        <v>0</v>
      </c>
      <c r="G133" s="91">
        <v>0</v>
      </c>
      <c r="H133" s="91">
        <v>0</v>
      </c>
      <c r="I133" s="91">
        <v>0</v>
      </c>
      <c r="J133" s="89">
        <v>0</v>
      </c>
      <c r="K133" s="89">
        <v>0</v>
      </c>
      <c r="L133" s="91">
        <v>0</v>
      </c>
      <c r="M133" s="91">
        <v>0</v>
      </c>
      <c r="N133" s="93"/>
    </row>
    <row r="134" spans="1:14" ht="15.75" customHeight="1">
      <c r="A134" s="123"/>
      <c r="B134" s="768"/>
      <c r="C134" s="779"/>
      <c r="D134" s="812"/>
      <c r="E134" s="106" t="s">
        <v>29</v>
      </c>
      <c r="F134" s="91"/>
      <c r="G134" s="91"/>
      <c r="H134" s="91"/>
      <c r="I134" s="91"/>
      <c r="J134" s="89"/>
      <c r="K134" s="89"/>
      <c r="L134" s="91"/>
      <c r="M134" s="91"/>
      <c r="N134" s="93"/>
    </row>
    <row r="135" spans="1:14" ht="15.75" customHeight="1">
      <c r="A135" s="123"/>
      <c r="B135" s="768"/>
      <c r="C135" s="779"/>
      <c r="D135" s="812"/>
      <c r="E135" s="106" t="s">
        <v>62</v>
      </c>
      <c r="F135" s="140">
        <v>2735.1680000000001</v>
      </c>
      <c r="G135" s="140">
        <v>2733.6918300000002</v>
      </c>
      <c r="H135" s="413">
        <v>2904.2510000000002</v>
      </c>
      <c r="I135" s="413">
        <v>1575.53675</v>
      </c>
      <c r="J135" s="141">
        <v>2957.7131300000001</v>
      </c>
      <c r="K135" s="429">
        <v>2937.39435</v>
      </c>
      <c r="L135" s="422">
        <v>2904.2510000000002</v>
      </c>
      <c r="M135" s="422">
        <v>2904.2510000000002</v>
      </c>
      <c r="N135" s="93"/>
    </row>
    <row r="136" spans="1:14" ht="15.75" customHeight="1">
      <c r="A136" s="123"/>
      <c r="B136" s="768"/>
      <c r="C136" s="779"/>
      <c r="D136" s="812"/>
      <c r="E136" s="106" t="s">
        <v>16</v>
      </c>
      <c r="F136" s="91"/>
      <c r="G136" s="91"/>
      <c r="H136" s="91"/>
      <c r="I136" s="91"/>
      <c r="J136" s="89"/>
      <c r="K136" s="89"/>
      <c r="L136" s="91"/>
      <c r="M136" s="91"/>
      <c r="N136" s="93"/>
    </row>
    <row r="137" spans="1:14" s="23" customFormat="1" ht="15.75" customHeight="1">
      <c r="A137" s="123"/>
      <c r="B137" s="768"/>
      <c r="C137" s="779"/>
      <c r="D137" s="812"/>
      <c r="E137" s="106" t="s">
        <v>13</v>
      </c>
      <c r="F137" s="91">
        <f t="shared" ref="F137:M137" si="48">F139+F141+F140+F142</f>
        <v>825.11500000000001</v>
      </c>
      <c r="G137" s="91">
        <f t="shared" si="48"/>
        <v>824.06285000000003</v>
      </c>
      <c r="H137" s="91">
        <f t="shared" si="48"/>
        <v>877.08399999999995</v>
      </c>
      <c r="I137" s="91">
        <f t="shared" si="48"/>
        <v>377.16638</v>
      </c>
      <c r="J137" s="89">
        <f t="shared" si="48"/>
        <v>893.22955999999999</v>
      </c>
      <c r="K137" s="89">
        <f t="shared" si="48"/>
        <v>887.09788000000003</v>
      </c>
      <c r="L137" s="91">
        <f t="shared" si="48"/>
        <v>877.08399999999995</v>
      </c>
      <c r="M137" s="91">
        <f t="shared" si="48"/>
        <v>877.08399999999995</v>
      </c>
      <c r="N137" s="93"/>
    </row>
    <row r="138" spans="1:14" s="23" customFormat="1" ht="15.75" customHeight="1">
      <c r="A138" s="123"/>
      <c r="B138" s="768"/>
      <c r="C138" s="779"/>
      <c r="D138" s="812"/>
      <c r="E138" s="106" t="s">
        <v>14</v>
      </c>
      <c r="F138" s="91"/>
      <c r="G138" s="91"/>
      <c r="H138" s="91"/>
      <c r="I138" s="91"/>
      <c r="J138" s="89"/>
      <c r="K138" s="89"/>
      <c r="L138" s="91"/>
      <c r="M138" s="91"/>
      <c r="N138" s="93"/>
    </row>
    <row r="139" spans="1:14" s="23" customFormat="1" ht="15.75" customHeight="1">
      <c r="A139" s="123"/>
      <c r="B139" s="768"/>
      <c r="C139" s="779"/>
      <c r="D139" s="812"/>
      <c r="E139" s="106" t="s">
        <v>24</v>
      </c>
      <c r="F139" s="91">
        <v>0</v>
      </c>
      <c r="G139" s="91">
        <v>0</v>
      </c>
      <c r="H139" s="91">
        <v>0</v>
      </c>
      <c r="I139" s="91">
        <v>0</v>
      </c>
      <c r="J139" s="89">
        <v>0</v>
      </c>
      <c r="K139" s="89">
        <v>0</v>
      </c>
      <c r="L139" s="91">
        <v>0</v>
      </c>
      <c r="M139" s="91">
        <v>0</v>
      </c>
      <c r="N139" s="93"/>
    </row>
    <row r="140" spans="1:14" s="23" customFormat="1" ht="15.75" customHeight="1">
      <c r="A140" s="123"/>
      <c r="B140" s="768"/>
      <c r="C140" s="779"/>
      <c r="D140" s="812"/>
      <c r="E140" s="106" t="s">
        <v>15</v>
      </c>
      <c r="F140" s="91">
        <v>0</v>
      </c>
      <c r="G140" s="91">
        <v>0</v>
      </c>
      <c r="H140" s="91">
        <v>0</v>
      </c>
      <c r="I140" s="91">
        <v>0</v>
      </c>
      <c r="J140" s="89">
        <v>0</v>
      </c>
      <c r="K140" s="89">
        <v>0</v>
      </c>
      <c r="L140" s="91">
        <v>0</v>
      </c>
      <c r="M140" s="91">
        <v>0</v>
      </c>
      <c r="N140" s="93"/>
    </row>
    <row r="141" spans="1:14" s="23" customFormat="1" ht="15.75" customHeight="1">
      <c r="A141" s="123"/>
      <c r="B141" s="768"/>
      <c r="C141" s="779"/>
      <c r="D141" s="812"/>
      <c r="E141" s="106" t="s">
        <v>29</v>
      </c>
      <c r="F141" s="91"/>
      <c r="G141" s="91"/>
      <c r="H141" s="91"/>
      <c r="I141" s="91"/>
      <c r="J141" s="89"/>
      <c r="K141" s="89"/>
      <c r="L141" s="91"/>
      <c r="M141" s="91"/>
      <c r="N141" s="93"/>
    </row>
    <row r="142" spans="1:14" s="23" customFormat="1" ht="15.75" customHeight="1">
      <c r="A142" s="123"/>
      <c r="B142" s="768"/>
      <c r="C142" s="779"/>
      <c r="D142" s="812"/>
      <c r="E142" s="106" t="s">
        <v>62</v>
      </c>
      <c r="F142" s="140">
        <v>825.11500000000001</v>
      </c>
      <c r="G142" s="140">
        <v>824.06285000000003</v>
      </c>
      <c r="H142" s="413">
        <v>877.08399999999995</v>
      </c>
      <c r="I142" s="413">
        <v>377.16638</v>
      </c>
      <c r="J142" s="141">
        <v>893.22955999999999</v>
      </c>
      <c r="K142" s="429">
        <v>887.09788000000003</v>
      </c>
      <c r="L142" s="422">
        <v>877.08399999999995</v>
      </c>
      <c r="M142" s="422">
        <v>877.08399999999995</v>
      </c>
      <c r="N142" s="93"/>
    </row>
    <row r="143" spans="1:14" s="23" customFormat="1" ht="15.75" customHeight="1">
      <c r="A143" s="123"/>
      <c r="B143" s="768"/>
      <c r="C143" s="779"/>
      <c r="D143" s="812"/>
      <c r="E143" s="106" t="s">
        <v>16</v>
      </c>
      <c r="F143" s="91"/>
      <c r="G143" s="91"/>
      <c r="H143" s="91"/>
      <c r="I143" s="91"/>
      <c r="J143" s="89"/>
      <c r="K143" s="89"/>
      <c r="L143" s="91"/>
      <c r="M143" s="91"/>
      <c r="N143" s="93"/>
    </row>
    <row r="144" spans="1:14" s="42" customFormat="1" ht="15.75" customHeight="1">
      <c r="A144" s="123"/>
      <c r="B144" s="768"/>
      <c r="C144" s="779"/>
      <c r="D144" s="812"/>
      <c r="E144" s="106" t="s">
        <v>13</v>
      </c>
      <c r="F144" s="91">
        <f t="shared" ref="F144:M144" si="49">F146+F148+F147+F149</f>
        <v>584.79999999999995</v>
      </c>
      <c r="G144" s="91">
        <f t="shared" si="49"/>
        <v>584.79499999999996</v>
      </c>
      <c r="H144" s="91">
        <f t="shared" si="49"/>
        <v>377</v>
      </c>
      <c r="I144" s="91">
        <f t="shared" si="49"/>
        <v>39.777909999999999</v>
      </c>
      <c r="J144" s="89">
        <f t="shared" si="49"/>
        <v>377</v>
      </c>
      <c r="K144" s="89">
        <f t="shared" si="49"/>
        <v>376.55317000000002</v>
      </c>
      <c r="L144" s="91">
        <f t="shared" si="49"/>
        <v>377</v>
      </c>
      <c r="M144" s="91">
        <f t="shared" si="49"/>
        <v>377</v>
      </c>
      <c r="N144" s="93"/>
    </row>
    <row r="145" spans="1:14" s="42" customFormat="1" ht="15.75" customHeight="1">
      <c r="A145" s="123"/>
      <c r="B145" s="768"/>
      <c r="C145" s="779"/>
      <c r="D145" s="812"/>
      <c r="E145" s="106" t="s">
        <v>14</v>
      </c>
      <c r="F145" s="91"/>
      <c r="G145" s="91"/>
      <c r="H145" s="91"/>
      <c r="I145" s="91"/>
      <c r="J145" s="89"/>
      <c r="K145" s="89"/>
      <c r="L145" s="91"/>
      <c r="M145" s="91"/>
      <c r="N145" s="93"/>
    </row>
    <row r="146" spans="1:14" s="42" customFormat="1" ht="15.75" customHeight="1">
      <c r="A146" s="123"/>
      <c r="B146" s="768"/>
      <c r="C146" s="779"/>
      <c r="D146" s="812"/>
      <c r="E146" s="106" t="s">
        <v>24</v>
      </c>
      <c r="F146" s="91">
        <v>0</v>
      </c>
      <c r="G146" s="91">
        <v>0</v>
      </c>
      <c r="H146" s="91">
        <v>0</v>
      </c>
      <c r="I146" s="91">
        <v>0</v>
      </c>
      <c r="J146" s="89">
        <v>0</v>
      </c>
      <c r="K146" s="89">
        <v>0</v>
      </c>
      <c r="L146" s="91">
        <v>0</v>
      </c>
      <c r="M146" s="91">
        <v>0</v>
      </c>
      <c r="N146" s="93"/>
    </row>
    <row r="147" spans="1:14" s="42" customFormat="1" ht="15.75" customHeight="1">
      <c r="A147" s="123"/>
      <c r="B147" s="768"/>
      <c r="C147" s="779"/>
      <c r="D147" s="812"/>
      <c r="E147" s="106" t="s">
        <v>15</v>
      </c>
      <c r="F147" s="91">
        <v>0</v>
      </c>
      <c r="G147" s="91">
        <v>0</v>
      </c>
      <c r="H147" s="91">
        <v>0</v>
      </c>
      <c r="I147" s="91">
        <v>0</v>
      </c>
      <c r="J147" s="89">
        <v>0</v>
      </c>
      <c r="K147" s="89">
        <v>0</v>
      </c>
      <c r="L147" s="91">
        <v>0</v>
      </c>
      <c r="M147" s="91">
        <v>0</v>
      </c>
      <c r="N147" s="93"/>
    </row>
    <row r="148" spans="1:14" s="42" customFormat="1" ht="15.75" customHeight="1">
      <c r="A148" s="123"/>
      <c r="B148" s="768"/>
      <c r="C148" s="779"/>
      <c r="D148" s="812"/>
      <c r="E148" s="106" t="s">
        <v>29</v>
      </c>
      <c r="F148" s="91"/>
      <c r="G148" s="91"/>
      <c r="H148" s="91"/>
      <c r="I148" s="91"/>
      <c r="J148" s="89"/>
      <c r="K148" s="89"/>
      <c r="L148" s="91"/>
      <c r="M148" s="91"/>
      <c r="N148" s="93"/>
    </row>
    <row r="149" spans="1:14" s="42" customFormat="1" ht="15.75" customHeight="1">
      <c r="A149" s="123"/>
      <c r="B149" s="768"/>
      <c r="C149" s="779"/>
      <c r="D149" s="812"/>
      <c r="E149" s="106" t="s">
        <v>62</v>
      </c>
      <c r="F149" s="140">
        <v>584.79999999999995</v>
      </c>
      <c r="G149" s="140">
        <v>584.79499999999996</v>
      </c>
      <c r="H149" s="413">
        <v>377</v>
      </c>
      <c r="I149" s="413">
        <v>39.777909999999999</v>
      </c>
      <c r="J149" s="141">
        <v>377</v>
      </c>
      <c r="K149" s="429">
        <v>376.55317000000002</v>
      </c>
      <c r="L149" s="422">
        <v>377</v>
      </c>
      <c r="M149" s="422">
        <v>377</v>
      </c>
      <c r="N149" s="93"/>
    </row>
    <row r="150" spans="1:14" s="42" customFormat="1" ht="15.75" customHeight="1">
      <c r="A150" s="123"/>
      <c r="B150" s="768"/>
      <c r="C150" s="779"/>
      <c r="D150" s="812"/>
      <c r="E150" s="106" t="s">
        <v>16</v>
      </c>
      <c r="F150" s="91"/>
      <c r="G150" s="91"/>
      <c r="H150" s="91"/>
      <c r="I150" s="91"/>
      <c r="J150" s="89"/>
      <c r="K150" s="89"/>
      <c r="L150" s="91"/>
      <c r="M150" s="91"/>
      <c r="N150" s="93"/>
    </row>
    <row r="151" spans="1:14" s="42" customFormat="1" ht="15.75" customHeight="1">
      <c r="A151" s="123"/>
      <c r="B151" s="768"/>
      <c r="C151" s="779"/>
      <c r="D151" s="812"/>
      <c r="E151" s="106" t="s">
        <v>13</v>
      </c>
      <c r="F151" s="91">
        <f t="shared" ref="F151:M151" si="50">F153+F155+F154+F156</f>
        <v>0</v>
      </c>
      <c r="G151" s="91">
        <f t="shared" si="50"/>
        <v>0</v>
      </c>
      <c r="H151" s="91">
        <f t="shared" si="50"/>
        <v>5</v>
      </c>
      <c r="I151" s="91">
        <f t="shared" si="50"/>
        <v>0</v>
      </c>
      <c r="J151" s="89">
        <f t="shared" si="50"/>
        <v>5</v>
      </c>
      <c r="K151" s="89">
        <f t="shared" si="50"/>
        <v>0</v>
      </c>
      <c r="L151" s="91">
        <f t="shared" si="50"/>
        <v>5</v>
      </c>
      <c r="M151" s="91">
        <f t="shared" si="50"/>
        <v>5</v>
      </c>
      <c r="N151" s="93"/>
    </row>
    <row r="152" spans="1:14" s="42" customFormat="1" ht="15.75" customHeight="1">
      <c r="A152" s="123"/>
      <c r="B152" s="768"/>
      <c r="C152" s="779"/>
      <c r="D152" s="812"/>
      <c r="E152" s="106" t="s">
        <v>14</v>
      </c>
      <c r="F152" s="91"/>
      <c r="G152" s="91"/>
      <c r="H152" s="91"/>
      <c r="I152" s="91"/>
      <c r="J152" s="89"/>
      <c r="K152" s="89"/>
      <c r="L152" s="91"/>
      <c r="M152" s="91"/>
      <c r="N152" s="93"/>
    </row>
    <row r="153" spans="1:14" s="42" customFormat="1" ht="15.75" customHeight="1">
      <c r="A153" s="123"/>
      <c r="B153" s="768"/>
      <c r="C153" s="779"/>
      <c r="D153" s="812"/>
      <c r="E153" s="106" t="s">
        <v>24</v>
      </c>
      <c r="F153" s="91">
        <v>0</v>
      </c>
      <c r="G153" s="91">
        <v>0</v>
      </c>
      <c r="H153" s="91">
        <v>0</v>
      </c>
      <c r="I153" s="91">
        <v>0</v>
      </c>
      <c r="J153" s="89">
        <v>0</v>
      </c>
      <c r="K153" s="89">
        <v>0</v>
      </c>
      <c r="L153" s="91">
        <v>0</v>
      </c>
      <c r="M153" s="91">
        <v>0</v>
      </c>
      <c r="N153" s="93"/>
    </row>
    <row r="154" spans="1:14" s="42" customFormat="1" ht="15.75" customHeight="1">
      <c r="A154" s="123"/>
      <c r="B154" s="768"/>
      <c r="C154" s="779"/>
      <c r="D154" s="812"/>
      <c r="E154" s="106" t="s">
        <v>15</v>
      </c>
      <c r="F154" s="91">
        <v>0</v>
      </c>
      <c r="G154" s="91">
        <v>0</v>
      </c>
      <c r="H154" s="91">
        <v>0</v>
      </c>
      <c r="I154" s="91">
        <v>0</v>
      </c>
      <c r="J154" s="89">
        <v>0</v>
      </c>
      <c r="K154" s="89">
        <v>0</v>
      </c>
      <c r="L154" s="91">
        <v>0</v>
      </c>
      <c r="M154" s="91">
        <v>0</v>
      </c>
      <c r="N154" s="93"/>
    </row>
    <row r="155" spans="1:14" s="42" customFormat="1" ht="15.75" customHeight="1">
      <c r="A155" s="123"/>
      <c r="B155" s="768"/>
      <c r="C155" s="779"/>
      <c r="D155" s="812"/>
      <c r="E155" s="106" t="s">
        <v>29</v>
      </c>
      <c r="F155" s="91"/>
      <c r="G155" s="91"/>
      <c r="H155" s="91"/>
      <c r="I155" s="91"/>
      <c r="J155" s="89"/>
      <c r="K155" s="89"/>
      <c r="L155" s="91"/>
      <c r="M155" s="91"/>
      <c r="N155" s="93"/>
    </row>
    <row r="156" spans="1:14" s="42" customFormat="1" ht="15.75" customHeight="1">
      <c r="A156" s="123"/>
      <c r="B156" s="768"/>
      <c r="C156" s="779"/>
      <c r="D156" s="812"/>
      <c r="E156" s="106" t="s">
        <v>62</v>
      </c>
      <c r="F156" s="140">
        <v>0</v>
      </c>
      <c r="G156" s="140">
        <v>0</v>
      </c>
      <c r="H156" s="413">
        <v>5</v>
      </c>
      <c r="I156" s="413">
        <v>0</v>
      </c>
      <c r="J156" s="141">
        <v>5</v>
      </c>
      <c r="K156" s="429">
        <v>0</v>
      </c>
      <c r="L156" s="422">
        <v>5</v>
      </c>
      <c r="M156" s="422">
        <v>5</v>
      </c>
      <c r="N156" s="93"/>
    </row>
    <row r="157" spans="1:14" s="42" customFormat="1" ht="15.75" customHeight="1">
      <c r="A157" s="123"/>
      <c r="B157" s="768"/>
      <c r="C157" s="779"/>
      <c r="D157" s="812"/>
      <c r="E157" s="106" t="s">
        <v>16</v>
      </c>
      <c r="F157" s="91"/>
      <c r="G157" s="91"/>
      <c r="H157" s="91"/>
      <c r="I157" s="91"/>
      <c r="J157" s="89"/>
      <c r="K157" s="89"/>
      <c r="L157" s="91"/>
      <c r="M157" s="91"/>
      <c r="N157" s="93"/>
    </row>
    <row r="158" spans="1:14" s="197" customFormat="1" ht="15.75" customHeight="1">
      <c r="A158" s="393"/>
      <c r="B158" s="768"/>
      <c r="C158" s="779"/>
      <c r="D158" s="816" t="s">
        <v>617</v>
      </c>
      <c r="E158" s="392" t="s">
        <v>13</v>
      </c>
      <c r="F158" s="91">
        <f t="shared" ref="F158:M158" si="51">F160+F162+F161+F163</f>
        <v>160.81</v>
      </c>
      <c r="G158" s="91">
        <f t="shared" si="51"/>
        <v>160.81</v>
      </c>
      <c r="H158" s="91">
        <f t="shared" si="51"/>
        <v>145.5</v>
      </c>
      <c r="I158" s="91">
        <f t="shared" si="51"/>
        <v>145.5</v>
      </c>
      <c r="J158" s="89">
        <f t="shared" si="51"/>
        <v>145.5</v>
      </c>
      <c r="K158" s="89">
        <f t="shared" si="51"/>
        <v>145.5</v>
      </c>
      <c r="L158" s="91">
        <f t="shared" si="51"/>
        <v>149.19999999999999</v>
      </c>
      <c r="M158" s="91">
        <f t="shared" si="51"/>
        <v>148</v>
      </c>
      <c r="N158" s="391"/>
    </row>
    <row r="159" spans="1:14" s="197" customFormat="1" ht="15.75" customHeight="1">
      <c r="A159" s="393"/>
      <c r="B159" s="768"/>
      <c r="C159" s="779"/>
      <c r="D159" s="817"/>
      <c r="E159" s="392" t="s">
        <v>14</v>
      </c>
      <c r="F159" s="91"/>
      <c r="G159" s="91"/>
      <c r="H159" s="91"/>
      <c r="I159" s="91"/>
      <c r="J159" s="89"/>
      <c r="K159" s="89"/>
      <c r="L159" s="91"/>
      <c r="M159" s="91"/>
      <c r="N159" s="391"/>
    </row>
    <row r="160" spans="1:14" s="197" customFormat="1" ht="15.75" customHeight="1">
      <c r="A160" s="393"/>
      <c r="B160" s="768"/>
      <c r="C160" s="779"/>
      <c r="D160" s="817"/>
      <c r="E160" s="392" t="s">
        <v>24</v>
      </c>
      <c r="F160" s="140">
        <v>113.02755999999999</v>
      </c>
      <c r="G160" s="140">
        <v>113.02755999999999</v>
      </c>
      <c r="H160" s="413">
        <v>102.23994</v>
      </c>
      <c r="I160" s="413">
        <v>102.23994</v>
      </c>
      <c r="J160" s="141">
        <v>102.23994</v>
      </c>
      <c r="K160" s="141">
        <v>102.23994</v>
      </c>
      <c r="L160" s="422">
        <v>99.53349</v>
      </c>
      <c r="M160" s="422">
        <v>87.319590000000005</v>
      </c>
      <c r="N160" s="391"/>
    </row>
    <row r="161" spans="1:14" s="197" customFormat="1" ht="15.75" customHeight="1">
      <c r="A161" s="393"/>
      <c r="B161" s="768"/>
      <c r="C161" s="779"/>
      <c r="D161" s="817"/>
      <c r="E161" s="392" t="s">
        <v>15</v>
      </c>
      <c r="F161" s="140">
        <v>46.172440000000002</v>
      </c>
      <c r="G161" s="140">
        <v>46.172440000000002</v>
      </c>
      <c r="H161" s="413">
        <v>41.760060000000003</v>
      </c>
      <c r="I161" s="413">
        <v>41.760060000000003</v>
      </c>
      <c r="J161" s="141">
        <v>41.760060000000003</v>
      </c>
      <c r="K161" s="141">
        <v>41.760060000000003</v>
      </c>
      <c r="L161" s="422">
        <v>49.666510000000002</v>
      </c>
      <c r="M161" s="422">
        <v>60.680410000000002</v>
      </c>
      <c r="N161" s="391"/>
    </row>
    <row r="162" spans="1:14" s="197" customFormat="1" ht="15.75" customHeight="1">
      <c r="A162" s="393"/>
      <c r="B162" s="768"/>
      <c r="C162" s="779"/>
      <c r="D162" s="817"/>
      <c r="E162" s="392" t="s">
        <v>29</v>
      </c>
      <c r="F162" s="91"/>
      <c r="G162" s="91"/>
      <c r="H162" s="91"/>
      <c r="I162" s="91"/>
      <c r="J162" s="89"/>
      <c r="K162" s="89"/>
      <c r="L162" s="91"/>
      <c r="M162" s="91"/>
      <c r="N162" s="391"/>
    </row>
    <row r="163" spans="1:14" s="197" customFormat="1" ht="15.75" customHeight="1">
      <c r="A163" s="393"/>
      <c r="B163" s="768"/>
      <c r="C163" s="779"/>
      <c r="D163" s="817"/>
      <c r="E163" s="392" t="s">
        <v>62</v>
      </c>
      <c r="F163" s="140">
        <v>1.61</v>
      </c>
      <c r="G163" s="140">
        <v>1.61</v>
      </c>
      <c r="H163" s="413">
        <v>1.5</v>
      </c>
      <c r="I163" s="413">
        <v>1.5</v>
      </c>
      <c r="J163" s="141">
        <v>1.5</v>
      </c>
      <c r="K163" s="141">
        <v>1.5</v>
      </c>
      <c r="L163" s="143">
        <v>0</v>
      </c>
      <c r="M163" s="143">
        <v>0</v>
      </c>
      <c r="N163" s="391"/>
    </row>
    <row r="164" spans="1:14" s="197" customFormat="1" ht="15.75" customHeight="1">
      <c r="A164" s="393"/>
      <c r="B164" s="768"/>
      <c r="C164" s="780"/>
      <c r="D164" s="818"/>
      <c r="E164" s="392" t="s">
        <v>16</v>
      </c>
      <c r="F164" s="91"/>
      <c r="G164" s="91"/>
      <c r="H164" s="91"/>
      <c r="I164" s="91"/>
      <c r="J164" s="89"/>
      <c r="K164" s="89"/>
      <c r="L164" s="91"/>
      <c r="M164" s="91"/>
      <c r="N164" s="391"/>
    </row>
    <row r="165" spans="1:14" s="197" customFormat="1" ht="15.75" customHeight="1">
      <c r="A165" s="393"/>
      <c r="B165" s="768"/>
      <c r="C165" s="778"/>
      <c r="D165" s="816" t="s">
        <v>647</v>
      </c>
      <c r="E165" s="392" t="s">
        <v>13</v>
      </c>
      <c r="F165" s="91">
        <f t="shared" ref="F165:M165" si="52">F167+F169+F168+F170</f>
        <v>0</v>
      </c>
      <c r="G165" s="91">
        <f t="shared" si="52"/>
        <v>0</v>
      </c>
      <c r="H165" s="91">
        <f t="shared" si="52"/>
        <v>1208.8779999999999</v>
      </c>
      <c r="I165" s="91">
        <f t="shared" si="52"/>
        <v>0</v>
      </c>
      <c r="J165" s="89">
        <f t="shared" si="52"/>
        <v>1208.8779999999999</v>
      </c>
      <c r="K165" s="89">
        <f t="shared" si="52"/>
        <v>1208.8779999999999</v>
      </c>
      <c r="L165" s="91">
        <f t="shared" si="52"/>
        <v>0</v>
      </c>
      <c r="M165" s="91">
        <f t="shared" si="52"/>
        <v>0</v>
      </c>
      <c r="N165" s="391"/>
    </row>
    <row r="166" spans="1:14" s="197" customFormat="1" ht="15.75" customHeight="1">
      <c r="A166" s="393"/>
      <c r="B166" s="768"/>
      <c r="C166" s="779"/>
      <c r="D166" s="817"/>
      <c r="E166" s="392" t="s">
        <v>14</v>
      </c>
      <c r="F166" s="91"/>
      <c r="G166" s="91"/>
      <c r="H166" s="91"/>
      <c r="I166" s="91"/>
      <c r="J166" s="89"/>
      <c r="K166" s="89"/>
      <c r="L166" s="91"/>
      <c r="M166" s="91"/>
      <c r="N166" s="391"/>
    </row>
    <row r="167" spans="1:14" s="197" customFormat="1" ht="15.75" customHeight="1">
      <c r="A167" s="393"/>
      <c r="B167" s="768"/>
      <c r="C167" s="779"/>
      <c r="D167" s="817"/>
      <c r="E167" s="392" t="s">
        <v>24</v>
      </c>
      <c r="F167" s="91">
        <v>0</v>
      </c>
      <c r="G167" s="91">
        <v>0</v>
      </c>
      <c r="H167" s="91">
        <v>0</v>
      </c>
      <c r="I167" s="91">
        <v>0</v>
      </c>
      <c r="J167" s="89">
        <v>0</v>
      </c>
      <c r="K167" s="89">
        <v>0</v>
      </c>
      <c r="L167" s="91">
        <v>0</v>
      </c>
      <c r="M167" s="91">
        <v>0</v>
      </c>
      <c r="N167" s="391"/>
    </row>
    <row r="168" spans="1:14" s="197" customFormat="1" ht="15.75" customHeight="1">
      <c r="A168" s="393"/>
      <c r="B168" s="768"/>
      <c r="C168" s="779"/>
      <c r="D168" s="817"/>
      <c r="E168" s="392" t="s">
        <v>15</v>
      </c>
      <c r="F168" s="140">
        <v>0</v>
      </c>
      <c r="G168" s="140">
        <v>0</v>
      </c>
      <c r="H168" s="413">
        <v>1196</v>
      </c>
      <c r="I168" s="413">
        <v>0</v>
      </c>
      <c r="J168" s="141">
        <v>1196</v>
      </c>
      <c r="K168" s="141">
        <v>1196</v>
      </c>
      <c r="L168" s="143">
        <v>0</v>
      </c>
      <c r="M168" s="143">
        <v>0</v>
      </c>
      <c r="N168" s="391"/>
    </row>
    <row r="169" spans="1:14" s="197" customFormat="1" ht="15.75" customHeight="1">
      <c r="A169" s="393"/>
      <c r="B169" s="768"/>
      <c r="C169" s="779"/>
      <c r="D169" s="817"/>
      <c r="E169" s="392" t="s">
        <v>29</v>
      </c>
      <c r="F169" s="91"/>
      <c r="G169" s="91"/>
      <c r="H169" s="91"/>
      <c r="I169" s="91"/>
      <c r="J169" s="89"/>
      <c r="K169" s="89"/>
      <c r="L169" s="91"/>
      <c r="M169" s="91"/>
      <c r="N169" s="391"/>
    </row>
    <row r="170" spans="1:14" s="197" customFormat="1" ht="15.75" customHeight="1">
      <c r="A170" s="393"/>
      <c r="B170" s="768"/>
      <c r="C170" s="779"/>
      <c r="D170" s="817"/>
      <c r="E170" s="392" t="s">
        <v>62</v>
      </c>
      <c r="F170" s="140">
        <v>0</v>
      </c>
      <c r="G170" s="140">
        <v>0</v>
      </c>
      <c r="H170" s="413">
        <v>12.878</v>
      </c>
      <c r="I170" s="413">
        <v>0</v>
      </c>
      <c r="J170" s="141">
        <v>12.878</v>
      </c>
      <c r="K170" s="141">
        <v>12.878</v>
      </c>
      <c r="L170" s="143">
        <v>0</v>
      </c>
      <c r="M170" s="143">
        <v>0</v>
      </c>
      <c r="N170" s="391"/>
    </row>
    <row r="171" spans="1:14" s="197" customFormat="1" ht="15.75" customHeight="1">
      <c r="A171" s="393"/>
      <c r="B171" s="769"/>
      <c r="C171" s="780"/>
      <c r="D171" s="818"/>
      <c r="E171" s="392" t="s">
        <v>16</v>
      </c>
      <c r="F171" s="91"/>
      <c r="G171" s="91"/>
      <c r="H171" s="91"/>
      <c r="I171" s="91"/>
      <c r="J171" s="89"/>
      <c r="K171" s="89"/>
      <c r="L171" s="91"/>
      <c r="M171" s="91"/>
      <c r="N171" s="391"/>
    </row>
    <row r="172" spans="1:14" s="50" customFormat="1" ht="23.25" customHeight="1">
      <c r="A172" s="123"/>
      <c r="B172" s="751"/>
      <c r="C172" s="790"/>
      <c r="D172" s="766" t="s">
        <v>448</v>
      </c>
      <c r="E172" s="106" t="s">
        <v>13</v>
      </c>
      <c r="F172" s="91">
        <f t="shared" ref="F172:M172" si="53">F174+F176+F175+F177</f>
        <v>228.63</v>
      </c>
      <c r="G172" s="91">
        <f t="shared" si="53"/>
        <v>228.63</v>
      </c>
      <c r="H172" s="91">
        <f t="shared" si="53"/>
        <v>229.75</v>
      </c>
      <c r="I172" s="91">
        <f t="shared" si="53"/>
        <v>0</v>
      </c>
      <c r="J172" s="89">
        <f t="shared" si="53"/>
        <v>229.75</v>
      </c>
      <c r="K172" s="89">
        <f t="shared" si="53"/>
        <v>229.75</v>
      </c>
      <c r="L172" s="91">
        <f t="shared" si="53"/>
        <v>183.8</v>
      </c>
      <c r="M172" s="91">
        <f t="shared" si="53"/>
        <v>183.8</v>
      </c>
      <c r="N172" s="93"/>
    </row>
    <row r="173" spans="1:14" s="50" customFormat="1" ht="20.25" customHeight="1">
      <c r="A173" s="123"/>
      <c r="B173" s="751"/>
      <c r="C173" s="790"/>
      <c r="D173" s="766"/>
      <c r="E173" s="106" t="s">
        <v>14</v>
      </c>
      <c r="F173" s="91"/>
      <c r="G173" s="91"/>
      <c r="H173" s="91"/>
      <c r="I173" s="91"/>
      <c r="J173" s="89"/>
      <c r="K173" s="89"/>
      <c r="L173" s="91"/>
      <c r="M173" s="91"/>
      <c r="N173" s="93"/>
    </row>
    <row r="174" spans="1:14" s="50" customFormat="1" ht="20.25" customHeight="1">
      <c r="A174" s="123"/>
      <c r="B174" s="751"/>
      <c r="C174" s="790"/>
      <c r="D174" s="766"/>
      <c r="E174" s="106" t="s">
        <v>24</v>
      </c>
      <c r="F174" s="140"/>
      <c r="G174" s="140"/>
      <c r="H174" s="413"/>
      <c r="I174" s="413"/>
      <c r="J174" s="141"/>
      <c r="K174" s="141"/>
      <c r="L174" s="422"/>
      <c r="M174" s="422"/>
      <c r="N174" s="93"/>
    </row>
    <row r="175" spans="1:14" s="50" customFormat="1" ht="20.25" customHeight="1">
      <c r="A175" s="123"/>
      <c r="B175" s="751"/>
      <c r="C175" s="790"/>
      <c r="D175" s="766"/>
      <c r="E175" s="106" t="s">
        <v>15</v>
      </c>
      <c r="F175" s="140">
        <v>182.9</v>
      </c>
      <c r="G175" s="140">
        <v>182.9</v>
      </c>
      <c r="H175" s="413">
        <v>183.8</v>
      </c>
      <c r="I175" s="413">
        <v>0</v>
      </c>
      <c r="J175" s="141">
        <v>183.8</v>
      </c>
      <c r="K175" s="141">
        <v>183.8</v>
      </c>
      <c r="L175" s="413">
        <v>183.8</v>
      </c>
      <c r="M175" s="413">
        <v>183.8</v>
      </c>
      <c r="N175" s="93"/>
    </row>
    <row r="176" spans="1:14" s="50" customFormat="1" ht="20.25" customHeight="1">
      <c r="A176" s="123"/>
      <c r="B176" s="751"/>
      <c r="C176" s="790"/>
      <c r="D176" s="766"/>
      <c r="E176" s="106" t="s">
        <v>29</v>
      </c>
      <c r="F176" s="91"/>
      <c r="G176" s="91"/>
      <c r="H176" s="91"/>
      <c r="I176" s="91"/>
      <c r="J176" s="89"/>
      <c r="K176" s="89"/>
      <c r="L176" s="91"/>
      <c r="M176" s="91"/>
      <c r="N176" s="93"/>
    </row>
    <row r="177" spans="1:17" s="50" customFormat="1" ht="20.25" customHeight="1">
      <c r="A177" s="123"/>
      <c r="B177" s="751"/>
      <c r="C177" s="790"/>
      <c r="D177" s="766"/>
      <c r="E177" s="106" t="s">
        <v>62</v>
      </c>
      <c r="F177" s="140">
        <v>45.73</v>
      </c>
      <c r="G177" s="140">
        <v>45.73</v>
      </c>
      <c r="H177" s="413">
        <v>45.95</v>
      </c>
      <c r="I177" s="413">
        <v>0</v>
      </c>
      <c r="J177" s="141">
        <v>45.95</v>
      </c>
      <c r="K177" s="141">
        <v>45.95</v>
      </c>
      <c r="L177" s="413">
        <v>0</v>
      </c>
      <c r="M177" s="413">
        <v>0</v>
      </c>
      <c r="N177" s="93"/>
    </row>
    <row r="178" spans="1:17" s="50" customFormat="1" ht="20.25" customHeight="1">
      <c r="A178" s="123"/>
      <c r="B178" s="751"/>
      <c r="C178" s="790"/>
      <c r="D178" s="766"/>
      <c r="E178" s="106" t="s">
        <v>16</v>
      </c>
      <c r="F178" s="91"/>
      <c r="G178" s="91"/>
      <c r="H178" s="91"/>
      <c r="I178" s="91"/>
      <c r="J178" s="89"/>
      <c r="K178" s="89"/>
      <c r="L178" s="91"/>
      <c r="M178" s="91"/>
      <c r="N178" s="93"/>
    </row>
    <row r="179" spans="1:17" s="197" customFormat="1" ht="16.5" customHeight="1">
      <c r="A179" s="286"/>
      <c r="B179" s="751"/>
      <c r="C179" s="790"/>
      <c r="D179" s="766" t="s">
        <v>586</v>
      </c>
      <c r="E179" s="284" t="s">
        <v>13</v>
      </c>
      <c r="F179" s="91">
        <f t="shared" ref="F179:M179" si="54">F181+F183+F182+F184</f>
        <v>170</v>
      </c>
      <c r="G179" s="91">
        <f t="shared" si="54"/>
        <v>170</v>
      </c>
      <c r="H179" s="91">
        <f t="shared" si="54"/>
        <v>3720.91</v>
      </c>
      <c r="I179" s="91">
        <f t="shared" si="54"/>
        <v>3720.91</v>
      </c>
      <c r="J179" s="89">
        <f t="shared" si="54"/>
        <v>3720.91</v>
      </c>
      <c r="K179" s="89">
        <f t="shared" si="54"/>
        <v>3720.91</v>
      </c>
      <c r="L179" s="91">
        <f t="shared" si="54"/>
        <v>0</v>
      </c>
      <c r="M179" s="91">
        <f t="shared" si="54"/>
        <v>0</v>
      </c>
      <c r="N179" s="285"/>
    </row>
    <row r="180" spans="1:17" s="197" customFormat="1" ht="16.5" customHeight="1">
      <c r="A180" s="286"/>
      <c r="B180" s="751"/>
      <c r="C180" s="790"/>
      <c r="D180" s="766"/>
      <c r="E180" s="284" t="s">
        <v>14</v>
      </c>
      <c r="F180" s="91"/>
      <c r="G180" s="91"/>
      <c r="H180" s="91"/>
      <c r="I180" s="91"/>
      <c r="J180" s="89"/>
      <c r="K180" s="89"/>
      <c r="L180" s="91"/>
      <c r="M180" s="91"/>
      <c r="N180" s="285"/>
    </row>
    <row r="181" spans="1:17" s="197" customFormat="1" ht="16.5" customHeight="1">
      <c r="A181" s="286"/>
      <c r="B181" s="751"/>
      <c r="C181" s="790"/>
      <c r="D181" s="766"/>
      <c r="E181" s="284" t="s">
        <v>24</v>
      </c>
      <c r="F181" s="140">
        <v>0</v>
      </c>
      <c r="G181" s="140">
        <v>0</v>
      </c>
      <c r="H181" s="413">
        <v>3499.5</v>
      </c>
      <c r="I181" s="413">
        <v>3499.5</v>
      </c>
      <c r="J181" s="141">
        <v>3499.5</v>
      </c>
      <c r="K181" s="141">
        <v>3499.5</v>
      </c>
      <c r="L181" s="143">
        <v>0</v>
      </c>
      <c r="M181" s="143">
        <v>0</v>
      </c>
      <c r="N181" s="285"/>
    </row>
    <row r="182" spans="1:17" s="197" customFormat="1" ht="16.5" customHeight="1">
      <c r="A182" s="286"/>
      <c r="B182" s="751"/>
      <c r="C182" s="790"/>
      <c r="D182" s="766"/>
      <c r="E182" s="284" t="s">
        <v>15</v>
      </c>
      <c r="F182" s="140">
        <v>170</v>
      </c>
      <c r="G182" s="140">
        <v>170</v>
      </c>
      <c r="H182" s="413">
        <v>184.2</v>
      </c>
      <c r="I182" s="413">
        <v>184.2</v>
      </c>
      <c r="J182" s="141">
        <v>184.2</v>
      </c>
      <c r="K182" s="141">
        <v>184.2</v>
      </c>
      <c r="L182" s="143">
        <v>0</v>
      </c>
      <c r="M182" s="143">
        <v>0</v>
      </c>
      <c r="N182" s="143"/>
    </row>
    <row r="183" spans="1:17" s="197" customFormat="1" ht="16.5" customHeight="1">
      <c r="A183" s="286"/>
      <c r="B183" s="751"/>
      <c r="C183" s="790"/>
      <c r="D183" s="766"/>
      <c r="E183" s="284" t="s">
        <v>29</v>
      </c>
      <c r="F183" s="91"/>
      <c r="G183" s="91"/>
      <c r="H183" s="91"/>
      <c r="I183" s="91"/>
      <c r="J183" s="89"/>
      <c r="K183" s="89"/>
      <c r="L183" s="91"/>
      <c r="M183" s="91"/>
      <c r="N183" s="285"/>
    </row>
    <row r="184" spans="1:17" s="197" customFormat="1" ht="16.5" customHeight="1">
      <c r="A184" s="286"/>
      <c r="B184" s="751"/>
      <c r="C184" s="790"/>
      <c r="D184" s="766"/>
      <c r="E184" s="284" t="s">
        <v>62</v>
      </c>
      <c r="F184" s="140">
        <v>0</v>
      </c>
      <c r="G184" s="140">
        <v>0</v>
      </c>
      <c r="H184" s="413">
        <v>37.21</v>
      </c>
      <c r="I184" s="413">
        <v>37.21</v>
      </c>
      <c r="J184" s="141">
        <v>37.21</v>
      </c>
      <c r="K184" s="141">
        <v>37.21</v>
      </c>
      <c r="L184" s="143">
        <v>0</v>
      </c>
      <c r="M184" s="143">
        <v>0</v>
      </c>
      <c r="N184" s="285"/>
    </row>
    <row r="185" spans="1:17" s="197" customFormat="1" ht="16.5" customHeight="1">
      <c r="A185" s="286"/>
      <c r="B185" s="751"/>
      <c r="C185" s="790"/>
      <c r="D185" s="766"/>
      <c r="E185" s="284" t="s">
        <v>16</v>
      </c>
      <c r="F185" s="91"/>
      <c r="G185" s="91"/>
      <c r="H185" s="91"/>
      <c r="I185" s="91"/>
      <c r="J185" s="89"/>
      <c r="K185" s="89"/>
      <c r="L185" s="91"/>
      <c r="M185" s="91"/>
      <c r="N185" s="285"/>
    </row>
    <row r="186" spans="1:17" s="197" customFormat="1" ht="14.5" customHeight="1">
      <c r="A186" s="235"/>
      <c r="B186" s="791">
        <v>2</v>
      </c>
      <c r="C186" s="805" t="s">
        <v>64</v>
      </c>
      <c r="D186" s="805" t="s">
        <v>228</v>
      </c>
      <c r="E186" s="236" t="s">
        <v>13</v>
      </c>
      <c r="F186" s="86">
        <f t="shared" ref="F186:G186" si="55">F188+F189+F191</f>
        <v>8143.2580000000007</v>
      </c>
      <c r="G186" s="86">
        <f t="shared" si="55"/>
        <v>8143.2580000000007</v>
      </c>
      <c r="H186" s="86">
        <f t="shared" ref="H186:K186" si="56">H188+H189+H191</f>
        <v>9666.8050000000003</v>
      </c>
      <c r="I186" s="86">
        <f t="shared" si="56"/>
        <v>5811.88</v>
      </c>
      <c r="J186" s="86">
        <f t="shared" si="56"/>
        <v>9326.2049999999999</v>
      </c>
      <c r="K186" s="86">
        <f t="shared" si="56"/>
        <v>9265.880000000001</v>
      </c>
      <c r="L186" s="86">
        <f>L188+L189+L191</f>
        <v>9782.1209999999992</v>
      </c>
      <c r="M186" s="86">
        <f>M188+M189+M191</f>
        <v>9746.6883699999998</v>
      </c>
      <c r="N186" s="791"/>
    </row>
    <row r="187" spans="1:17" s="197" customFormat="1" ht="14.5" customHeight="1">
      <c r="A187" s="235"/>
      <c r="B187" s="792"/>
      <c r="C187" s="806"/>
      <c r="D187" s="806"/>
      <c r="E187" s="236" t="s">
        <v>14</v>
      </c>
      <c r="F187" s="86"/>
      <c r="G187" s="86"/>
      <c r="H187" s="86"/>
      <c r="I187" s="86"/>
      <c r="J187" s="86"/>
      <c r="K187" s="86"/>
      <c r="L187" s="86"/>
      <c r="M187" s="86"/>
      <c r="N187" s="792"/>
    </row>
    <row r="188" spans="1:17" s="197" customFormat="1" ht="14.5" customHeight="1">
      <c r="A188" s="235"/>
      <c r="B188" s="792"/>
      <c r="C188" s="806"/>
      <c r="D188" s="806"/>
      <c r="E188" s="236" t="s">
        <v>24</v>
      </c>
      <c r="F188" s="86">
        <f t="shared" ref="F188:M189" si="57">F195+F223</f>
        <v>370.88652999999999</v>
      </c>
      <c r="G188" s="86">
        <f t="shared" si="57"/>
        <v>370.88652999999999</v>
      </c>
      <c r="H188" s="86">
        <f t="shared" si="57"/>
        <v>205.86073999999999</v>
      </c>
      <c r="I188" s="86">
        <f t="shared" si="57"/>
        <v>205.86073999999999</v>
      </c>
      <c r="J188" s="86">
        <f t="shared" si="57"/>
        <v>205.86073999999999</v>
      </c>
      <c r="K188" s="86">
        <f t="shared" si="57"/>
        <v>205.86073999999999</v>
      </c>
      <c r="L188" s="86">
        <f t="shared" si="57"/>
        <v>305.45197999999999</v>
      </c>
      <c r="M188" s="86">
        <f t="shared" si="57"/>
        <v>269.43445000000003</v>
      </c>
      <c r="N188" s="792"/>
      <c r="P188" s="257"/>
      <c r="Q188" s="257"/>
    </row>
    <row r="189" spans="1:17" s="197" customFormat="1" ht="14.5" customHeight="1">
      <c r="A189" s="235"/>
      <c r="B189" s="792"/>
      <c r="C189" s="806"/>
      <c r="D189" s="806"/>
      <c r="E189" s="236" t="s">
        <v>15</v>
      </c>
      <c r="F189" s="86">
        <f t="shared" si="57"/>
        <v>2460.5574700000002</v>
      </c>
      <c r="G189" s="86">
        <f t="shared" si="57"/>
        <v>2460.5574700000002</v>
      </c>
      <c r="H189" s="86">
        <f t="shared" si="57"/>
        <v>2470.0952600000001</v>
      </c>
      <c r="I189" s="86">
        <f t="shared" si="57"/>
        <v>2470.0952600000001</v>
      </c>
      <c r="J189" s="86">
        <f t="shared" si="57"/>
        <v>2470.0952600000001</v>
      </c>
      <c r="K189" s="86">
        <f t="shared" si="57"/>
        <v>2470.0952600000001</v>
      </c>
      <c r="L189" s="86">
        <f t="shared" si="57"/>
        <v>2492.2640200000001</v>
      </c>
      <c r="M189" s="86">
        <f t="shared" si="57"/>
        <v>2492.8489199999999</v>
      </c>
      <c r="N189" s="792"/>
      <c r="P189" s="257"/>
      <c r="Q189" s="257"/>
    </row>
    <row r="190" spans="1:17" s="197" customFormat="1" ht="14.5" customHeight="1">
      <c r="A190" s="235"/>
      <c r="B190" s="792"/>
      <c r="C190" s="806"/>
      <c r="D190" s="806"/>
      <c r="E190" s="236" t="s">
        <v>29</v>
      </c>
      <c r="F190" s="86"/>
      <c r="G190" s="86"/>
      <c r="H190" s="86"/>
      <c r="I190" s="86"/>
      <c r="J190" s="86"/>
      <c r="K190" s="86"/>
      <c r="L190" s="86"/>
      <c r="M190" s="86"/>
      <c r="N190" s="792"/>
      <c r="P190" s="257"/>
      <c r="Q190" s="257"/>
    </row>
    <row r="191" spans="1:17" s="197" customFormat="1" ht="14.5" customHeight="1">
      <c r="A191" s="235"/>
      <c r="B191" s="792"/>
      <c r="C191" s="806"/>
      <c r="D191" s="806"/>
      <c r="E191" s="236" t="s">
        <v>62</v>
      </c>
      <c r="F191" s="86">
        <f t="shared" ref="F191:M191" si="58">F198+F226</f>
        <v>5311.8140000000003</v>
      </c>
      <c r="G191" s="86">
        <f t="shared" si="58"/>
        <v>5311.8140000000003</v>
      </c>
      <c r="H191" s="86">
        <f t="shared" si="58"/>
        <v>6990.8490000000002</v>
      </c>
      <c r="I191" s="86">
        <f t="shared" si="58"/>
        <v>3135.924</v>
      </c>
      <c r="J191" s="86">
        <f t="shared" si="58"/>
        <v>6650.2489999999998</v>
      </c>
      <c r="K191" s="86">
        <f t="shared" si="58"/>
        <v>6589.924</v>
      </c>
      <c r="L191" s="86">
        <f t="shared" si="58"/>
        <v>6984.4049999999997</v>
      </c>
      <c r="M191" s="86">
        <f t="shared" si="58"/>
        <v>6984.4049999999997</v>
      </c>
      <c r="N191" s="792"/>
      <c r="P191" s="257"/>
      <c r="Q191" s="257"/>
    </row>
    <row r="192" spans="1:17" s="197" customFormat="1" ht="14.5" customHeight="1">
      <c r="A192" s="235"/>
      <c r="B192" s="793"/>
      <c r="C192" s="807"/>
      <c r="D192" s="807"/>
      <c r="E192" s="236" t="s">
        <v>16</v>
      </c>
      <c r="F192" s="86"/>
      <c r="G192" s="86"/>
      <c r="H192" s="86"/>
      <c r="I192" s="86"/>
      <c r="J192" s="86"/>
      <c r="K192" s="86"/>
      <c r="L192" s="86"/>
      <c r="M192" s="86"/>
      <c r="N192" s="793"/>
    </row>
    <row r="193" spans="1:14" ht="14.5" customHeight="1">
      <c r="A193" s="123"/>
      <c r="B193" s="770" t="s">
        <v>98</v>
      </c>
      <c r="C193" s="765" t="s">
        <v>90</v>
      </c>
      <c r="D193" s="765" t="s">
        <v>113</v>
      </c>
      <c r="E193" s="105" t="s">
        <v>13</v>
      </c>
      <c r="F193" s="87">
        <f t="shared" ref="F193:G193" si="59">F195+F196+F198</f>
        <v>6081.1779999999999</v>
      </c>
      <c r="G193" s="87">
        <f t="shared" si="59"/>
        <v>6081.1779999999999</v>
      </c>
      <c r="H193" s="87">
        <f t="shared" ref="H193:M193" si="60">H195+H196+H198</f>
        <v>8034.3249999999998</v>
      </c>
      <c r="I193" s="87">
        <f t="shared" si="60"/>
        <v>4179.3999999999996</v>
      </c>
      <c r="J193" s="87">
        <f t="shared" si="60"/>
        <v>7693.7249999999995</v>
      </c>
      <c r="K193" s="87">
        <f t="shared" si="60"/>
        <v>7633.4</v>
      </c>
      <c r="L193" s="87">
        <f t="shared" si="60"/>
        <v>7734.3249999999998</v>
      </c>
      <c r="M193" s="87">
        <f t="shared" si="60"/>
        <v>7734.3249999999998</v>
      </c>
      <c r="N193" s="770"/>
    </row>
    <row r="194" spans="1:14" ht="14.5" customHeight="1">
      <c r="A194" s="123"/>
      <c r="B194" s="770"/>
      <c r="C194" s="765"/>
      <c r="D194" s="765"/>
      <c r="E194" s="105" t="s">
        <v>14</v>
      </c>
      <c r="F194" s="87"/>
      <c r="G194" s="87"/>
      <c r="H194" s="87"/>
      <c r="I194" s="87"/>
      <c r="J194" s="87"/>
      <c r="K194" s="87"/>
      <c r="L194" s="87"/>
      <c r="M194" s="87"/>
      <c r="N194" s="770"/>
    </row>
    <row r="195" spans="1:14" ht="14.5" customHeight="1">
      <c r="A195" s="123"/>
      <c r="B195" s="770"/>
      <c r="C195" s="765"/>
      <c r="D195" s="765"/>
      <c r="E195" s="105" t="s">
        <v>24</v>
      </c>
      <c r="F195" s="87">
        <f t="shared" ref="F195:G199" si="61">F202+F209</f>
        <v>0</v>
      </c>
      <c r="G195" s="87">
        <f t="shared" si="61"/>
        <v>0</v>
      </c>
      <c r="H195" s="87">
        <f>H202+H209+H216</f>
        <v>0</v>
      </c>
      <c r="I195" s="87">
        <f t="shared" ref="I195:M195" si="62">I202+I209+I216</f>
        <v>0</v>
      </c>
      <c r="J195" s="87">
        <f t="shared" si="62"/>
        <v>0</v>
      </c>
      <c r="K195" s="87">
        <f t="shared" si="62"/>
        <v>0</v>
      </c>
      <c r="L195" s="87">
        <f t="shared" si="62"/>
        <v>0</v>
      </c>
      <c r="M195" s="87">
        <f t="shared" si="62"/>
        <v>0</v>
      </c>
      <c r="N195" s="770"/>
    </row>
    <row r="196" spans="1:14" ht="14.5" customHeight="1">
      <c r="A196" s="123"/>
      <c r="B196" s="770"/>
      <c r="C196" s="765"/>
      <c r="D196" s="765"/>
      <c r="E196" s="105" t="s">
        <v>15</v>
      </c>
      <c r="F196" s="87">
        <f t="shared" si="61"/>
        <v>1536.2</v>
      </c>
      <c r="G196" s="87">
        <f t="shared" si="61"/>
        <v>1536.2</v>
      </c>
      <c r="H196" s="87">
        <f t="shared" ref="H196:M199" si="63">H203+H210+H217</f>
        <v>1823.2</v>
      </c>
      <c r="I196" s="87">
        <f t="shared" si="63"/>
        <v>1823.2</v>
      </c>
      <c r="J196" s="87">
        <f t="shared" si="63"/>
        <v>1823.2</v>
      </c>
      <c r="K196" s="87">
        <f t="shared" si="63"/>
        <v>1823.2</v>
      </c>
      <c r="L196" s="87">
        <f t="shared" si="63"/>
        <v>1523.2</v>
      </c>
      <c r="M196" s="87">
        <f t="shared" si="63"/>
        <v>1523.2</v>
      </c>
      <c r="N196" s="770"/>
    </row>
    <row r="197" spans="1:14" ht="14.5" customHeight="1">
      <c r="A197" s="123"/>
      <c r="B197" s="770"/>
      <c r="C197" s="765"/>
      <c r="D197" s="765"/>
      <c r="E197" s="105" t="s">
        <v>29</v>
      </c>
      <c r="F197" s="87">
        <f t="shared" si="61"/>
        <v>0</v>
      </c>
      <c r="G197" s="87">
        <f t="shared" si="61"/>
        <v>0</v>
      </c>
      <c r="H197" s="87">
        <f t="shared" si="63"/>
        <v>0</v>
      </c>
      <c r="I197" s="87">
        <f t="shared" si="63"/>
        <v>0</v>
      </c>
      <c r="J197" s="87">
        <f t="shared" si="63"/>
        <v>0</v>
      </c>
      <c r="K197" s="87">
        <f t="shared" si="63"/>
        <v>0</v>
      </c>
      <c r="L197" s="87">
        <f t="shared" si="63"/>
        <v>0</v>
      </c>
      <c r="M197" s="87">
        <f t="shared" si="63"/>
        <v>0</v>
      </c>
      <c r="N197" s="770"/>
    </row>
    <row r="198" spans="1:14" ht="14.5" customHeight="1">
      <c r="A198" s="123"/>
      <c r="B198" s="770"/>
      <c r="C198" s="765"/>
      <c r="D198" s="765"/>
      <c r="E198" s="105" t="s">
        <v>62</v>
      </c>
      <c r="F198" s="87">
        <f t="shared" si="61"/>
        <v>4544.9780000000001</v>
      </c>
      <c r="G198" s="87">
        <f t="shared" si="61"/>
        <v>4544.9780000000001</v>
      </c>
      <c r="H198" s="87">
        <f t="shared" si="63"/>
        <v>6211.125</v>
      </c>
      <c r="I198" s="87">
        <f t="shared" si="63"/>
        <v>2356.1999999999998</v>
      </c>
      <c r="J198" s="87">
        <f t="shared" si="63"/>
        <v>5870.5249999999996</v>
      </c>
      <c r="K198" s="87">
        <f t="shared" si="63"/>
        <v>5810.2</v>
      </c>
      <c r="L198" s="87">
        <f t="shared" si="63"/>
        <v>6211.125</v>
      </c>
      <c r="M198" s="87">
        <f t="shared" si="63"/>
        <v>6211.125</v>
      </c>
      <c r="N198" s="770"/>
    </row>
    <row r="199" spans="1:14" ht="14.5" customHeight="1">
      <c r="A199" s="123"/>
      <c r="B199" s="770"/>
      <c r="C199" s="765"/>
      <c r="D199" s="765"/>
      <c r="E199" s="105" t="s">
        <v>16</v>
      </c>
      <c r="F199" s="87">
        <f t="shared" si="61"/>
        <v>0</v>
      </c>
      <c r="G199" s="87">
        <f t="shared" si="61"/>
        <v>0</v>
      </c>
      <c r="H199" s="87">
        <f t="shared" si="63"/>
        <v>0</v>
      </c>
      <c r="I199" s="87">
        <f t="shared" si="63"/>
        <v>0</v>
      </c>
      <c r="J199" s="87">
        <f t="shared" si="63"/>
        <v>0</v>
      </c>
      <c r="K199" s="87">
        <f t="shared" si="63"/>
        <v>0</v>
      </c>
      <c r="L199" s="87">
        <f t="shared" si="63"/>
        <v>0</v>
      </c>
      <c r="M199" s="87">
        <f t="shared" si="63"/>
        <v>0</v>
      </c>
      <c r="N199" s="770"/>
    </row>
    <row r="200" spans="1:14" ht="15.75" customHeight="1">
      <c r="A200" s="123"/>
      <c r="B200" s="747"/>
      <c r="C200" s="764" t="s">
        <v>425</v>
      </c>
      <c r="D200" s="766" t="s">
        <v>122</v>
      </c>
      <c r="E200" s="106" t="s">
        <v>13</v>
      </c>
      <c r="F200" s="91">
        <f t="shared" ref="F200:G200" si="64">F202+F204+F203+F205</f>
        <v>4252.3680000000004</v>
      </c>
      <c r="G200" s="91">
        <f t="shared" si="64"/>
        <v>4252.3680000000004</v>
      </c>
      <c r="H200" s="91">
        <f t="shared" ref="H200:M200" si="65">H202+H204+H203+H205</f>
        <v>5911.4250000000002</v>
      </c>
      <c r="I200" s="91">
        <f t="shared" si="65"/>
        <v>2056.5</v>
      </c>
      <c r="J200" s="89">
        <f t="shared" si="65"/>
        <v>5570.8249999999998</v>
      </c>
      <c r="K200" s="89">
        <f t="shared" si="65"/>
        <v>5510.5</v>
      </c>
      <c r="L200" s="91">
        <f t="shared" si="65"/>
        <v>6211.125</v>
      </c>
      <c r="M200" s="88">
        <f t="shared" si="65"/>
        <v>6211.125</v>
      </c>
      <c r="N200" s="93"/>
    </row>
    <row r="201" spans="1:14" ht="15.75" customHeight="1">
      <c r="A201" s="123"/>
      <c r="B201" s="748"/>
      <c r="C201" s="764"/>
      <c r="D201" s="766"/>
      <c r="E201" s="106" t="s">
        <v>14</v>
      </c>
      <c r="F201" s="91"/>
      <c r="G201" s="91"/>
      <c r="H201" s="91"/>
      <c r="I201" s="91"/>
      <c r="J201" s="89"/>
      <c r="K201" s="89"/>
      <c r="L201" s="91"/>
      <c r="M201" s="92"/>
      <c r="N201" s="93"/>
    </row>
    <row r="202" spans="1:14" ht="15.75" customHeight="1">
      <c r="A202" s="123"/>
      <c r="B202" s="748"/>
      <c r="C202" s="764"/>
      <c r="D202" s="766"/>
      <c r="E202" s="106" t="s">
        <v>24</v>
      </c>
      <c r="F202" s="91">
        <v>0</v>
      </c>
      <c r="G202" s="91">
        <v>0</v>
      </c>
      <c r="H202" s="91">
        <v>0</v>
      </c>
      <c r="I202" s="91">
        <v>0</v>
      </c>
      <c r="J202" s="89">
        <v>0</v>
      </c>
      <c r="K202" s="89">
        <v>0</v>
      </c>
      <c r="L202" s="91">
        <v>0</v>
      </c>
      <c r="M202" s="92">
        <v>0</v>
      </c>
      <c r="N202" s="93"/>
    </row>
    <row r="203" spans="1:14" ht="15.75" customHeight="1">
      <c r="A203" s="123"/>
      <c r="B203" s="748"/>
      <c r="C203" s="764"/>
      <c r="D203" s="766"/>
      <c r="E203" s="106" t="s">
        <v>15</v>
      </c>
      <c r="F203" s="91">
        <v>0</v>
      </c>
      <c r="G203" s="91">
        <v>0</v>
      </c>
      <c r="H203" s="91">
        <v>0</v>
      </c>
      <c r="I203" s="91">
        <v>0</v>
      </c>
      <c r="J203" s="89">
        <v>0</v>
      </c>
      <c r="K203" s="89">
        <v>0</v>
      </c>
      <c r="L203" s="91">
        <v>0</v>
      </c>
      <c r="M203" s="92">
        <v>0</v>
      </c>
      <c r="N203" s="93"/>
    </row>
    <row r="204" spans="1:14" ht="15.75" customHeight="1">
      <c r="A204" s="123"/>
      <c r="B204" s="748"/>
      <c r="C204" s="764"/>
      <c r="D204" s="766"/>
      <c r="E204" s="106" t="s">
        <v>29</v>
      </c>
      <c r="F204" s="91"/>
      <c r="G204" s="91"/>
      <c r="H204" s="91"/>
      <c r="I204" s="91"/>
      <c r="J204" s="89"/>
      <c r="K204" s="89"/>
      <c r="L204" s="91"/>
      <c r="M204" s="92"/>
      <c r="N204" s="93"/>
    </row>
    <row r="205" spans="1:14" ht="15.75" customHeight="1">
      <c r="A205" s="123"/>
      <c r="B205" s="748"/>
      <c r="C205" s="764"/>
      <c r="D205" s="766"/>
      <c r="E205" s="106" t="s">
        <v>62</v>
      </c>
      <c r="F205" s="140">
        <v>4252.3680000000004</v>
      </c>
      <c r="G205" s="140">
        <v>4252.3680000000004</v>
      </c>
      <c r="H205" s="413">
        <v>5911.4250000000002</v>
      </c>
      <c r="I205" s="413">
        <v>2056.5</v>
      </c>
      <c r="J205" s="141">
        <v>5570.8249999999998</v>
      </c>
      <c r="K205" s="141">
        <v>5510.5</v>
      </c>
      <c r="L205" s="422">
        <v>6211.125</v>
      </c>
      <c r="M205" s="422">
        <v>6211.125</v>
      </c>
      <c r="N205" s="93"/>
    </row>
    <row r="206" spans="1:14" ht="15.75" customHeight="1">
      <c r="A206" s="123"/>
      <c r="B206" s="748"/>
      <c r="C206" s="764"/>
      <c r="D206" s="766"/>
      <c r="E206" s="106" t="s">
        <v>16</v>
      </c>
      <c r="F206" s="91"/>
      <c r="G206" s="91"/>
      <c r="H206" s="91"/>
      <c r="I206" s="91"/>
      <c r="J206" s="89"/>
      <c r="K206" s="89"/>
      <c r="L206" s="91"/>
      <c r="M206" s="92"/>
      <c r="N206" s="93"/>
    </row>
    <row r="207" spans="1:14" s="197" customFormat="1" ht="15.75" customHeight="1">
      <c r="A207" s="123"/>
      <c r="B207" s="748"/>
      <c r="C207" s="802" t="s">
        <v>426</v>
      </c>
      <c r="D207" s="775" t="s">
        <v>427</v>
      </c>
      <c r="E207" s="213" t="s">
        <v>13</v>
      </c>
      <c r="F207" s="91">
        <f t="shared" ref="F207:G207" si="66">F209+F210+F211+F212</f>
        <v>1828.81</v>
      </c>
      <c r="G207" s="91">
        <f t="shared" si="66"/>
        <v>1828.81</v>
      </c>
      <c r="H207" s="91">
        <f t="shared" ref="H207:M207" si="67">H209+H210+H211+H212</f>
        <v>1813.4</v>
      </c>
      <c r="I207" s="91">
        <f t="shared" si="67"/>
        <v>1813.4</v>
      </c>
      <c r="J207" s="89">
        <f t="shared" si="67"/>
        <v>1813.4</v>
      </c>
      <c r="K207" s="89">
        <f t="shared" si="67"/>
        <v>1813.4</v>
      </c>
      <c r="L207" s="91">
        <f t="shared" si="67"/>
        <v>1523.2</v>
      </c>
      <c r="M207" s="88">
        <f t="shared" si="67"/>
        <v>1523.2</v>
      </c>
      <c r="N207" s="212"/>
    </row>
    <row r="208" spans="1:14" s="197" customFormat="1" ht="15.75" customHeight="1">
      <c r="A208" s="123"/>
      <c r="B208" s="748"/>
      <c r="C208" s="797"/>
      <c r="D208" s="776"/>
      <c r="E208" s="213" t="s">
        <v>14</v>
      </c>
      <c r="F208" s="91"/>
      <c r="G208" s="91"/>
      <c r="H208" s="91"/>
      <c r="I208" s="91"/>
      <c r="J208" s="89"/>
      <c r="K208" s="89"/>
      <c r="L208" s="91"/>
      <c r="M208" s="92"/>
      <c r="N208" s="212"/>
    </row>
    <row r="209" spans="1:14" s="197" customFormat="1" ht="15.75" customHeight="1">
      <c r="A209" s="123"/>
      <c r="B209" s="748"/>
      <c r="C209" s="797"/>
      <c r="D209" s="776"/>
      <c r="E209" s="213" t="s">
        <v>24</v>
      </c>
      <c r="F209" s="91">
        <v>0</v>
      </c>
      <c r="G209" s="91"/>
      <c r="H209" s="91">
        <v>0</v>
      </c>
      <c r="I209" s="91">
        <v>0</v>
      </c>
      <c r="J209" s="89">
        <v>0</v>
      </c>
      <c r="K209" s="89">
        <v>0</v>
      </c>
      <c r="L209" s="91">
        <v>0</v>
      </c>
      <c r="M209" s="92">
        <v>0</v>
      </c>
      <c r="N209" s="212"/>
    </row>
    <row r="210" spans="1:14" s="197" customFormat="1" ht="15.75" customHeight="1">
      <c r="A210" s="123"/>
      <c r="B210" s="748"/>
      <c r="C210" s="797"/>
      <c r="D210" s="776"/>
      <c r="E210" s="213" t="s">
        <v>15</v>
      </c>
      <c r="F210" s="140">
        <v>1536.2</v>
      </c>
      <c r="G210" s="140">
        <v>1536.2</v>
      </c>
      <c r="H210" s="413">
        <v>1523.2</v>
      </c>
      <c r="I210" s="413">
        <v>1523.2</v>
      </c>
      <c r="J210" s="141">
        <v>1523.2</v>
      </c>
      <c r="K210" s="141">
        <v>1523.2</v>
      </c>
      <c r="L210" s="422">
        <v>1523.2</v>
      </c>
      <c r="M210" s="422">
        <v>1523.2</v>
      </c>
      <c r="N210" s="212"/>
    </row>
    <row r="211" spans="1:14" s="197" customFormat="1" ht="15.75" customHeight="1">
      <c r="A211" s="123"/>
      <c r="B211" s="748"/>
      <c r="C211" s="797"/>
      <c r="D211" s="776"/>
      <c r="E211" s="213" t="s">
        <v>29</v>
      </c>
      <c r="F211" s="91"/>
      <c r="G211" s="91"/>
      <c r="H211" s="91"/>
      <c r="I211" s="91"/>
      <c r="J211" s="89"/>
      <c r="K211" s="89"/>
      <c r="L211" s="91"/>
      <c r="M211" s="92"/>
      <c r="N211" s="212"/>
    </row>
    <row r="212" spans="1:14" s="197" customFormat="1" ht="15.75" customHeight="1">
      <c r="A212" s="123"/>
      <c r="B212" s="748"/>
      <c r="C212" s="797"/>
      <c r="D212" s="776"/>
      <c r="E212" s="213" t="s">
        <v>62</v>
      </c>
      <c r="F212" s="140">
        <v>292.61</v>
      </c>
      <c r="G212" s="140">
        <v>292.61</v>
      </c>
      <c r="H212" s="413">
        <v>290.2</v>
      </c>
      <c r="I212" s="413">
        <v>290.2</v>
      </c>
      <c r="J212" s="141">
        <v>290.2</v>
      </c>
      <c r="K212" s="141">
        <v>290.2</v>
      </c>
      <c r="L212" s="143">
        <v>0</v>
      </c>
      <c r="M212" s="143">
        <v>0</v>
      </c>
      <c r="N212" s="212"/>
    </row>
    <row r="213" spans="1:14" s="197" customFormat="1" ht="16.5" customHeight="1">
      <c r="A213" s="123"/>
      <c r="B213" s="749"/>
      <c r="C213" s="798"/>
      <c r="D213" s="777"/>
      <c r="E213" s="213" t="s">
        <v>16</v>
      </c>
      <c r="F213" s="91"/>
      <c r="G213" s="91"/>
      <c r="H213" s="91"/>
      <c r="I213" s="91"/>
      <c r="J213" s="89"/>
      <c r="K213" s="89"/>
      <c r="L213" s="91"/>
      <c r="M213" s="92"/>
      <c r="N213" s="212"/>
    </row>
    <row r="214" spans="1:14" s="197" customFormat="1" ht="15.75" customHeight="1">
      <c r="A214" s="393"/>
      <c r="B214" s="390"/>
      <c r="C214" s="802" t="s">
        <v>426</v>
      </c>
      <c r="D214" s="775" t="s">
        <v>427</v>
      </c>
      <c r="E214" s="392" t="s">
        <v>13</v>
      </c>
      <c r="F214" s="91">
        <f t="shared" ref="F214:M214" si="68">F216+F217+F218+F219</f>
        <v>0</v>
      </c>
      <c r="G214" s="91">
        <f t="shared" si="68"/>
        <v>0</v>
      </c>
      <c r="H214" s="91">
        <f t="shared" si="68"/>
        <v>309.5</v>
      </c>
      <c r="I214" s="91">
        <f t="shared" si="68"/>
        <v>309.5</v>
      </c>
      <c r="J214" s="89">
        <f t="shared" si="68"/>
        <v>309.5</v>
      </c>
      <c r="K214" s="89">
        <f t="shared" si="68"/>
        <v>309.5</v>
      </c>
      <c r="L214" s="91">
        <f t="shared" si="68"/>
        <v>0</v>
      </c>
      <c r="M214" s="88">
        <f t="shared" si="68"/>
        <v>0</v>
      </c>
      <c r="N214" s="391"/>
    </row>
    <row r="215" spans="1:14" s="197" customFormat="1" ht="15.75" customHeight="1">
      <c r="A215" s="393"/>
      <c r="B215" s="390"/>
      <c r="C215" s="797"/>
      <c r="D215" s="776"/>
      <c r="E215" s="392" t="s">
        <v>14</v>
      </c>
      <c r="F215" s="91"/>
      <c r="G215" s="91"/>
      <c r="H215" s="91"/>
      <c r="I215" s="91"/>
      <c r="J215" s="89"/>
      <c r="K215" s="89"/>
      <c r="L215" s="91"/>
      <c r="M215" s="92"/>
      <c r="N215" s="391"/>
    </row>
    <row r="216" spans="1:14" s="197" customFormat="1" ht="15.75" customHeight="1">
      <c r="A216" s="393"/>
      <c r="B216" s="390"/>
      <c r="C216" s="797"/>
      <c r="D216" s="776"/>
      <c r="E216" s="392" t="s">
        <v>24</v>
      </c>
      <c r="F216" s="91">
        <v>0</v>
      </c>
      <c r="G216" s="91"/>
      <c r="H216" s="91">
        <v>0</v>
      </c>
      <c r="I216" s="91">
        <v>0</v>
      </c>
      <c r="J216" s="89">
        <v>0</v>
      </c>
      <c r="K216" s="89">
        <v>0</v>
      </c>
      <c r="L216" s="91">
        <v>0</v>
      </c>
      <c r="M216" s="92">
        <v>0</v>
      </c>
      <c r="N216" s="391"/>
    </row>
    <row r="217" spans="1:14" s="197" customFormat="1" ht="15.75" customHeight="1">
      <c r="A217" s="393"/>
      <c r="B217" s="390"/>
      <c r="C217" s="797"/>
      <c r="D217" s="776"/>
      <c r="E217" s="392" t="s">
        <v>15</v>
      </c>
      <c r="F217" s="140">
        <v>0</v>
      </c>
      <c r="G217" s="140">
        <v>0</v>
      </c>
      <c r="H217" s="413">
        <v>300</v>
      </c>
      <c r="I217" s="413">
        <v>300</v>
      </c>
      <c r="J217" s="141">
        <v>300</v>
      </c>
      <c r="K217" s="141">
        <v>300</v>
      </c>
      <c r="L217" s="143">
        <v>0</v>
      </c>
      <c r="M217" s="143">
        <v>0</v>
      </c>
      <c r="N217" s="391"/>
    </row>
    <row r="218" spans="1:14" s="197" customFormat="1" ht="15.75" customHeight="1">
      <c r="A218" s="393"/>
      <c r="B218" s="390"/>
      <c r="C218" s="797"/>
      <c r="D218" s="776"/>
      <c r="E218" s="392" t="s">
        <v>29</v>
      </c>
      <c r="F218" s="91"/>
      <c r="G218" s="91"/>
      <c r="H218" s="91"/>
      <c r="I218" s="91"/>
      <c r="J218" s="89"/>
      <c r="K218" s="89"/>
      <c r="L218" s="91"/>
      <c r="M218" s="92"/>
      <c r="N218" s="391"/>
    </row>
    <row r="219" spans="1:14" s="197" customFormat="1" ht="15.75" customHeight="1">
      <c r="A219" s="393"/>
      <c r="B219" s="390"/>
      <c r="C219" s="797"/>
      <c r="D219" s="776"/>
      <c r="E219" s="392" t="s">
        <v>62</v>
      </c>
      <c r="F219" s="140">
        <v>0</v>
      </c>
      <c r="G219" s="140">
        <v>0</v>
      </c>
      <c r="H219" s="413">
        <v>9.5</v>
      </c>
      <c r="I219" s="413">
        <v>9.5</v>
      </c>
      <c r="J219" s="141">
        <v>9.5</v>
      </c>
      <c r="K219" s="141">
        <v>9.5</v>
      </c>
      <c r="L219" s="142">
        <v>0</v>
      </c>
      <c r="M219" s="142">
        <v>0</v>
      </c>
      <c r="N219" s="391"/>
    </row>
    <row r="220" spans="1:14" s="197" customFormat="1" ht="16.5" customHeight="1">
      <c r="A220" s="393"/>
      <c r="B220" s="390"/>
      <c r="C220" s="798"/>
      <c r="D220" s="777"/>
      <c r="E220" s="392" t="s">
        <v>16</v>
      </c>
      <c r="F220" s="91"/>
      <c r="G220" s="91"/>
      <c r="H220" s="91"/>
      <c r="I220" s="91"/>
      <c r="J220" s="89"/>
      <c r="K220" s="89"/>
      <c r="L220" s="91"/>
      <c r="M220" s="92"/>
      <c r="N220" s="391"/>
    </row>
    <row r="221" spans="1:14" ht="15.75" customHeight="1">
      <c r="A221" s="123"/>
      <c r="B221" s="770" t="s">
        <v>99</v>
      </c>
      <c r="C221" s="765" t="s">
        <v>171</v>
      </c>
      <c r="D221" s="765" t="s">
        <v>170</v>
      </c>
      <c r="E221" s="105" t="s">
        <v>13</v>
      </c>
      <c r="F221" s="87">
        <f t="shared" ref="F221" si="69">F223+F224+F226</f>
        <v>2062.08</v>
      </c>
      <c r="G221" s="87">
        <f>G223+G224+G226</f>
        <v>2062.08</v>
      </c>
      <c r="H221" s="87">
        <f>H223+H224+H226</f>
        <v>1632.48</v>
      </c>
      <c r="I221" s="87">
        <f>I223+I224+I226</f>
        <v>1632.48</v>
      </c>
      <c r="J221" s="87">
        <f t="shared" ref="J221:M221" si="70">J223+J224+J226</f>
        <v>1632.48</v>
      </c>
      <c r="K221" s="87">
        <f>K223+K224+K226</f>
        <v>1632.48</v>
      </c>
      <c r="L221" s="87">
        <f t="shared" si="70"/>
        <v>2047.796</v>
      </c>
      <c r="M221" s="87">
        <f t="shared" si="70"/>
        <v>2012.36337</v>
      </c>
      <c r="N221" s="770"/>
    </row>
    <row r="222" spans="1:14" ht="15.75" customHeight="1">
      <c r="A222" s="123"/>
      <c r="B222" s="770"/>
      <c r="C222" s="765"/>
      <c r="D222" s="765"/>
      <c r="E222" s="105" t="s">
        <v>14</v>
      </c>
      <c r="F222" s="87"/>
      <c r="G222" s="87"/>
      <c r="H222" s="87"/>
      <c r="I222" s="87"/>
      <c r="J222" s="87"/>
      <c r="K222" s="87"/>
      <c r="L222" s="87"/>
      <c r="M222" s="87"/>
      <c r="N222" s="770"/>
    </row>
    <row r="223" spans="1:14" ht="15.75" customHeight="1">
      <c r="A223" s="123"/>
      <c r="B223" s="770"/>
      <c r="C223" s="765"/>
      <c r="D223" s="765"/>
      <c r="E223" s="105" t="s">
        <v>24</v>
      </c>
      <c r="F223" s="87">
        <f t="shared" ref="F223" si="71">F230</f>
        <v>370.88652999999999</v>
      </c>
      <c r="G223" s="87">
        <f>G230</f>
        <v>370.88652999999999</v>
      </c>
      <c r="H223" s="87">
        <f t="shared" ref="H223:I224" si="72">H230</f>
        <v>205.86073999999999</v>
      </c>
      <c r="I223" s="87">
        <f t="shared" si="72"/>
        <v>205.86073999999999</v>
      </c>
      <c r="J223" s="87">
        <f t="shared" ref="J223:M223" si="73">J230</f>
        <v>205.86073999999999</v>
      </c>
      <c r="K223" s="87">
        <f>K230</f>
        <v>205.86073999999999</v>
      </c>
      <c r="L223" s="87">
        <f t="shared" si="73"/>
        <v>305.45197999999999</v>
      </c>
      <c r="M223" s="87">
        <f t="shared" si="73"/>
        <v>269.43445000000003</v>
      </c>
      <c r="N223" s="770"/>
    </row>
    <row r="224" spans="1:14" ht="15.75" customHeight="1">
      <c r="A224" s="123"/>
      <c r="B224" s="770"/>
      <c r="C224" s="765"/>
      <c r="D224" s="765"/>
      <c r="E224" s="105" t="s">
        <v>15</v>
      </c>
      <c r="F224" s="87">
        <f t="shared" ref="F224" si="74">F231</f>
        <v>924.35747000000003</v>
      </c>
      <c r="G224" s="87">
        <f>G231</f>
        <v>924.35747000000003</v>
      </c>
      <c r="H224" s="87">
        <f t="shared" si="72"/>
        <v>646.89526000000001</v>
      </c>
      <c r="I224" s="87">
        <f t="shared" si="72"/>
        <v>646.89526000000001</v>
      </c>
      <c r="J224" s="87">
        <f t="shared" ref="J224:M224" si="75">J231</f>
        <v>646.89526000000001</v>
      </c>
      <c r="K224" s="87">
        <f>K231</f>
        <v>646.89526000000001</v>
      </c>
      <c r="L224" s="87">
        <f t="shared" si="75"/>
        <v>969.06402000000003</v>
      </c>
      <c r="M224" s="87">
        <f t="shared" si="75"/>
        <v>969.64891999999998</v>
      </c>
      <c r="N224" s="770"/>
    </row>
    <row r="225" spans="1:14" ht="15.75" customHeight="1">
      <c r="A225" s="123"/>
      <c r="B225" s="770"/>
      <c r="C225" s="765"/>
      <c r="D225" s="765"/>
      <c r="E225" s="105" t="s">
        <v>29</v>
      </c>
      <c r="F225" s="87"/>
      <c r="G225" s="87"/>
      <c r="H225" s="87"/>
      <c r="I225" s="87"/>
      <c r="J225" s="87"/>
      <c r="K225" s="87"/>
      <c r="L225" s="87"/>
      <c r="M225" s="87"/>
      <c r="N225" s="770"/>
    </row>
    <row r="226" spans="1:14" ht="15.75" customHeight="1">
      <c r="A226" s="123"/>
      <c r="B226" s="770"/>
      <c r="C226" s="765"/>
      <c r="D226" s="765"/>
      <c r="E226" s="105" t="s">
        <v>62</v>
      </c>
      <c r="F226" s="87">
        <f t="shared" ref="F226" si="76">F233</f>
        <v>766.83600000000001</v>
      </c>
      <c r="G226" s="87">
        <f>G233</f>
        <v>766.83600000000001</v>
      </c>
      <c r="H226" s="87">
        <f>H233</f>
        <v>779.72400000000005</v>
      </c>
      <c r="I226" s="87">
        <f>I233</f>
        <v>779.72400000000005</v>
      </c>
      <c r="J226" s="87">
        <f t="shared" ref="J226:M226" si="77">J233</f>
        <v>779.72400000000005</v>
      </c>
      <c r="K226" s="87">
        <f>K233</f>
        <v>779.72400000000005</v>
      </c>
      <c r="L226" s="87">
        <f t="shared" si="77"/>
        <v>773.28</v>
      </c>
      <c r="M226" s="87">
        <f t="shared" si="77"/>
        <v>773.28</v>
      </c>
      <c r="N226" s="770"/>
    </row>
    <row r="227" spans="1:14" ht="15.75" customHeight="1">
      <c r="A227" s="123"/>
      <c r="B227" s="770"/>
      <c r="C227" s="765"/>
      <c r="D227" s="765"/>
      <c r="E227" s="105" t="s">
        <v>16</v>
      </c>
      <c r="F227" s="87"/>
      <c r="G227" s="87"/>
      <c r="H227" s="87"/>
      <c r="I227" s="87"/>
      <c r="J227" s="87"/>
      <c r="K227" s="87"/>
      <c r="L227" s="87"/>
      <c r="M227" s="87"/>
      <c r="N227" s="770"/>
    </row>
    <row r="228" spans="1:14" s="28" customFormat="1" ht="15.75" customHeight="1">
      <c r="A228" s="123"/>
      <c r="B228" s="746"/>
      <c r="C228" s="764" t="s">
        <v>120</v>
      </c>
      <c r="D228" s="764" t="s">
        <v>123</v>
      </c>
      <c r="E228" s="107" t="s">
        <v>13</v>
      </c>
      <c r="F228" s="91">
        <f t="shared" ref="F228:G228" si="78">F230+F231+F232+F233</f>
        <v>2062.08</v>
      </c>
      <c r="G228" s="91">
        <f t="shared" si="78"/>
        <v>2062.08</v>
      </c>
      <c r="H228" s="91">
        <f t="shared" ref="H228:M228" si="79">H230+H231+H232+H233</f>
        <v>1632.48</v>
      </c>
      <c r="I228" s="91">
        <f t="shared" si="79"/>
        <v>1632.48</v>
      </c>
      <c r="J228" s="89">
        <f t="shared" ref="J228" si="80">J230+J231+J232+J233</f>
        <v>1632.48</v>
      </c>
      <c r="K228" s="89">
        <f t="shared" ref="K228" si="81">K230+K231+K232+K233</f>
        <v>1632.48</v>
      </c>
      <c r="L228" s="88">
        <f t="shared" si="79"/>
        <v>2047.796</v>
      </c>
      <c r="M228" s="88">
        <f t="shared" si="79"/>
        <v>2012.36337</v>
      </c>
      <c r="N228" s="90"/>
    </row>
    <row r="229" spans="1:14" s="28" customFormat="1" ht="15.75" customHeight="1">
      <c r="A229" s="123"/>
      <c r="B229" s="746"/>
      <c r="C229" s="764"/>
      <c r="D229" s="764"/>
      <c r="E229" s="107" t="s">
        <v>14</v>
      </c>
      <c r="F229" s="91"/>
      <c r="G229" s="91"/>
      <c r="H229" s="91"/>
      <c r="I229" s="91"/>
      <c r="J229" s="89"/>
      <c r="K229" s="89"/>
      <c r="L229" s="88"/>
      <c r="M229" s="88"/>
      <c r="N229" s="90"/>
    </row>
    <row r="230" spans="1:14" s="28" customFormat="1" ht="15.75" customHeight="1">
      <c r="A230" s="123"/>
      <c r="B230" s="746"/>
      <c r="C230" s="764"/>
      <c r="D230" s="764"/>
      <c r="E230" s="107" t="s">
        <v>24</v>
      </c>
      <c r="F230" s="140">
        <v>370.88652999999999</v>
      </c>
      <c r="G230" s="140">
        <v>370.88652999999999</v>
      </c>
      <c r="H230" s="413">
        <v>205.86073999999999</v>
      </c>
      <c r="I230" s="413">
        <v>205.86073999999999</v>
      </c>
      <c r="J230" s="141">
        <v>205.86073999999999</v>
      </c>
      <c r="K230" s="141">
        <v>205.86073999999999</v>
      </c>
      <c r="L230" s="422">
        <v>305.45197999999999</v>
      </c>
      <c r="M230" s="422">
        <v>269.43445000000003</v>
      </c>
      <c r="N230" s="90"/>
    </row>
    <row r="231" spans="1:14" s="28" customFormat="1" ht="15.75" customHeight="1">
      <c r="A231" s="123"/>
      <c r="B231" s="746"/>
      <c r="C231" s="764"/>
      <c r="D231" s="764"/>
      <c r="E231" s="107" t="s">
        <v>15</v>
      </c>
      <c r="F231" s="140">
        <v>924.35747000000003</v>
      </c>
      <c r="G231" s="140">
        <v>924.35747000000003</v>
      </c>
      <c r="H231" s="413">
        <v>646.89526000000001</v>
      </c>
      <c r="I231" s="413">
        <v>646.89526000000001</v>
      </c>
      <c r="J231" s="141">
        <v>646.89526000000001</v>
      </c>
      <c r="K231" s="141">
        <v>646.89526000000001</v>
      </c>
      <c r="L231" s="422">
        <v>969.06402000000003</v>
      </c>
      <c r="M231" s="422">
        <v>969.64891999999998</v>
      </c>
      <c r="N231" s="90"/>
    </row>
    <row r="232" spans="1:14" s="28" customFormat="1" ht="15.75" customHeight="1">
      <c r="A232" s="123"/>
      <c r="B232" s="746"/>
      <c r="C232" s="764"/>
      <c r="D232" s="764"/>
      <c r="E232" s="107" t="s">
        <v>29</v>
      </c>
      <c r="F232" s="91"/>
      <c r="G232" s="91"/>
      <c r="H232" s="91"/>
      <c r="I232" s="91"/>
      <c r="J232" s="89"/>
      <c r="K232" s="89"/>
      <c r="L232" s="88"/>
      <c r="M232" s="88"/>
      <c r="N232" s="90"/>
    </row>
    <row r="233" spans="1:14" s="28" customFormat="1" ht="15.75" customHeight="1">
      <c r="A233" s="123"/>
      <c r="B233" s="746"/>
      <c r="C233" s="764"/>
      <c r="D233" s="764"/>
      <c r="E233" s="107" t="s">
        <v>62</v>
      </c>
      <c r="F233" s="140">
        <v>766.83600000000001</v>
      </c>
      <c r="G233" s="140">
        <v>766.83600000000001</v>
      </c>
      <c r="H233" s="413">
        <v>779.72400000000005</v>
      </c>
      <c r="I233" s="413">
        <v>779.72400000000005</v>
      </c>
      <c r="J233" s="141">
        <v>779.72400000000005</v>
      </c>
      <c r="K233" s="141">
        <v>779.72400000000005</v>
      </c>
      <c r="L233" s="422">
        <v>773.28</v>
      </c>
      <c r="M233" s="422">
        <v>773.28</v>
      </c>
      <c r="N233" s="90"/>
    </row>
    <row r="234" spans="1:14" s="28" customFormat="1" ht="15.75" customHeight="1">
      <c r="A234" s="123"/>
      <c r="B234" s="746"/>
      <c r="C234" s="764"/>
      <c r="D234" s="764"/>
      <c r="E234" s="107" t="s">
        <v>16</v>
      </c>
      <c r="F234" s="91"/>
      <c r="G234" s="91"/>
      <c r="H234" s="91"/>
      <c r="I234" s="91"/>
      <c r="J234" s="89"/>
      <c r="K234" s="89"/>
      <c r="L234" s="88"/>
      <c r="M234" s="88"/>
      <c r="N234" s="90"/>
    </row>
    <row r="235" spans="1:14" ht="15.75" customHeight="1">
      <c r="A235" s="123"/>
      <c r="B235" s="801">
        <v>3</v>
      </c>
      <c r="C235" s="800" t="s">
        <v>64</v>
      </c>
      <c r="D235" s="800" t="s">
        <v>229</v>
      </c>
      <c r="E235" s="104" t="s">
        <v>13</v>
      </c>
      <c r="F235" s="86">
        <f t="shared" ref="F235:G235" si="82">F237+F238+F240</f>
        <v>4644.9690000000001</v>
      </c>
      <c r="G235" s="86">
        <f t="shared" si="82"/>
        <v>4644.9690000000001</v>
      </c>
      <c r="H235" s="86">
        <f t="shared" ref="H235:M235" si="83">H237+H238+H240</f>
        <v>5169.4000000000005</v>
      </c>
      <c r="I235" s="86">
        <f t="shared" si="83"/>
        <v>2446.49854</v>
      </c>
      <c r="J235" s="86">
        <f t="shared" si="83"/>
        <v>5169.4000000000005</v>
      </c>
      <c r="K235" s="86">
        <f t="shared" si="83"/>
        <v>5169.4000000000005</v>
      </c>
      <c r="L235" s="86">
        <f t="shared" si="83"/>
        <v>4794.4000000000005</v>
      </c>
      <c r="M235" s="86">
        <f t="shared" si="83"/>
        <v>4794.4000000000005</v>
      </c>
      <c r="N235" s="801"/>
    </row>
    <row r="236" spans="1:14" ht="15.75" customHeight="1">
      <c r="A236" s="123"/>
      <c r="B236" s="801"/>
      <c r="C236" s="800"/>
      <c r="D236" s="820"/>
      <c r="E236" s="104" t="s">
        <v>14</v>
      </c>
      <c r="F236" s="86"/>
      <c r="G236" s="86"/>
      <c r="H236" s="86"/>
      <c r="I236" s="86"/>
      <c r="J236" s="86"/>
      <c r="K236" s="86"/>
      <c r="L236" s="86"/>
      <c r="M236" s="86"/>
      <c r="N236" s="801"/>
    </row>
    <row r="237" spans="1:14" ht="15.75" customHeight="1">
      <c r="A237" s="123"/>
      <c r="B237" s="801"/>
      <c r="C237" s="800"/>
      <c r="D237" s="820"/>
      <c r="E237" s="104" t="s">
        <v>24</v>
      </c>
      <c r="F237" s="86">
        <f t="shared" ref="F237:G237" si="84">F244</f>
        <v>0</v>
      </c>
      <c r="G237" s="86">
        <f t="shared" si="84"/>
        <v>0</v>
      </c>
      <c r="H237" s="86">
        <f t="shared" ref="H237:M239" si="85">H244</f>
        <v>0</v>
      </c>
      <c r="I237" s="86">
        <f t="shared" si="85"/>
        <v>0</v>
      </c>
      <c r="J237" s="86">
        <f t="shared" si="85"/>
        <v>0</v>
      </c>
      <c r="K237" s="86">
        <f t="shared" si="85"/>
        <v>0</v>
      </c>
      <c r="L237" s="86">
        <f t="shared" si="85"/>
        <v>0</v>
      </c>
      <c r="M237" s="86">
        <f t="shared" si="85"/>
        <v>0</v>
      </c>
      <c r="N237" s="801"/>
    </row>
    <row r="238" spans="1:14" ht="15.75" customHeight="1">
      <c r="A238" s="123"/>
      <c r="B238" s="801"/>
      <c r="C238" s="800"/>
      <c r="D238" s="820"/>
      <c r="E238" s="104" t="s">
        <v>15</v>
      </c>
      <c r="F238" s="86">
        <f t="shared" ref="F238:G238" si="86">F245</f>
        <v>4644.9690000000001</v>
      </c>
      <c r="G238" s="86">
        <f t="shared" si="86"/>
        <v>4644.9690000000001</v>
      </c>
      <c r="H238" s="86">
        <f t="shared" si="85"/>
        <v>5169.4000000000005</v>
      </c>
      <c r="I238" s="86">
        <f t="shared" si="85"/>
        <v>2446.49854</v>
      </c>
      <c r="J238" s="86">
        <f t="shared" si="85"/>
        <v>5169.4000000000005</v>
      </c>
      <c r="K238" s="86">
        <f t="shared" si="85"/>
        <v>5169.4000000000005</v>
      </c>
      <c r="L238" s="86">
        <f t="shared" si="85"/>
        <v>4794.4000000000005</v>
      </c>
      <c r="M238" s="86">
        <f t="shared" si="85"/>
        <v>4794.4000000000005</v>
      </c>
      <c r="N238" s="801"/>
    </row>
    <row r="239" spans="1:14" ht="15.75" customHeight="1">
      <c r="A239" s="123"/>
      <c r="B239" s="801"/>
      <c r="C239" s="800"/>
      <c r="D239" s="820"/>
      <c r="E239" s="104" t="s">
        <v>29</v>
      </c>
      <c r="F239" s="86">
        <f t="shared" ref="F239:G239" si="87">F246</f>
        <v>0</v>
      </c>
      <c r="G239" s="86">
        <f t="shared" si="87"/>
        <v>0</v>
      </c>
      <c r="H239" s="86">
        <f t="shared" si="85"/>
        <v>0</v>
      </c>
      <c r="I239" s="86">
        <f t="shared" si="85"/>
        <v>0</v>
      </c>
      <c r="J239" s="86">
        <f t="shared" si="85"/>
        <v>0</v>
      </c>
      <c r="K239" s="86">
        <f t="shared" si="85"/>
        <v>0</v>
      </c>
      <c r="L239" s="86">
        <f t="shared" si="85"/>
        <v>0</v>
      </c>
      <c r="M239" s="86">
        <f t="shared" si="85"/>
        <v>0</v>
      </c>
      <c r="N239" s="801"/>
    </row>
    <row r="240" spans="1:14" ht="15.75" customHeight="1">
      <c r="A240" s="123"/>
      <c r="B240" s="801"/>
      <c r="C240" s="800"/>
      <c r="D240" s="820"/>
      <c r="E240" s="104" t="s">
        <v>62</v>
      </c>
      <c r="F240" s="86">
        <f t="shared" ref="F240:G240" si="88">F247</f>
        <v>0</v>
      </c>
      <c r="G240" s="86">
        <f t="shared" si="88"/>
        <v>0</v>
      </c>
      <c r="H240" s="86">
        <f t="shared" ref="H240:M240" si="89">H247</f>
        <v>0</v>
      </c>
      <c r="I240" s="86">
        <f t="shared" si="89"/>
        <v>0</v>
      </c>
      <c r="J240" s="86">
        <f t="shared" si="89"/>
        <v>0</v>
      </c>
      <c r="K240" s="86">
        <f t="shared" si="89"/>
        <v>0</v>
      </c>
      <c r="L240" s="86">
        <f t="shared" si="89"/>
        <v>0</v>
      </c>
      <c r="M240" s="86">
        <f t="shared" si="89"/>
        <v>0</v>
      </c>
      <c r="N240" s="801"/>
    </row>
    <row r="241" spans="1:14" ht="15.75" customHeight="1">
      <c r="A241" s="123"/>
      <c r="B241" s="801"/>
      <c r="C241" s="800"/>
      <c r="D241" s="820"/>
      <c r="E241" s="104" t="s">
        <v>16</v>
      </c>
      <c r="F241" s="86"/>
      <c r="G241" s="86"/>
      <c r="H241" s="86"/>
      <c r="I241" s="86"/>
      <c r="J241" s="86"/>
      <c r="K241" s="86"/>
      <c r="L241" s="86"/>
      <c r="M241" s="86"/>
      <c r="N241" s="801"/>
    </row>
    <row r="242" spans="1:14" ht="15.75" customHeight="1">
      <c r="A242" s="123"/>
      <c r="B242" s="770" t="s">
        <v>100</v>
      </c>
      <c r="C242" s="765"/>
      <c r="D242" s="765" t="s">
        <v>104</v>
      </c>
      <c r="E242" s="105" t="s">
        <v>13</v>
      </c>
      <c r="F242" s="87">
        <f t="shared" ref="F242:G242" si="90">F244+F245+F246+F247+F248</f>
        <v>4644.9690000000001</v>
      </c>
      <c r="G242" s="87">
        <f t="shared" si="90"/>
        <v>4644.9690000000001</v>
      </c>
      <c r="H242" s="87">
        <f t="shared" ref="H242:J242" si="91">H244+H245+H246+H247+H248</f>
        <v>5169.4000000000005</v>
      </c>
      <c r="I242" s="87">
        <f t="shared" si="91"/>
        <v>2446.49854</v>
      </c>
      <c r="J242" s="87">
        <f t="shared" si="91"/>
        <v>5169.4000000000005</v>
      </c>
      <c r="K242" s="87">
        <f t="shared" ref="K242:M242" si="92">K244+K245+K246+K247+K248</f>
        <v>5169.4000000000005</v>
      </c>
      <c r="L242" s="87">
        <f t="shared" si="92"/>
        <v>4794.4000000000005</v>
      </c>
      <c r="M242" s="87">
        <f t="shared" si="92"/>
        <v>4794.4000000000005</v>
      </c>
      <c r="N242" s="770"/>
    </row>
    <row r="243" spans="1:14" ht="15.75" customHeight="1">
      <c r="A243" s="123"/>
      <c r="B243" s="770"/>
      <c r="C243" s="765"/>
      <c r="D243" s="765"/>
      <c r="E243" s="105" t="s">
        <v>14</v>
      </c>
      <c r="F243" s="87"/>
      <c r="G243" s="87"/>
      <c r="H243" s="87"/>
      <c r="I243" s="87"/>
      <c r="J243" s="87"/>
      <c r="K243" s="87"/>
      <c r="L243" s="87"/>
      <c r="M243" s="87"/>
      <c r="N243" s="770"/>
    </row>
    <row r="244" spans="1:14" ht="15.75" customHeight="1">
      <c r="A244" s="123"/>
      <c r="B244" s="770"/>
      <c r="C244" s="765"/>
      <c r="D244" s="765"/>
      <c r="E244" s="105" t="s">
        <v>24</v>
      </c>
      <c r="F244" s="87">
        <f t="shared" ref="F244:G244" si="93">F251+F258+F265</f>
        <v>0</v>
      </c>
      <c r="G244" s="87">
        <f t="shared" si="93"/>
        <v>0</v>
      </c>
      <c r="H244" s="87">
        <f t="shared" ref="H244:J244" si="94">H251+H258+H265</f>
        <v>0</v>
      </c>
      <c r="I244" s="87">
        <f t="shared" si="94"/>
        <v>0</v>
      </c>
      <c r="J244" s="87">
        <f t="shared" si="94"/>
        <v>0</v>
      </c>
      <c r="K244" s="87">
        <f t="shared" ref="K244:M244" si="95">K251+K258+K265</f>
        <v>0</v>
      </c>
      <c r="L244" s="87">
        <f t="shared" si="95"/>
        <v>0</v>
      </c>
      <c r="M244" s="87">
        <f t="shared" si="95"/>
        <v>0</v>
      </c>
      <c r="N244" s="770"/>
    </row>
    <row r="245" spans="1:14" ht="15.75" customHeight="1">
      <c r="A245" s="123"/>
      <c r="B245" s="770"/>
      <c r="C245" s="765"/>
      <c r="D245" s="765"/>
      <c r="E245" s="105" t="s">
        <v>15</v>
      </c>
      <c r="F245" s="87">
        <f t="shared" ref="F245:G245" si="96">F252+F259+F266</f>
        <v>4644.9690000000001</v>
      </c>
      <c r="G245" s="87">
        <f t="shared" si="96"/>
        <v>4644.9690000000001</v>
      </c>
      <c r="H245" s="87">
        <f t="shared" ref="H245:J245" si="97">H252+H259+H266</f>
        <v>5169.4000000000005</v>
      </c>
      <c r="I245" s="87">
        <f t="shared" si="97"/>
        <v>2446.49854</v>
      </c>
      <c r="J245" s="87">
        <f t="shared" si="97"/>
        <v>5169.4000000000005</v>
      </c>
      <c r="K245" s="87">
        <f t="shared" ref="K245:M245" si="98">K252+K259+K266</f>
        <v>5169.4000000000005</v>
      </c>
      <c r="L245" s="87">
        <f t="shared" si="98"/>
        <v>4794.4000000000005</v>
      </c>
      <c r="M245" s="87">
        <f t="shared" si="98"/>
        <v>4794.4000000000005</v>
      </c>
      <c r="N245" s="770"/>
    </row>
    <row r="246" spans="1:14" ht="15.75" customHeight="1">
      <c r="A246" s="123"/>
      <c r="B246" s="770"/>
      <c r="C246" s="765"/>
      <c r="D246" s="765"/>
      <c r="E246" s="105" t="s">
        <v>29</v>
      </c>
      <c r="F246" s="87"/>
      <c r="G246" s="87"/>
      <c r="H246" s="87"/>
      <c r="I246" s="87"/>
      <c r="J246" s="87"/>
      <c r="K246" s="87"/>
      <c r="L246" s="87"/>
      <c r="M246" s="87"/>
      <c r="N246" s="770"/>
    </row>
    <row r="247" spans="1:14" ht="15.75" customHeight="1">
      <c r="A247" s="123"/>
      <c r="B247" s="770"/>
      <c r="C247" s="765"/>
      <c r="D247" s="765"/>
      <c r="E247" s="105" t="s">
        <v>62</v>
      </c>
      <c r="F247" s="87">
        <f t="shared" ref="F247:G247" si="99">F254+F261+F268</f>
        <v>0</v>
      </c>
      <c r="G247" s="87">
        <f t="shared" si="99"/>
        <v>0</v>
      </c>
      <c r="H247" s="87">
        <f t="shared" ref="H247:J247" si="100">H254+H261+H268</f>
        <v>0</v>
      </c>
      <c r="I247" s="87">
        <f t="shared" si="100"/>
        <v>0</v>
      </c>
      <c r="J247" s="87">
        <f t="shared" si="100"/>
        <v>0</v>
      </c>
      <c r="K247" s="87">
        <f t="shared" ref="K247:M247" si="101">K254+K261+K268</f>
        <v>0</v>
      </c>
      <c r="L247" s="87">
        <f t="shared" si="101"/>
        <v>0</v>
      </c>
      <c r="M247" s="87">
        <f t="shared" si="101"/>
        <v>0</v>
      </c>
      <c r="N247" s="770"/>
    </row>
    <row r="248" spans="1:14" ht="15.75" customHeight="1">
      <c r="A248" s="123"/>
      <c r="B248" s="770"/>
      <c r="C248" s="765"/>
      <c r="D248" s="765"/>
      <c r="E248" s="105" t="s">
        <v>16</v>
      </c>
      <c r="F248" s="87"/>
      <c r="G248" s="87"/>
      <c r="H248" s="87"/>
      <c r="I248" s="87"/>
      <c r="J248" s="87"/>
      <c r="K248" s="87"/>
      <c r="L248" s="87"/>
      <c r="M248" s="87"/>
      <c r="N248" s="770"/>
    </row>
    <row r="249" spans="1:14" ht="15.75" customHeight="1">
      <c r="A249" s="123"/>
      <c r="B249" s="746"/>
      <c r="C249" s="764" t="s">
        <v>432</v>
      </c>
      <c r="D249" s="766" t="s">
        <v>430</v>
      </c>
      <c r="E249" s="107" t="s">
        <v>13</v>
      </c>
      <c r="F249" s="91">
        <f t="shared" ref="F249:G249" si="102">F251+F252+F254+F253</f>
        <v>3268.7939999999999</v>
      </c>
      <c r="G249" s="91">
        <f t="shared" si="102"/>
        <v>3268.7939999999999</v>
      </c>
      <c r="H249" s="91">
        <f t="shared" ref="H249:M249" si="103">H251+H252+H254+H253</f>
        <v>3656.5810000000001</v>
      </c>
      <c r="I249" s="91">
        <f t="shared" si="103"/>
        <v>1733.67407</v>
      </c>
      <c r="J249" s="89">
        <f t="shared" si="103"/>
        <v>3666.0645399999999</v>
      </c>
      <c r="K249" s="89">
        <f t="shared" si="103"/>
        <v>3666.0645399999999</v>
      </c>
      <c r="L249" s="91">
        <f t="shared" si="103"/>
        <v>3368.5619999999999</v>
      </c>
      <c r="M249" s="91">
        <f t="shared" si="103"/>
        <v>3368.5619999999999</v>
      </c>
      <c r="N249" s="90"/>
    </row>
    <row r="250" spans="1:14" ht="15.75" customHeight="1">
      <c r="A250" s="123"/>
      <c r="B250" s="746"/>
      <c r="C250" s="764"/>
      <c r="D250" s="766"/>
      <c r="E250" s="107" t="s">
        <v>14</v>
      </c>
      <c r="F250" s="91"/>
      <c r="G250" s="91"/>
      <c r="H250" s="91"/>
      <c r="I250" s="91"/>
      <c r="J250" s="89"/>
      <c r="K250" s="89"/>
      <c r="L250" s="88"/>
      <c r="M250" s="88"/>
      <c r="N250" s="90"/>
    </row>
    <row r="251" spans="1:14" ht="15.75" customHeight="1">
      <c r="A251" s="123"/>
      <c r="B251" s="746"/>
      <c r="C251" s="764"/>
      <c r="D251" s="766"/>
      <c r="E251" s="107" t="s">
        <v>24</v>
      </c>
      <c r="F251" s="91">
        <v>0</v>
      </c>
      <c r="G251" s="91"/>
      <c r="H251" s="91">
        <v>0</v>
      </c>
      <c r="I251" s="91">
        <v>0</v>
      </c>
      <c r="J251" s="89">
        <v>0</v>
      </c>
      <c r="K251" s="89">
        <v>0</v>
      </c>
      <c r="L251" s="88">
        <v>0</v>
      </c>
      <c r="M251" s="88">
        <v>0</v>
      </c>
      <c r="N251" s="90"/>
    </row>
    <row r="252" spans="1:14" ht="15.75" customHeight="1">
      <c r="A252" s="123"/>
      <c r="B252" s="746"/>
      <c r="C252" s="764"/>
      <c r="D252" s="766"/>
      <c r="E252" s="107" t="s">
        <v>15</v>
      </c>
      <c r="F252" s="140">
        <v>3268.7939999999999</v>
      </c>
      <c r="G252" s="140">
        <v>3268.7939999999999</v>
      </c>
      <c r="H252" s="413">
        <v>3656.5810000000001</v>
      </c>
      <c r="I252" s="413">
        <v>1733.67407</v>
      </c>
      <c r="J252" s="141">
        <v>3666.0645399999999</v>
      </c>
      <c r="K252" s="141">
        <v>3666.0645399999999</v>
      </c>
      <c r="L252" s="422">
        <v>3368.5619999999999</v>
      </c>
      <c r="M252" s="422">
        <v>3368.5619999999999</v>
      </c>
      <c r="N252" s="90"/>
    </row>
    <row r="253" spans="1:14" ht="15.75" customHeight="1">
      <c r="A253" s="123"/>
      <c r="B253" s="746"/>
      <c r="C253" s="764"/>
      <c r="D253" s="766"/>
      <c r="E253" s="107" t="s">
        <v>29</v>
      </c>
      <c r="F253" s="91"/>
      <c r="G253" s="91"/>
      <c r="H253" s="91"/>
      <c r="I253" s="91"/>
      <c r="J253" s="89"/>
      <c r="K253" s="89"/>
      <c r="L253" s="88"/>
      <c r="M253" s="88"/>
      <c r="N253" s="90"/>
    </row>
    <row r="254" spans="1:14" ht="15.75" customHeight="1">
      <c r="A254" s="123"/>
      <c r="B254" s="746"/>
      <c r="C254" s="764"/>
      <c r="D254" s="766"/>
      <c r="E254" s="107" t="s">
        <v>62</v>
      </c>
      <c r="F254" s="91">
        <v>0</v>
      </c>
      <c r="G254" s="91">
        <v>0</v>
      </c>
      <c r="H254" s="91">
        <v>0</v>
      </c>
      <c r="I254" s="91">
        <v>0</v>
      </c>
      <c r="J254" s="89">
        <v>0</v>
      </c>
      <c r="K254" s="89">
        <v>0</v>
      </c>
      <c r="L254" s="88">
        <v>0</v>
      </c>
      <c r="M254" s="88">
        <v>0</v>
      </c>
      <c r="N254" s="90"/>
    </row>
    <row r="255" spans="1:14" ht="15.75" customHeight="1">
      <c r="A255" s="123"/>
      <c r="B255" s="746"/>
      <c r="C255" s="764"/>
      <c r="D255" s="766"/>
      <c r="E255" s="107" t="s">
        <v>16</v>
      </c>
      <c r="F255" s="109"/>
      <c r="G255" s="91"/>
      <c r="H255" s="91"/>
      <c r="I255" s="91"/>
      <c r="J255" s="87"/>
      <c r="K255" s="89"/>
      <c r="L255" s="88"/>
      <c r="M255" s="88"/>
      <c r="N255" s="90"/>
    </row>
    <row r="256" spans="1:14" ht="15.75" customHeight="1">
      <c r="A256" s="123"/>
      <c r="B256" s="751"/>
      <c r="C256" s="796"/>
      <c r="D256" s="796"/>
      <c r="E256" s="106" t="s">
        <v>13</v>
      </c>
      <c r="F256" s="91">
        <f t="shared" ref="F256:G256" si="104">F258+F259+F261</f>
        <v>987.17499999999995</v>
      </c>
      <c r="G256" s="91">
        <f t="shared" si="104"/>
        <v>987.17499999999995</v>
      </c>
      <c r="H256" s="91">
        <f t="shared" ref="H256:M256" si="105">H258+H259+H261</f>
        <v>1104.287</v>
      </c>
      <c r="I256" s="91">
        <f t="shared" si="105"/>
        <v>488.67788000000002</v>
      </c>
      <c r="J256" s="89">
        <f t="shared" si="105"/>
        <v>1094.8034600000001</v>
      </c>
      <c r="K256" s="89">
        <f t="shared" si="105"/>
        <v>1094.8034600000001</v>
      </c>
      <c r="L256" s="91">
        <f t="shared" si="105"/>
        <v>1017.306</v>
      </c>
      <c r="M256" s="91">
        <f t="shared" si="105"/>
        <v>1017.306</v>
      </c>
      <c r="N256" s="93"/>
    </row>
    <row r="257" spans="1:14" ht="15.75" customHeight="1">
      <c r="A257" s="123"/>
      <c r="B257" s="751"/>
      <c r="C257" s="796"/>
      <c r="D257" s="796"/>
      <c r="E257" s="106" t="s">
        <v>14</v>
      </c>
      <c r="F257" s="91"/>
      <c r="G257" s="91"/>
      <c r="H257" s="91"/>
      <c r="I257" s="91"/>
      <c r="J257" s="89"/>
      <c r="K257" s="89"/>
      <c r="L257" s="92"/>
      <c r="M257" s="92"/>
      <c r="N257" s="93"/>
    </row>
    <row r="258" spans="1:14" ht="15.75" customHeight="1">
      <c r="A258" s="123"/>
      <c r="B258" s="751"/>
      <c r="C258" s="796"/>
      <c r="D258" s="796"/>
      <c r="E258" s="106" t="s">
        <v>24</v>
      </c>
      <c r="F258" s="91">
        <v>0</v>
      </c>
      <c r="G258" s="91">
        <v>0</v>
      </c>
      <c r="H258" s="91">
        <v>0</v>
      </c>
      <c r="I258" s="91">
        <v>0</v>
      </c>
      <c r="J258" s="89">
        <v>0</v>
      </c>
      <c r="K258" s="89">
        <v>0</v>
      </c>
      <c r="L258" s="92">
        <v>0</v>
      </c>
      <c r="M258" s="92">
        <v>0</v>
      </c>
      <c r="N258" s="93"/>
    </row>
    <row r="259" spans="1:14" ht="15.75" customHeight="1">
      <c r="A259" s="123"/>
      <c r="B259" s="751"/>
      <c r="C259" s="796"/>
      <c r="D259" s="796"/>
      <c r="E259" s="106" t="s">
        <v>15</v>
      </c>
      <c r="F259" s="140">
        <v>987.17499999999995</v>
      </c>
      <c r="G259" s="140">
        <v>987.17499999999995</v>
      </c>
      <c r="H259" s="413">
        <v>1104.287</v>
      </c>
      <c r="I259" s="413">
        <v>488.67788000000002</v>
      </c>
      <c r="J259" s="141">
        <v>1094.8034600000001</v>
      </c>
      <c r="K259" s="141">
        <v>1094.8034600000001</v>
      </c>
      <c r="L259" s="422">
        <v>1017.306</v>
      </c>
      <c r="M259" s="422">
        <v>1017.306</v>
      </c>
      <c r="N259" s="93"/>
    </row>
    <row r="260" spans="1:14" ht="15.75" customHeight="1">
      <c r="A260" s="123"/>
      <c r="B260" s="751"/>
      <c r="C260" s="796"/>
      <c r="D260" s="796"/>
      <c r="E260" s="106" t="s">
        <v>29</v>
      </c>
      <c r="F260" s="91"/>
      <c r="G260" s="91"/>
      <c r="H260" s="91"/>
      <c r="I260" s="91"/>
      <c r="J260" s="89"/>
      <c r="K260" s="89"/>
      <c r="L260" s="92"/>
      <c r="M260" s="92"/>
      <c r="N260" s="93"/>
    </row>
    <row r="261" spans="1:14" ht="15.75" customHeight="1">
      <c r="A261" s="123"/>
      <c r="B261" s="751"/>
      <c r="C261" s="796"/>
      <c r="D261" s="796"/>
      <c r="E261" s="106" t="s">
        <v>62</v>
      </c>
      <c r="F261" s="91">
        <v>0</v>
      </c>
      <c r="G261" s="91">
        <v>0</v>
      </c>
      <c r="H261" s="91">
        <v>0</v>
      </c>
      <c r="I261" s="91"/>
      <c r="J261" s="89">
        <v>0</v>
      </c>
      <c r="K261" s="89">
        <v>0</v>
      </c>
      <c r="L261" s="92">
        <v>0</v>
      </c>
      <c r="M261" s="92">
        <v>0</v>
      </c>
      <c r="N261" s="93"/>
    </row>
    <row r="262" spans="1:14" ht="15.75" customHeight="1">
      <c r="A262" s="123"/>
      <c r="B262" s="751"/>
      <c r="C262" s="796"/>
      <c r="D262" s="796"/>
      <c r="E262" s="106" t="s">
        <v>16</v>
      </c>
      <c r="F262" s="91"/>
      <c r="G262" s="91"/>
      <c r="H262" s="91"/>
      <c r="I262" s="91"/>
      <c r="J262" s="89"/>
      <c r="K262" s="89"/>
      <c r="L262" s="92"/>
      <c r="M262" s="92"/>
      <c r="N262" s="93"/>
    </row>
    <row r="263" spans="1:14" s="26" customFormat="1" ht="15.75" customHeight="1">
      <c r="A263" s="123"/>
      <c r="B263" s="751"/>
      <c r="C263" s="796"/>
      <c r="D263" s="796"/>
      <c r="E263" s="106" t="s">
        <v>13</v>
      </c>
      <c r="F263" s="91">
        <f t="shared" ref="F263:G263" si="106">F265+F266+F267+F268</f>
        <v>389</v>
      </c>
      <c r="G263" s="91">
        <f t="shared" si="106"/>
        <v>389</v>
      </c>
      <c r="H263" s="91">
        <f t="shared" ref="H263:M263" si="107">H265+H266+H267+H268</f>
        <v>408.53199999999998</v>
      </c>
      <c r="I263" s="91">
        <f t="shared" si="107"/>
        <v>224.14659</v>
      </c>
      <c r="J263" s="89">
        <f t="shared" si="107"/>
        <v>408.53199999999998</v>
      </c>
      <c r="K263" s="89">
        <f t="shared" si="107"/>
        <v>408.53199999999998</v>
      </c>
      <c r="L263" s="91">
        <f t="shared" si="107"/>
        <v>408.53199999999998</v>
      </c>
      <c r="M263" s="91">
        <f t="shared" si="107"/>
        <v>408.53199999999998</v>
      </c>
      <c r="N263" s="93"/>
    </row>
    <row r="264" spans="1:14" s="26" customFormat="1" ht="15.75" customHeight="1">
      <c r="A264" s="123"/>
      <c r="B264" s="751"/>
      <c r="C264" s="796"/>
      <c r="D264" s="796"/>
      <c r="E264" s="106" t="s">
        <v>14</v>
      </c>
      <c r="F264" s="91"/>
      <c r="G264" s="91"/>
      <c r="H264" s="91"/>
      <c r="I264" s="91"/>
      <c r="J264" s="89"/>
      <c r="K264" s="89"/>
      <c r="L264" s="92"/>
      <c r="M264" s="92"/>
      <c r="N264" s="93"/>
    </row>
    <row r="265" spans="1:14" s="26" customFormat="1" ht="15.75" customHeight="1">
      <c r="A265" s="123"/>
      <c r="B265" s="751"/>
      <c r="C265" s="796"/>
      <c r="D265" s="796"/>
      <c r="E265" s="106" t="s">
        <v>24</v>
      </c>
      <c r="F265" s="91">
        <v>0</v>
      </c>
      <c r="G265" s="91">
        <v>0</v>
      </c>
      <c r="H265" s="91">
        <v>0</v>
      </c>
      <c r="I265" s="91">
        <v>0</v>
      </c>
      <c r="J265" s="89">
        <v>0</v>
      </c>
      <c r="K265" s="89">
        <v>0</v>
      </c>
      <c r="L265" s="92">
        <v>0</v>
      </c>
      <c r="M265" s="92">
        <v>0</v>
      </c>
      <c r="N265" s="93"/>
    </row>
    <row r="266" spans="1:14" s="26" customFormat="1" ht="15.75" customHeight="1">
      <c r="A266" s="123"/>
      <c r="B266" s="751"/>
      <c r="C266" s="796"/>
      <c r="D266" s="796"/>
      <c r="E266" s="106" t="s">
        <v>15</v>
      </c>
      <c r="F266" s="140">
        <v>389</v>
      </c>
      <c r="G266" s="140">
        <v>389</v>
      </c>
      <c r="H266" s="413">
        <v>408.53199999999998</v>
      </c>
      <c r="I266" s="413">
        <v>224.14659</v>
      </c>
      <c r="J266" s="141">
        <v>408.53199999999998</v>
      </c>
      <c r="K266" s="141">
        <v>408.53199999999998</v>
      </c>
      <c r="L266" s="422">
        <v>408.53199999999998</v>
      </c>
      <c r="M266" s="422">
        <v>408.53199999999998</v>
      </c>
      <c r="N266" s="93"/>
    </row>
    <row r="267" spans="1:14" s="26" customFormat="1" ht="15.75" customHeight="1">
      <c r="A267" s="123"/>
      <c r="B267" s="751"/>
      <c r="C267" s="796"/>
      <c r="D267" s="796"/>
      <c r="E267" s="106" t="s">
        <v>29</v>
      </c>
      <c r="F267" s="91"/>
      <c r="G267" s="91"/>
      <c r="H267" s="91"/>
      <c r="I267" s="91"/>
      <c r="J267" s="89"/>
      <c r="K267" s="89"/>
      <c r="L267" s="92"/>
      <c r="M267" s="92"/>
      <c r="N267" s="93"/>
    </row>
    <row r="268" spans="1:14" s="26" customFormat="1" ht="15.75" customHeight="1">
      <c r="A268" s="123"/>
      <c r="B268" s="751"/>
      <c r="C268" s="796"/>
      <c r="D268" s="796"/>
      <c r="E268" s="106" t="s">
        <v>62</v>
      </c>
      <c r="F268" s="91">
        <v>0</v>
      </c>
      <c r="G268" s="91">
        <v>0</v>
      </c>
      <c r="H268" s="91">
        <v>0</v>
      </c>
      <c r="I268" s="91">
        <v>0</v>
      </c>
      <c r="J268" s="89">
        <v>0</v>
      </c>
      <c r="K268" s="89">
        <v>0</v>
      </c>
      <c r="L268" s="92">
        <v>0</v>
      </c>
      <c r="M268" s="92">
        <v>0</v>
      </c>
      <c r="N268" s="93"/>
    </row>
    <row r="269" spans="1:14" s="26" customFormat="1" ht="15.75" customHeight="1">
      <c r="A269" s="123"/>
      <c r="B269" s="751"/>
      <c r="C269" s="796"/>
      <c r="D269" s="796"/>
      <c r="E269" s="106" t="s">
        <v>16</v>
      </c>
      <c r="F269" s="91"/>
      <c r="G269" s="91"/>
      <c r="H269" s="91"/>
      <c r="I269" s="91"/>
      <c r="J269" s="89"/>
      <c r="K269" s="89"/>
      <c r="L269" s="92"/>
      <c r="M269" s="92"/>
      <c r="N269" s="93"/>
    </row>
    <row r="270" spans="1:14" ht="15.75" customHeight="1">
      <c r="A270" s="123"/>
      <c r="B270" s="801">
        <v>4</v>
      </c>
      <c r="C270" s="800" t="s">
        <v>89</v>
      </c>
      <c r="D270" s="800" t="s">
        <v>210</v>
      </c>
      <c r="E270" s="104" t="s">
        <v>13</v>
      </c>
      <c r="F270" s="86">
        <f t="shared" ref="F270:G270" si="108">F272+F273+F275</f>
        <v>7880</v>
      </c>
      <c r="G270" s="86">
        <f t="shared" si="108"/>
        <v>7880</v>
      </c>
      <c r="H270" s="86">
        <f t="shared" ref="H270:M270" si="109">H272+H273+H275</f>
        <v>5999</v>
      </c>
      <c r="I270" s="86">
        <f t="shared" si="109"/>
        <v>379.1</v>
      </c>
      <c r="J270" s="86">
        <f t="shared" si="109"/>
        <v>6030.0776299999998</v>
      </c>
      <c r="K270" s="86">
        <f t="shared" si="109"/>
        <v>6030.0775999999996</v>
      </c>
      <c r="L270" s="86">
        <f t="shared" si="109"/>
        <v>1243</v>
      </c>
      <c r="M270" s="86">
        <f t="shared" si="109"/>
        <v>1243</v>
      </c>
      <c r="N270" s="801"/>
    </row>
    <row r="271" spans="1:14" ht="15.75" customHeight="1">
      <c r="A271" s="123"/>
      <c r="B271" s="801"/>
      <c r="C271" s="800"/>
      <c r="D271" s="800"/>
      <c r="E271" s="104" t="s">
        <v>14</v>
      </c>
      <c r="F271" s="86"/>
      <c r="G271" s="86"/>
      <c r="H271" s="86"/>
      <c r="I271" s="86"/>
      <c r="J271" s="86"/>
      <c r="K271" s="86"/>
      <c r="L271" s="86"/>
      <c r="M271" s="86"/>
      <c r="N271" s="801"/>
    </row>
    <row r="272" spans="1:14" ht="15.75" customHeight="1">
      <c r="A272" s="123"/>
      <c r="B272" s="801"/>
      <c r="C272" s="800"/>
      <c r="D272" s="800"/>
      <c r="E272" s="104" t="s">
        <v>24</v>
      </c>
      <c r="F272" s="86">
        <f t="shared" ref="F272:M273" si="110">F279+F328</f>
        <v>0</v>
      </c>
      <c r="G272" s="86">
        <f t="shared" si="110"/>
        <v>0</v>
      </c>
      <c r="H272" s="86">
        <f t="shared" si="110"/>
        <v>0</v>
      </c>
      <c r="I272" s="86">
        <f t="shared" si="110"/>
        <v>0</v>
      </c>
      <c r="J272" s="86">
        <f t="shared" si="110"/>
        <v>0</v>
      </c>
      <c r="K272" s="86">
        <f t="shared" si="110"/>
        <v>0</v>
      </c>
      <c r="L272" s="86">
        <f t="shared" si="110"/>
        <v>0</v>
      </c>
      <c r="M272" s="86">
        <f t="shared" si="110"/>
        <v>0</v>
      </c>
      <c r="N272" s="801"/>
    </row>
    <row r="273" spans="1:14" ht="15.75" customHeight="1">
      <c r="A273" s="123"/>
      <c r="B273" s="801"/>
      <c r="C273" s="800"/>
      <c r="D273" s="800"/>
      <c r="E273" s="104" t="s">
        <v>15</v>
      </c>
      <c r="F273" s="86">
        <f t="shared" si="110"/>
        <v>7880</v>
      </c>
      <c r="G273" s="86">
        <f t="shared" si="110"/>
        <v>7880</v>
      </c>
      <c r="H273" s="86">
        <f t="shared" si="110"/>
        <v>4716</v>
      </c>
      <c r="I273" s="86">
        <f t="shared" si="110"/>
        <v>0</v>
      </c>
      <c r="J273" s="86">
        <f t="shared" si="110"/>
        <v>4716</v>
      </c>
      <c r="K273" s="86">
        <f t="shared" si="110"/>
        <v>4716</v>
      </c>
      <c r="L273" s="86">
        <f t="shared" si="110"/>
        <v>0</v>
      </c>
      <c r="M273" s="86">
        <f t="shared" si="110"/>
        <v>0</v>
      </c>
      <c r="N273" s="801"/>
    </row>
    <row r="274" spans="1:14" ht="15.75" customHeight="1">
      <c r="A274" s="123"/>
      <c r="B274" s="801"/>
      <c r="C274" s="800"/>
      <c r="D274" s="800"/>
      <c r="E274" s="104" t="s">
        <v>29</v>
      </c>
      <c r="F274" s="86"/>
      <c r="G274" s="86"/>
      <c r="H274" s="86"/>
      <c r="I274" s="86"/>
      <c r="J274" s="86"/>
      <c r="K274" s="86"/>
      <c r="L274" s="86"/>
      <c r="M274" s="86"/>
      <c r="N274" s="801"/>
    </row>
    <row r="275" spans="1:14" ht="15.75" customHeight="1">
      <c r="A275" s="123"/>
      <c r="B275" s="801"/>
      <c r="C275" s="800"/>
      <c r="D275" s="800"/>
      <c r="E275" s="104" t="s">
        <v>62</v>
      </c>
      <c r="F275" s="86">
        <f t="shared" ref="F275:M275" si="111">F282+F331</f>
        <v>0</v>
      </c>
      <c r="G275" s="86">
        <f t="shared" si="111"/>
        <v>0</v>
      </c>
      <c r="H275" s="86">
        <f t="shared" si="111"/>
        <v>1283</v>
      </c>
      <c r="I275" s="86">
        <f t="shared" si="111"/>
        <v>379.1</v>
      </c>
      <c r="J275" s="86">
        <f t="shared" si="111"/>
        <v>1314.07763</v>
      </c>
      <c r="K275" s="86">
        <f t="shared" si="111"/>
        <v>1314.0775999999998</v>
      </c>
      <c r="L275" s="86">
        <f t="shared" si="111"/>
        <v>1243</v>
      </c>
      <c r="M275" s="86">
        <f t="shared" si="111"/>
        <v>1243</v>
      </c>
      <c r="N275" s="801"/>
    </row>
    <row r="276" spans="1:14" ht="15.75" customHeight="1">
      <c r="A276" s="123"/>
      <c r="B276" s="801"/>
      <c r="C276" s="800"/>
      <c r="D276" s="800"/>
      <c r="E276" s="104" t="s">
        <v>16</v>
      </c>
      <c r="F276" s="86"/>
      <c r="G276" s="86"/>
      <c r="H276" s="86"/>
      <c r="I276" s="86"/>
      <c r="J276" s="86"/>
      <c r="K276" s="86"/>
      <c r="L276" s="86"/>
      <c r="M276" s="86"/>
      <c r="N276" s="801"/>
    </row>
    <row r="277" spans="1:14" ht="15.75" customHeight="1">
      <c r="A277" s="123"/>
      <c r="B277" s="770" t="s">
        <v>131</v>
      </c>
      <c r="C277" s="765" t="s">
        <v>90</v>
      </c>
      <c r="D277" s="765" t="s">
        <v>127</v>
      </c>
      <c r="E277" s="105" t="s">
        <v>13</v>
      </c>
      <c r="F277" s="87">
        <f t="shared" ref="F277:G277" si="112">F279+F280+F281+F282+F283</f>
        <v>7880</v>
      </c>
      <c r="G277" s="87">
        <f t="shared" si="112"/>
        <v>7880</v>
      </c>
      <c r="H277" s="87">
        <f>H279+H280+H281+H282+H283</f>
        <v>5959</v>
      </c>
      <c r="I277" s="87">
        <f t="shared" ref="I277:J277" si="113">I279+I280+I281+I282+I283</f>
        <v>379.1</v>
      </c>
      <c r="J277" s="87">
        <f t="shared" si="113"/>
        <v>6030.0776299999998</v>
      </c>
      <c r="K277" s="87">
        <f t="shared" ref="K277" si="114">K279+K280+K281+K282+K283</f>
        <v>6030.0775999999996</v>
      </c>
      <c r="L277" s="87">
        <f t="shared" ref="L277:M277" si="115">L279+L280+L282</f>
        <v>1203</v>
      </c>
      <c r="M277" s="87">
        <f t="shared" si="115"/>
        <v>1203</v>
      </c>
      <c r="N277" s="770"/>
    </row>
    <row r="278" spans="1:14" ht="15.75" customHeight="1">
      <c r="A278" s="123"/>
      <c r="B278" s="770"/>
      <c r="C278" s="765"/>
      <c r="D278" s="765"/>
      <c r="E278" s="105" t="s">
        <v>14</v>
      </c>
      <c r="F278" s="87"/>
      <c r="G278" s="87"/>
      <c r="H278" s="87"/>
      <c r="I278" s="87"/>
      <c r="J278" s="87"/>
      <c r="K278" s="87"/>
      <c r="L278" s="87"/>
      <c r="M278" s="87"/>
      <c r="N278" s="770"/>
    </row>
    <row r="279" spans="1:14" ht="15.75" customHeight="1">
      <c r="A279" s="123"/>
      <c r="B279" s="770"/>
      <c r="C279" s="765"/>
      <c r="D279" s="765"/>
      <c r="E279" s="105" t="s">
        <v>24</v>
      </c>
      <c r="F279" s="87">
        <f t="shared" ref="F279:G279" si="116">F286+F293+F314+F321</f>
        <v>0</v>
      </c>
      <c r="G279" s="87">
        <f t="shared" si="116"/>
        <v>0</v>
      </c>
      <c r="H279" s="87">
        <f>H286+H293+H314+H321+H300</f>
        <v>0</v>
      </c>
      <c r="I279" s="87">
        <f t="shared" ref="I279" si="117">I286+I293+I314+I321+I300</f>
        <v>0</v>
      </c>
      <c r="J279" s="87">
        <f>J286+J293+J314+J321+J300+J307</f>
        <v>0</v>
      </c>
      <c r="K279" s="87">
        <f>K286+K293+K314+K321+K300+K307</f>
        <v>0</v>
      </c>
      <c r="L279" s="87">
        <f t="shared" ref="L279:M279" si="118">L286+L293+L314+L321+L300+L307</f>
        <v>0</v>
      </c>
      <c r="M279" s="87">
        <f t="shared" si="118"/>
        <v>0</v>
      </c>
      <c r="N279" s="770"/>
    </row>
    <row r="280" spans="1:14" ht="15.75" customHeight="1">
      <c r="A280" s="123"/>
      <c r="B280" s="770"/>
      <c r="C280" s="765"/>
      <c r="D280" s="765"/>
      <c r="E280" s="105" t="s">
        <v>15</v>
      </c>
      <c r="F280" s="87">
        <f t="shared" ref="F280:G280" si="119">F287+F294+F315+F322</f>
        <v>7880</v>
      </c>
      <c r="G280" s="87">
        <f t="shared" si="119"/>
        <v>7880</v>
      </c>
      <c r="H280" s="87">
        <f>H287+H294+H315+H322+H301</f>
        <v>4716</v>
      </c>
      <c r="I280" s="87">
        <f>I287+I294+I315+I322+I301</f>
        <v>0</v>
      </c>
      <c r="J280" s="87">
        <f t="shared" ref="J280:M283" si="120">J287+J294+J315+J322+J301+J308</f>
        <v>4716</v>
      </c>
      <c r="K280" s="87">
        <f t="shared" ref="K280" si="121">K287+K294+K315+K322+K301+K308</f>
        <v>4716</v>
      </c>
      <c r="L280" s="87">
        <f t="shared" si="120"/>
        <v>0</v>
      </c>
      <c r="M280" s="87">
        <f t="shared" si="120"/>
        <v>0</v>
      </c>
      <c r="N280" s="770"/>
    </row>
    <row r="281" spans="1:14" ht="15.75" customHeight="1">
      <c r="A281" s="123"/>
      <c r="B281" s="770"/>
      <c r="C281" s="765"/>
      <c r="D281" s="765"/>
      <c r="E281" s="105" t="s">
        <v>29</v>
      </c>
      <c r="F281" s="87">
        <f t="shared" ref="F281:G281" si="122">F288+F295+F316+F323</f>
        <v>0</v>
      </c>
      <c r="G281" s="87">
        <f t="shared" si="122"/>
        <v>0</v>
      </c>
      <c r="H281" s="87">
        <f>H288+H295+H316+H323+H302</f>
        <v>0</v>
      </c>
      <c r="I281" s="87">
        <f>I288+I295+I316+I323+I302</f>
        <v>0</v>
      </c>
      <c r="J281" s="87">
        <f t="shared" si="120"/>
        <v>0</v>
      </c>
      <c r="K281" s="87">
        <f t="shared" ref="K281" si="123">K288+K295+K316+K323+K302+K309</f>
        <v>0</v>
      </c>
      <c r="L281" s="87">
        <f t="shared" si="120"/>
        <v>0</v>
      </c>
      <c r="M281" s="87">
        <f t="shared" si="120"/>
        <v>0</v>
      </c>
      <c r="N281" s="770"/>
    </row>
    <row r="282" spans="1:14" ht="15.75" customHeight="1">
      <c r="A282" s="123"/>
      <c r="B282" s="770"/>
      <c r="C282" s="765"/>
      <c r="D282" s="765"/>
      <c r="E282" s="105" t="s">
        <v>62</v>
      </c>
      <c r="F282" s="87">
        <f t="shared" ref="F282:G282" si="124">F289+F296+F317+F324</f>
        <v>0</v>
      </c>
      <c r="G282" s="87">
        <f t="shared" si="124"/>
        <v>0</v>
      </c>
      <c r="H282" s="87">
        <f t="shared" ref="H282:I282" si="125">H289+H296+H317+H324+H303</f>
        <v>1243</v>
      </c>
      <c r="I282" s="87">
        <f t="shared" si="125"/>
        <v>379.1</v>
      </c>
      <c r="J282" s="87">
        <f t="shared" si="120"/>
        <v>1314.07763</v>
      </c>
      <c r="K282" s="87">
        <f t="shared" ref="K282" si="126">K289+K296+K317+K324+K303+K310</f>
        <v>1314.0775999999998</v>
      </c>
      <c r="L282" s="87">
        <f t="shared" si="120"/>
        <v>1203</v>
      </c>
      <c r="M282" s="87">
        <f t="shared" si="120"/>
        <v>1203</v>
      </c>
      <c r="N282" s="770"/>
    </row>
    <row r="283" spans="1:14" ht="15.75" customHeight="1">
      <c r="A283" s="123"/>
      <c r="B283" s="770"/>
      <c r="C283" s="765"/>
      <c r="D283" s="765"/>
      <c r="E283" s="105" t="s">
        <v>16</v>
      </c>
      <c r="F283" s="87">
        <f t="shared" ref="F283:G283" si="127">F290+F297+F318+F325</f>
        <v>0</v>
      </c>
      <c r="G283" s="87">
        <f t="shared" si="127"/>
        <v>0</v>
      </c>
      <c r="H283" s="87">
        <f>H290+H297+H318+H325+H304</f>
        <v>0</v>
      </c>
      <c r="I283" s="87">
        <f>I290+I297+I318+I325+I304</f>
        <v>0</v>
      </c>
      <c r="J283" s="87">
        <f t="shared" si="120"/>
        <v>0</v>
      </c>
      <c r="K283" s="87">
        <f t="shared" ref="K283" si="128">K290+K297+K318+K325+K304+K311</f>
        <v>0</v>
      </c>
      <c r="L283" s="87">
        <f t="shared" si="120"/>
        <v>0</v>
      </c>
      <c r="M283" s="87">
        <f t="shared" si="120"/>
        <v>0</v>
      </c>
      <c r="N283" s="770"/>
    </row>
    <row r="284" spans="1:14" ht="15.75" customHeight="1">
      <c r="A284" s="123"/>
      <c r="B284" s="747"/>
      <c r="C284" s="752"/>
      <c r="D284" s="766" t="s">
        <v>337</v>
      </c>
      <c r="E284" s="106" t="s">
        <v>13</v>
      </c>
      <c r="F284" s="91">
        <f t="shared" ref="F284:G284" si="129">F286+F287+F288+F289</f>
        <v>0</v>
      </c>
      <c r="G284" s="91">
        <f t="shared" si="129"/>
        <v>0</v>
      </c>
      <c r="H284" s="91">
        <f t="shared" ref="H284:M284" si="130">H286+H287+H288+H289</f>
        <v>464.4</v>
      </c>
      <c r="I284" s="91">
        <f t="shared" si="130"/>
        <v>0</v>
      </c>
      <c r="J284" s="89">
        <f t="shared" si="130"/>
        <v>494.04255000000001</v>
      </c>
      <c r="K284" s="89">
        <f t="shared" si="130"/>
        <v>494.04255000000001</v>
      </c>
      <c r="L284" s="88">
        <f t="shared" si="130"/>
        <v>0</v>
      </c>
      <c r="M284" s="88">
        <f t="shared" si="130"/>
        <v>0</v>
      </c>
      <c r="N284" s="93"/>
    </row>
    <row r="285" spans="1:14" ht="15.75" customHeight="1">
      <c r="A285" s="123"/>
      <c r="B285" s="748"/>
      <c r="C285" s="753"/>
      <c r="D285" s="766"/>
      <c r="E285" s="106" t="s">
        <v>14</v>
      </c>
      <c r="F285" s="91"/>
      <c r="G285" s="91"/>
      <c r="H285" s="91"/>
      <c r="I285" s="91"/>
      <c r="J285" s="89"/>
      <c r="K285" s="89"/>
      <c r="L285" s="92"/>
      <c r="M285" s="92"/>
      <c r="N285" s="93"/>
    </row>
    <row r="286" spans="1:14" ht="15.75" customHeight="1">
      <c r="A286" s="123"/>
      <c r="B286" s="748"/>
      <c r="C286" s="753"/>
      <c r="D286" s="766"/>
      <c r="E286" s="106" t="s">
        <v>24</v>
      </c>
      <c r="F286" s="91">
        <v>0</v>
      </c>
      <c r="G286" s="91">
        <v>0</v>
      </c>
      <c r="H286" s="91">
        <v>0</v>
      </c>
      <c r="I286" s="91">
        <v>0</v>
      </c>
      <c r="J286" s="89">
        <v>0</v>
      </c>
      <c r="K286" s="89">
        <v>0</v>
      </c>
      <c r="L286" s="92">
        <v>0</v>
      </c>
      <c r="M286" s="92">
        <v>0</v>
      </c>
      <c r="N286" s="93"/>
    </row>
    <row r="287" spans="1:14" ht="15.75" customHeight="1">
      <c r="A287" s="123"/>
      <c r="B287" s="748"/>
      <c r="C287" s="753"/>
      <c r="D287" s="766"/>
      <c r="E287" s="106" t="s">
        <v>15</v>
      </c>
      <c r="F287" s="91">
        <v>0</v>
      </c>
      <c r="G287" s="91">
        <v>0</v>
      </c>
      <c r="H287" s="413">
        <v>464.4</v>
      </c>
      <c r="I287" s="413">
        <v>0</v>
      </c>
      <c r="J287" s="141">
        <v>464.4</v>
      </c>
      <c r="K287" s="141">
        <v>464.4</v>
      </c>
      <c r="L287" s="92">
        <v>0</v>
      </c>
      <c r="M287" s="92">
        <v>0</v>
      </c>
      <c r="N287" s="93"/>
    </row>
    <row r="288" spans="1:14" ht="15.75" customHeight="1">
      <c r="A288" s="123"/>
      <c r="B288" s="748"/>
      <c r="C288" s="753"/>
      <c r="D288" s="766"/>
      <c r="E288" s="106" t="s">
        <v>29</v>
      </c>
      <c r="F288" s="91"/>
      <c r="G288" s="91"/>
      <c r="H288" s="91"/>
      <c r="I288" s="91"/>
      <c r="J288" s="89"/>
      <c r="K288" s="89"/>
      <c r="L288" s="92"/>
      <c r="M288" s="92"/>
      <c r="N288" s="93"/>
    </row>
    <row r="289" spans="1:14" ht="15.75" customHeight="1">
      <c r="A289" s="123"/>
      <c r="B289" s="748"/>
      <c r="C289" s="753"/>
      <c r="D289" s="766"/>
      <c r="E289" s="106" t="s">
        <v>62</v>
      </c>
      <c r="F289" s="140">
        <v>0</v>
      </c>
      <c r="G289" s="140">
        <v>0</v>
      </c>
      <c r="H289" s="413">
        <v>0</v>
      </c>
      <c r="I289" s="413">
        <v>0</v>
      </c>
      <c r="J289" s="141">
        <v>29.64255</v>
      </c>
      <c r="K289" s="141">
        <v>29.64255</v>
      </c>
      <c r="L289" s="143">
        <v>0</v>
      </c>
      <c r="M289" s="143">
        <v>0</v>
      </c>
      <c r="N289" s="93"/>
    </row>
    <row r="290" spans="1:14" ht="15.75" customHeight="1">
      <c r="A290" s="123"/>
      <c r="B290" s="748"/>
      <c r="C290" s="753"/>
      <c r="D290" s="766"/>
      <c r="E290" s="106" t="s">
        <v>16</v>
      </c>
      <c r="F290" s="91"/>
      <c r="G290" s="91"/>
      <c r="H290" s="91"/>
      <c r="I290" s="91"/>
      <c r="J290" s="89"/>
      <c r="K290" s="89"/>
      <c r="L290" s="92"/>
      <c r="M290" s="92"/>
      <c r="N290" s="93"/>
    </row>
    <row r="291" spans="1:14" s="42" customFormat="1" ht="15.75" customHeight="1">
      <c r="A291" s="123"/>
      <c r="B291" s="748"/>
      <c r="C291" s="753"/>
      <c r="D291" s="776" t="s">
        <v>657</v>
      </c>
      <c r="E291" s="106" t="s">
        <v>13</v>
      </c>
      <c r="F291" s="91">
        <f t="shared" ref="F291:G291" si="131">F293+F294+F295+F296</f>
        <v>0</v>
      </c>
      <c r="G291" s="91">
        <f t="shared" si="131"/>
        <v>0</v>
      </c>
      <c r="H291" s="91">
        <f t="shared" ref="H291:M291" si="132">H293+H294+H295+H296</f>
        <v>183</v>
      </c>
      <c r="I291" s="91">
        <f t="shared" si="132"/>
        <v>0</v>
      </c>
      <c r="J291" s="89">
        <f t="shared" si="132"/>
        <v>184.84848</v>
      </c>
      <c r="K291" s="89">
        <f t="shared" si="132"/>
        <v>184.84848</v>
      </c>
      <c r="L291" s="88">
        <f t="shared" si="132"/>
        <v>0</v>
      </c>
      <c r="M291" s="88">
        <f t="shared" si="132"/>
        <v>0</v>
      </c>
      <c r="N291" s="93"/>
    </row>
    <row r="292" spans="1:14" s="42" customFormat="1" ht="15.75" customHeight="1">
      <c r="A292" s="123"/>
      <c r="B292" s="748"/>
      <c r="C292" s="753"/>
      <c r="D292" s="776"/>
      <c r="E292" s="106" t="s">
        <v>14</v>
      </c>
      <c r="F292" s="91"/>
      <c r="G292" s="91"/>
      <c r="H292" s="91"/>
      <c r="I292" s="91"/>
      <c r="J292" s="89"/>
      <c r="K292" s="89"/>
      <c r="L292" s="92"/>
      <c r="M292" s="92"/>
      <c r="N292" s="93"/>
    </row>
    <row r="293" spans="1:14" s="42" customFormat="1" ht="15.75" customHeight="1">
      <c r="A293" s="123"/>
      <c r="B293" s="748"/>
      <c r="C293" s="753"/>
      <c r="D293" s="776"/>
      <c r="E293" s="106" t="s">
        <v>24</v>
      </c>
      <c r="F293" s="91">
        <v>0</v>
      </c>
      <c r="G293" s="91">
        <v>0</v>
      </c>
      <c r="H293" s="91">
        <v>0</v>
      </c>
      <c r="I293" s="91">
        <v>0</v>
      </c>
      <c r="J293" s="89">
        <v>0</v>
      </c>
      <c r="K293" s="89">
        <v>0</v>
      </c>
      <c r="L293" s="92">
        <v>0</v>
      </c>
      <c r="M293" s="92">
        <v>0</v>
      </c>
      <c r="N293" s="93"/>
    </row>
    <row r="294" spans="1:14" s="42" customFormat="1" ht="15.75" customHeight="1">
      <c r="A294" s="123"/>
      <c r="B294" s="748"/>
      <c r="C294" s="753"/>
      <c r="D294" s="776"/>
      <c r="E294" s="106" t="s">
        <v>15</v>
      </c>
      <c r="F294" s="140">
        <v>0</v>
      </c>
      <c r="G294" s="140">
        <v>0</v>
      </c>
      <c r="H294" s="413">
        <v>183</v>
      </c>
      <c r="I294" s="413">
        <v>0</v>
      </c>
      <c r="J294" s="141">
        <v>183</v>
      </c>
      <c r="K294" s="141">
        <v>183</v>
      </c>
      <c r="L294" s="143">
        <v>0</v>
      </c>
      <c r="M294" s="143">
        <v>0</v>
      </c>
      <c r="N294" s="93"/>
    </row>
    <row r="295" spans="1:14" s="42" customFormat="1" ht="15.75" customHeight="1">
      <c r="A295" s="123"/>
      <c r="B295" s="748"/>
      <c r="C295" s="753"/>
      <c r="D295" s="776"/>
      <c r="E295" s="106" t="s">
        <v>29</v>
      </c>
      <c r="F295" s="91"/>
      <c r="G295" s="91"/>
      <c r="H295" s="91"/>
      <c r="I295" s="91"/>
      <c r="J295" s="89"/>
      <c r="K295" s="89"/>
      <c r="L295" s="92"/>
      <c r="M295" s="92"/>
      <c r="N295" s="93"/>
    </row>
    <row r="296" spans="1:14" s="42" customFormat="1" ht="15.75" customHeight="1">
      <c r="A296" s="123"/>
      <c r="B296" s="748"/>
      <c r="C296" s="753"/>
      <c r="D296" s="776"/>
      <c r="E296" s="106" t="s">
        <v>62</v>
      </c>
      <c r="F296" s="140">
        <v>0</v>
      </c>
      <c r="G296" s="140">
        <v>0</v>
      </c>
      <c r="H296" s="140">
        <v>0</v>
      </c>
      <c r="I296" s="140">
        <v>0</v>
      </c>
      <c r="J296" s="505">
        <v>1.8484799999999999</v>
      </c>
      <c r="K296" s="505">
        <v>1.8484799999999999</v>
      </c>
      <c r="L296" s="143">
        <v>0</v>
      </c>
      <c r="M296" s="143">
        <v>0</v>
      </c>
      <c r="N296" s="93"/>
    </row>
    <row r="297" spans="1:14" s="42" customFormat="1" ht="21.75" customHeight="1">
      <c r="A297" s="123"/>
      <c r="B297" s="748"/>
      <c r="C297" s="753"/>
      <c r="D297" s="776"/>
      <c r="E297" s="106" t="s">
        <v>16</v>
      </c>
      <c r="F297" s="91"/>
      <c r="G297" s="91"/>
      <c r="H297" s="91"/>
      <c r="I297" s="91"/>
      <c r="J297" s="89"/>
      <c r="K297" s="89"/>
      <c r="L297" s="92"/>
      <c r="M297" s="92"/>
      <c r="N297" s="93"/>
    </row>
    <row r="298" spans="1:14" s="197" customFormat="1" ht="15.75" customHeight="1">
      <c r="A298" s="322"/>
      <c r="B298" s="748"/>
      <c r="C298" s="753"/>
      <c r="D298" s="775" t="s">
        <v>656</v>
      </c>
      <c r="E298" s="321" t="s">
        <v>13</v>
      </c>
      <c r="F298" s="91">
        <f t="shared" ref="F298:G298" si="133">F300+F301+F302+F303</f>
        <v>1409.5622999999998</v>
      </c>
      <c r="G298" s="91">
        <f t="shared" si="133"/>
        <v>1409.5622999999998</v>
      </c>
      <c r="H298" s="91">
        <f t="shared" ref="H298:M298" si="134">H300+H301+H302+H303</f>
        <v>1203</v>
      </c>
      <c r="I298" s="91">
        <f t="shared" si="134"/>
        <v>379.1</v>
      </c>
      <c r="J298" s="89">
        <f t="shared" si="134"/>
        <v>1025.5866000000001</v>
      </c>
      <c r="K298" s="89">
        <f t="shared" si="134"/>
        <v>1025.5865699999999</v>
      </c>
      <c r="L298" s="88">
        <f t="shared" si="134"/>
        <v>1203</v>
      </c>
      <c r="M298" s="88">
        <f t="shared" si="134"/>
        <v>1203</v>
      </c>
      <c r="N298" s="320"/>
    </row>
    <row r="299" spans="1:14" s="197" customFormat="1" ht="15.75" customHeight="1">
      <c r="A299" s="322"/>
      <c r="B299" s="748"/>
      <c r="C299" s="753"/>
      <c r="D299" s="776"/>
      <c r="E299" s="321" t="s">
        <v>14</v>
      </c>
      <c r="F299" s="91"/>
      <c r="G299" s="91"/>
      <c r="H299" s="91"/>
      <c r="I299" s="91"/>
      <c r="J299" s="89"/>
      <c r="K299" s="89"/>
      <c r="L299" s="92"/>
      <c r="M299" s="92"/>
      <c r="N299" s="320"/>
    </row>
    <row r="300" spans="1:14" s="197" customFormat="1" ht="15.75" customHeight="1">
      <c r="A300" s="322"/>
      <c r="B300" s="748"/>
      <c r="C300" s="753"/>
      <c r="D300" s="776"/>
      <c r="E300" s="321" t="s">
        <v>24</v>
      </c>
      <c r="F300" s="91">
        <v>0</v>
      </c>
      <c r="G300" s="91">
        <v>0</v>
      </c>
      <c r="H300" s="91">
        <v>0</v>
      </c>
      <c r="I300" s="91">
        <v>0</v>
      </c>
      <c r="J300" s="89">
        <v>0</v>
      </c>
      <c r="K300" s="89">
        <v>0</v>
      </c>
      <c r="L300" s="92">
        <v>0</v>
      </c>
      <c r="M300" s="92">
        <v>0</v>
      </c>
      <c r="N300" s="320"/>
    </row>
    <row r="301" spans="1:14" s="197" customFormat="1" ht="15.75" customHeight="1">
      <c r="A301" s="322"/>
      <c r="B301" s="748"/>
      <c r="C301" s="753"/>
      <c r="D301" s="776"/>
      <c r="E301" s="321" t="s">
        <v>15</v>
      </c>
      <c r="F301" s="140">
        <v>1226.7122999999999</v>
      </c>
      <c r="G301" s="140">
        <v>1226.7122999999999</v>
      </c>
      <c r="H301" s="413">
        <v>0</v>
      </c>
      <c r="I301" s="413">
        <v>0</v>
      </c>
      <c r="J301" s="141"/>
      <c r="K301" s="141"/>
      <c r="L301" s="422">
        <v>0</v>
      </c>
      <c r="M301" s="422">
        <v>0</v>
      </c>
      <c r="N301" s="320"/>
    </row>
    <row r="302" spans="1:14" s="197" customFormat="1" ht="15.75" customHeight="1">
      <c r="A302" s="322"/>
      <c r="B302" s="748"/>
      <c r="C302" s="753"/>
      <c r="D302" s="776"/>
      <c r="E302" s="321" t="s">
        <v>29</v>
      </c>
      <c r="F302" s="91"/>
      <c r="G302" s="91"/>
      <c r="H302" s="91"/>
      <c r="I302" s="91"/>
      <c r="J302" s="89"/>
      <c r="K302" s="89"/>
      <c r="L302" s="92"/>
      <c r="M302" s="92"/>
      <c r="N302" s="320"/>
    </row>
    <row r="303" spans="1:14" s="197" customFormat="1" ht="15.75" customHeight="1">
      <c r="A303" s="322"/>
      <c r="B303" s="748"/>
      <c r="C303" s="753"/>
      <c r="D303" s="776"/>
      <c r="E303" s="321" t="s">
        <v>62</v>
      </c>
      <c r="F303" s="140">
        <v>182.85</v>
      </c>
      <c r="G303" s="140">
        <v>182.85</v>
      </c>
      <c r="H303" s="413">
        <v>1203</v>
      </c>
      <c r="I303" s="413">
        <v>379.1</v>
      </c>
      <c r="J303" s="141">
        <v>1025.5866000000001</v>
      </c>
      <c r="K303" s="141">
        <v>1025.5865699999999</v>
      </c>
      <c r="L303" s="422">
        <v>1203</v>
      </c>
      <c r="M303" s="422">
        <v>1203</v>
      </c>
      <c r="N303" s="320"/>
    </row>
    <row r="304" spans="1:14" s="197" customFormat="1" ht="21.75" customHeight="1">
      <c r="A304" s="322"/>
      <c r="B304" s="749"/>
      <c r="C304" s="753"/>
      <c r="D304" s="776"/>
      <c r="E304" s="321" t="s">
        <v>16</v>
      </c>
      <c r="F304" s="91"/>
      <c r="G304" s="91"/>
      <c r="H304" s="91"/>
      <c r="I304" s="91"/>
      <c r="J304" s="89"/>
      <c r="K304" s="89"/>
      <c r="L304" s="92"/>
      <c r="M304" s="92"/>
      <c r="N304" s="320"/>
    </row>
    <row r="305" spans="1:14" s="197" customFormat="1" ht="15.75" customHeight="1">
      <c r="A305" s="499"/>
      <c r="B305" s="496"/>
      <c r="C305" s="753"/>
      <c r="D305" s="776"/>
      <c r="E305" s="495" t="s">
        <v>13</v>
      </c>
      <c r="F305" s="91">
        <f t="shared" ref="F305:M305" si="135">F307+F308+F309+F310</f>
        <v>1409.5622999999998</v>
      </c>
      <c r="G305" s="91">
        <f t="shared" si="135"/>
        <v>1409.5622999999998</v>
      </c>
      <c r="H305" s="91">
        <f t="shared" si="135"/>
        <v>1203</v>
      </c>
      <c r="I305" s="91">
        <f t="shared" si="135"/>
        <v>379.1</v>
      </c>
      <c r="J305" s="89">
        <f t="shared" si="135"/>
        <v>217</v>
      </c>
      <c r="K305" s="89">
        <f t="shared" si="135"/>
        <v>217</v>
      </c>
      <c r="L305" s="498">
        <f t="shared" si="135"/>
        <v>0</v>
      </c>
      <c r="M305" s="498">
        <f t="shared" si="135"/>
        <v>0</v>
      </c>
      <c r="N305" s="494"/>
    </row>
    <row r="306" spans="1:14" s="197" customFormat="1" ht="15.75" customHeight="1">
      <c r="A306" s="499"/>
      <c r="B306" s="496"/>
      <c r="C306" s="753"/>
      <c r="D306" s="776"/>
      <c r="E306" s="495" t="s">
        <v>14</v>
      </c>
      <c r="F306" s="91"/>
      <c r="G306" s="91"/>
      <c r="H306" s="91"/>
      <c r="I306" s="91"/>
      <c r="J306" s="89"/>
      <c r="K306" s="89"/>
      <c r="L306" s="497"/>
      <c r="M306" s="497"/>
      <c r="N306" s="494"/>
    </row>
    <row r="307" spans="1:14" s="197" customFormat="1" ht="15.75" customHeight="1">
      <c r="A307" s="499"/>
      <c r="B307" s="496"/>
      <c r="C307" s="753"/>
      <c r="D307" s="776"/>
      <c r="E307" s="495" t="s">
        <v>24</v>
      </c>
      <c r="F307" s="91">
        <v>0</v>
      </c>
      <c r="G307" s="91">
        <v>0</v>
      </c>
      <c r="H307" s="91">
        <v>0</v>
      </c>
      <c r="I307" s="91">
        <v>0</v>
      </c>
      <c r="J307" s="89">
        <v>0</v>
      </c>
      <c r="K307" s="89">
        <v>0</v>
      </c>
      <c r="L307" s="497">
        <v>0</v>
      </c>
      <c r="M307" s="497">
        <v>0</v>
      </c>
      <c r="N307" s="494"/>
    </row>
    <row r="308" spans="1:14" s="197" customFormat="1" ht="15.75" customHeight="1">
      <c r="A308" s="499"/>
      <c r="B308" s="496"/>
      <c r="C308" s="753"/>
      <c r="D308" s="776"/>
      <c r="E308" s="495" t="s">
        <v>15</v>
      </c>
      <c r="F308" s="140">
        <v>1226.7122999999999</v>
      </c>
      <c r="G308" s="140">
        <v>1226.7122999999999</v>
      </c>
      <c r="H308" s="413">
        <v>0</v>
      </c>
      <c r="I308" s="413">
        <v>0</v>
      </c>
      <c r="J308" s="141"/>
      <c r="K308" s="141"/>
      <c r="L308" s="422">
        <v>0</v>
      </c>
      <c r="M308" s="422">
        <v>0</v>
      </c>
      <c r="N308" s="494"/>
    </row>
    <row r="309" spans="1:14" s="197" customFormat="1" ht="15.75" customHeight="1">
      <c r="A309" s="499"/>
      <c r="B309" s="496"/>
      <c r="C309" s="753"/>
      <c r="D309" s="776"/>
      <c r="E309" s="495" t="s">
        <v>29</v>
      </c>
      <c r="F309" s="91"/>
      <c r="G309" s="91"/>
      <c r="H309" s="91"/>
      <c r="I309" s="91"/>
      <c r="J309" s="89"/>
      <c r="K309" s="89"/>
      <c r="L309" s="497"/>
      <c r="M309" s="497"/>
      <c r="N309" s="494"/>
    </row>
    <row r="310" spans="1:14" s="197" customFormat="1" ht="15.75" customHeight="1">
      <c r="A310" s="499"/>
      <c r="B310" s="496"/>
      <c r="C310" s="753"/>
      <c r="D310" s="776"/>
      <c r="E310" s="495" t="s">
        <v>62</v>
      </c>
      <c r="F310" s="140">
        <v>182.85</v>
      </c>
      <c r="G310" s="140">
        <v>182.85</v>
      </c>
      <c r="H310" s="413">
        <v>1203</v>
      </c>
      <c r="I310" s="413">
        <v>379.1</v>
      </c>
      <c r="J310" s="141">
        <v>217</v>
      </c>
      <c r="K310" s="141">
        <v>217</v>
      </c>
      <c r="L310" s="422"/>
      <c r="M310" s="422"/>
      <c r="N310" s="494"/>
    </row>
    <row r="311" spans="1:14" s="197" customFormat="1" ht="21.75" customHeight="1">
      <c r="A311" s="499"/>
      <c r="B311" s="496"/>
      <c r="C311" s="754"/>
      <c r="D311" s="777"/>
      <c r="E311" s="495" t="s">
        <v>16</v>
      </c>
      <c r="F311" s="91"/>
      <c r="G311" s="91"/>
      <c r="H311" s="91"/>
      <c r="I311" s="91"/>
      <c r="J311" s="89"/>
      <c r="K311" s="89"/>
      <c r="L311" s="497"/>
      <c r="M311" s="497"/>
      <c r="N311" s="494"/>
    </row>
    <row r="312" spans="1:14" s="197" customFormat="1" ht="15.75" customHeight="1">
      <c r="A312" s="322"/>
      <c r="B312" s="323"/>
      <c r="C312" s="802"/>
      <c r="D312" s="775" t="s">
        <v>659</v>
      </c>
      <c r="E312" s="321" t="s">
        <v>13</v>
      </c>
      <c r="F312" s="91">
        <f t="shared" ref="F312:G312" si="136">F314+F315+F316+F317</f>
        <v>7880</v>
      </c>
      <c r="G312" s="91">
        <f t="shared" si="136"/>
        <v>7880</v>
      </c>
      <c r="H312" s="91">
        <f t="shared" ref="H312:M312" si="137">H314+H315+H316+H317</f>
        <v>168.6</v>
      </c>
      <c r="I312" s="91">
        <f t="shared" si="137"/>
        <v>0</v>
      </c>
      <c r="J312" s="89">
        <f t="shared" si="137"/>
        <v>168.6</v>
      </c>
      <c r="K312" s="89">
        <f t="shared" si="137"/>
        <v>168.6</v>
      </c>
      <c r="L312" s="88">
        <f t="shared" si="137"/>
        <v>0</v>
      </c>
      <c r="M312" s="88">
        <f t="shared" si="137"/>
        <v>0</v>
      </c>
      <c r="N312" s="320"/>
    </row>
    <row r="313" spans="1:14" s="197" customFormat="1" ht="15.75" customHeight="1">
      <c r="A313" s="322"/>
      <c r="B313" s="323"/>
      <c r="C313" s="797"/>
      <c r="D313" s="776"/>
      <c r="E313" s="321" t="s">
        <v>14</v>
      </c>
      <c r="F313" s="91"/>
      <c r="G313" s="91"/>
      <c r="H313" s="91"/>
      <c r="I313" s="91"/>
      <c r="J313" s="89"/>
      <c r="K313" s="89"/>
      <c r="L313" s="92"/>
      <c r="M313" s="92"/>
      <c r="N313" s="320"/>
    </row>
    <row r="314" spans="1:14" s="197" customFormat="1" ht="15.75" customHeight="1">
      <c r="A314" s="322"/>
      <c r="B314" s="323"/>
      <c r="C314" s="797"/>
      <c r="D314" s="776"/>
      <c r="E314" s="321" t="s">
        <v>24</v>
      </c>
      <c r="F314" s="91">
        <v>0</v>
      </c>
      <c r="G314" s="91">
        <v>0</v>
      </c>
      <c r="H314" s="91">
        <v>0</v>
      </c>
      <c r="I314" s="91">
        <v>0</v>
      </c>
      <c r="J314" s="89">
        <v>0</v>
      </c>
      <c r="K314" s="89">
        <v>0</v>
      </c>
      <c r="L314" s="92">
        <v>0</v>
      </c>
      <c r="M314" s="92">
        <v>0</v>
      </c>
      <c r="N314" s="320"/>
    </row>
    <row r="315" spans="1:14" s="197" customFormat="1" ht="15.75" customHeight="1">
      <c r="A315" s="322"/>
      <c r="B315" s="323"/>
      <c r="C315" s="797"/>
      <c r="D315" s="776"/>
      <c r="E315" s="321" t="s">
        <v>15</v>
      </c>
      <c r="F315" s="140">
        <v>7880</v>
      </c>
      <c r="G315" s="140">
        <v>7880</v>
      </c>
      <c r="H315" s="413">
        <v>168.6</v>
      </c>
      <c r="I315" s="413">
        <v>0</v>
      </c>
      <c r="J315" s="141">
        <v>168.6</v>
      </c>
      <c r="K315" s="141">
        <v>168.6</v>
      </c>
      <c r="L315" s="422">
        <v>0</v>
      </c>
      <c r="M315" s="422">
        <v>0</v>
      </c>
      <c r="N315" s="320"/>
    </row>
    <row r="316" spans="1:14" s="197" customFormat="1" ht="15.75" customHeight="1">
      <c r="A316" s="322"/>
      <c r="B316" s="323"/>
      <c r="C316" s="797"/>
      <c r="D316" s="776"/>
      <c r="E316" s="321" t="s">
        <v>29</v>
      </c>
      <c r="F316" s="91"/>
      <c r="G316" s="91"/>
      <c r="H316" s="91"/>
      <c r="I316" s="91"/>
      <c r="J316" s="89"/>
      <c r="K316" s="89"/>
      <c r="L316" s="92"/>
      <c r="M316" s="92"/>
      <c r="N316" s="320"/>
    </row>
    <row r="317" spans="1:14" s="197" customFormat="1" ht="15.75" customHeight="1">
      <c r="A317" s="322"/>
      <c r="B317" s="323"/>
      <c r="C317" s="797"/>
      <c r="D317" s="776"/>
      <c r="E317" s="321" t="s">
        <v>62</v>
      </c>
      <c r="F317" s="140">
        <v>0</v>
      </c>
      <c r="G317" s="140">
        <v>0</v>
      </c>
      <c r="H317" s="140">
        <v>0</v>
      </c>
      <c r="I317" s="140">
        <v>0</v>
      </c>
      <c r="J317" s="141"/>
      <c r="K317" s="141"/>
      <c r="L317" s="143">
        <v>0</v>
      </c>
      <c r="M317" s="143">
        <v>0</v>
      </c>
      <c r="N317" s="320"/>
    </row>
    <row r="318" spans="1:14" s="197" customFormat="1" ht="21.75" customHeight="1">
      <c r="A318" s="322"/>
      <c r="B318" s="323"/>
      <c r="C318" s="798"/>
      <c r="D318" s="777"/>
      <c r="E318" s="321" t="s">
        <v>16</v>
      </c>
      <c r="F318" s="91"/>
      <c r="G318" s="91"/>
      <c r="H318" s="91"/>
      <c r="I318" s="91"/>
      <c r="J318" s="89"/>
      <c r="K318" s="89"/>
      <c r="L318" s="92"/>
      <c r="M318" s="92"/>
      <c r="N318" s="320"/>
    </row>
    <row r="319" spans="1:14" s="197" customFormat="1" ht="15.75" customHeight="1">
      <c r="A319" s="283"/>
      <c r="B319" s="747"/>
      <c r="C319" s="802"/>
      <c r="D319" s="775" t="s">
        <v>661</v>
      </c>
      <c r="E319" s="281" t="s">
        <v>13</v>
      </c>
      <c r="F319" s="91">
        <f t="shared" ref="F319:M319" si="138">F321+F322+F323+F324</f>
        <v>0</v>
      </c>
      <c r="G319" s="91">
        <f t="shared" si="138"/>
        <v>0</v>
      </c>
      <c r="H319" s="91">
        <f t="shared" si="138"/>
        <v>3940</v>
      </c>
      <c r="I319" s="91">
        <f t="shared" si="138"/>
        <v>0</v>
      </c>
      <c r="J319" s="89">
        <f t="shared" si="138"/>
        <v>3940</v>
      </c>
      <c r="K319" s="89">
        <f t="shared" si="138"/>
        <v>3940</v>
      </c>
      <c r="L319" s="88">
        <f t="shared" si="138"/>
        <v>0</v>
      </c>
      <c r="M319" s="88">
        <f t="shared" si="138"/>
        <v>0</v>
      </c>
      <c r="N319" s="282"/>
    </row>
    <row r="320" spans="1:14" s="197" customFormat="1" ht="15.75" customHeight="1">
      <c r="A320" s="283"/>
      <c r="B320" s="748"/>
      <c r="C320" s="797"/>
      <c r="D320" s="776"/>
      <c r="E320" s="281" t="s">
        <v>14</v>
      </c>
      <c r="F320" s="91"/>
      <c r="G320" s="91"/>
      <c r="H320" s="91"/>
      <c r="I320" s="91"/>
      <c r="J320" s="89"/>
      <c r="K320" s="89"/>
      <c r="L320" s="92"/>
      <c r="M320" s="92"/>
      <c r="N320" s="282"/>
    </row>
    <row r="321" spans="1:14" s="197" customFormat="1" ht="15.75" customHeight="1">
      <c r="A321" s="283"/>
      <c r="B321" s="748"/>
      <c r="C321" s="797"/>
      <c r="D321" s="776"/>
      <c r="E321" s="281" t="s">
        <v>24</v>
      </c>
      <c r="F321" s="91">
        <v>0</v>
      </c>
      <c r="G321" s="91">
        <v>0</v>
      </c>
      <c r="H321" s="91">
        <v>0</v>
      </c>
      <c r="I321" s="91">
        <v>0</v>
      </c>
      <c r="J321" s="89">
        <v>0</v>
      </c>
      <c r="K321" s="89">
        <v>0</v>
      </c>
      <c r="L321" s="92">
        <v>0</v>
      </c>
      <c r="M321" s="92">
        <v>0</v>
      </c>
      <c r="N321" s="282"/>
    </row>
    <row r="322" spans="1:14" s="197" customFormat="1" ht="15.75" customHeight="1">
      <c r="A322" s="283"/>
      <c r="B322" s="748"/>
      <c r="C322" s="797"/>
      <c r="D322" s="776"/>
      <c r="E322" s="281" t="s">
        <v>15</v>
      </c>
      <c r="F322" s="140">
        <v>0</v>
      </c>
      <c r="G322" s="140">
        <v>0</v>
      </c>
      <c r="H322" s="413">
        <v>3900</v>
      </c>
      <c r="I322" s="413">
        <v>0</v>
      </c>
      <c r="J322" s="141">
        <v>3900</v>
      </c>
      <c r="K322" s="141">
        <v>3900</v>
      </c>
      <c r="L322" s="143">
        <v>0</v>
      </c>
      <c r="M322" s="143">
        <v>0</v>
      </c>
      <c r="N322" s="282"/>
    </row>
    <row r="323" spans="1:14" s="197" customFormat="1" ht="15.75" customHeight="1">
      <c r="A323" s="283"/>
      <c r="B323" s="748"/>
      <c r="C323" s="797"/>
      <c r="D323" s="776"/>
      <c r="E323" s="281" t="s">
        <v>29</v>
      </c>
      <c r="F323" s="91"/>
      <c r="G323" s="91"/>
      <c r="H323" s="91"/>
      <c r="I323" s="91"/>
      <c r="J323" s="89"/>
      <c r="K323" s="89"/>
      <c r="L323" s="92"/>
      <c r="M323" s="92"/>
      <c r="N323" s="282"/>
    </row>
    <row r="324" spans="1:14" s="197" customFormat="1" ht="15.75" customHeight="1">
      <c r="A324" s="283"/>
      <c r="B324" s="748"/>
      <c r="C324" s="797"/>
      <c r="D324" s="776"/>
      <c r="E324" s="281" t="s">
        <v>62</v>
      </c>
      <c r="F324" s="140">
        <v>0</v>
      </c>
      <c r="G324" s="140">
        <v>0</v>
      </c>
      <c r="H324" s="413">
        <v>40</v>
      </c>
      <c r="I324" s="413">
        <v>0</v>
      </c>
      <c r="J324" s="141">
        <v>40</v>
      </c>
      <c r="K324" s="141">
        <v>40</v>
      </c>
      <c r="L324" s="143">
        <v>0</v>
      </c>
      <c r="M324" s="143">
        <v>0</v>
      </c>
      <c r="N324" s="282"/>
    </row>
    <row r="325" spans="1:14" s="197" customFormat="1" ht="15.75" customHeight="1">
      <c r="A325" s="283"/>
      <c r="B325" s="748"/>
      <c r="C325" s="797"/>
      <c r="D325" s="776"/>
      <c r="E325" s="281" t="s">
        <v>16</v>
      </c>
      <c r="F325" s="91"/>
      <c r="G325" s="91"/>
      <c r="H325" s="91"/>
      <c r="I325" s="91"/>
      <c r="J325" s="89"/>
      <c r="K325" s="89"/>
      <c r="L325" s="92"/>
      <c r="M325" s="92"/>
      <c r="N325" s="282"/>
    </row>
    <row r="326" spans="1:14" s="22" customFormat="1" ht="15.75" customHeight="1">
      <c r="A326" s="123"/>
      <c r="B326" s="770" t="s">
        <v>132</v>
      </c>
      <c r="C326" s="765" t="s">
        <v>83</v>
      </c>
      <c r="D326" s="765" t="s">
        <v>198</v>
      </c>
      <c r="E326" s="105" t="s">
        <v>13</v>
      </c>
      <c r="F326" s="87">
        <f t="shared" ref="F326:G326" si="139">F328+F329+F331</f>
        <v>0</v>
      </c>
      <c r="G326" s="87">
        <f t="shared" si="139"/>
        <v>0</v>
      </c>
      <c r="H326" s="87">
        <f t="shared" ref="H326:I326" si="140">H328+H329+H331</f>
        <v>40</v>
      </c>
      <c r="I326" s="87">
        <f t="shared" si="140"/>
        <v>0</v>
      </c>
      <c r="J326" s="87">
        <f t="shared" ref="J326:M326" si="141">J328+J329+J331</f>
        <v>0</v>
      </c>
      <c r="K326" s="87">
        <f t="shared" ref="K326" si="142">K328+K329+K331</f>
        <v>0</v>
      </c>
      <c r="L326" s="87">
        <f t="shared" si="141"/>
        <v>40</v>
      </c>
      <c r="M326" s="87">
        <f t="shared" si="141"/>
        <v>40</v>
      </c>
      <c r="N326" s="819"/>
    </row>
    <row r="327" spans="1:14" s="22" customFormat="1" ht="15.75" customHeight="1">
      <c r="A327" s="123"/>
      <c r="B327" s="770"/>
      <c r="C327" s="765"/>
      <c r="D327" s="765"/>
      <c r="E327" s="105" t="s">
        <v>14</v>
      </c>
      <c r="F327" s="87"/>
      <c r="G327" s="87"/>
      <c r="H327" s="87"/>
      <c r="I327" s="87"/>
      <c r="J327" s="87"/>
      <c r="K327" s="87"/>
      <c r="L327" s="87"/>
      <c r="M327" s="87"/>
      <c r="N327" s="782"/>
    </row>
    <row r="328" spans="1:14" s="22" customFormat="1" ht="15.75" customHeight="1">
      <c r="A328" s="123"/>
      <c r="B328" s="770"/>
      <c r="C328" s="765"/>
      <c r="D328" s="765"/>
      <c r="E328" s="105" t="s">
        <v>24</v>
      </c>
      <c r="F328" s="87">
        <f t="shared" ref="F328:G329" si="143">F335</f>
        <v>0</v>
      </c>
      <c r="G328" s="87">
        <f t="shared" si="143"/>
        <v>0</v>
      </c>
      <c r="H328" s="87">
        <f t="shared" ref="H328:I328" si="144">H335</f>
        <v>0</v>
      </c>
      <c r="I328" s="87">
        <f t="shared" si="144"/>
        <v>0</v>
      </c>
      <c r="J328" s="87">
        <f t="shared" ref="J328:M328" si="145">J335</f>
        <v>0</v>
      </c>
      <c r="K328" s="87">
        <f t="shared" ref="K328" si="146">K335</f>
        <v>0</v>
      </c>
      <c r="L328" s="87">
        <f t="shared" si="145"/>
        <v>0</v>
      </c>
      <c r="M328" s="87">
        <f t="shared" si="145"/>
        <v>0</v>
      </c>
      <c r="N328" s="782"/>
    </row>
    <row r="329" spans="1:14" s="22" customFormat="1" ht="15.75" customHeight="1">
      <c r="A329" s="123"/>
      <c r="B329" s="770"/>
      <c r="C329" s="765"/>
      <c r="D329" s="765"/>
      <c r="E329" s="105" t="s">
        <v>15</v>
      </c>
      <c r="F329" s="87">
        <f t="shared" ref="F329" si="147">F336</f>
        <v>0</v>
      </c>
      <c r="G329" s="87">
        <f t="shared" si="143"/>
        <v>0</v>
      </c>
      <c r="H329" s="87">
        <f t="shared" ref="H329:I329" si="148">H336</f>
        <v>0</v>
      </c>
      <c r="I329" s="87">
        <f t="shared" si="148"/>
        <v>0</v>
      </c>
      <c r="J329" s="87">
        <f t="shared" ref="J329:M329" si="149">J336</f>
        <v>0</v>
      </c>
      <c r="K329" s="87">
        <f t="shared" ref="K329" si="150">K336</f>
        <v>0</v>
      </c>
      <c r="L329" s="87">
        <f t="shared" si="149"/>
        <v>0</v>
      </c>
      <c r="M329" s="87">
        <f t="shared" si="149"/>
        <v>0</v>
      </c>
      <c r="N329" s="782"/>
    </row>
    <row r="330" spans="1:14" s="22" customFormat="1" ht="15.75" customHeight="1">
      <c r="A330" s="123"/>
      <c r="B330" s="770"/>
      <c r="C330" s="765"/>
      <c r="D330" s="765"/>
      <c r="E330" s="105" t="s">
        <v>29</v>
      </c>
      <c r="F330" s="87"/>
      <c r="G330" s="87"/>
      <c r="H330" s="87"/>
      <c r="I330" s="87"/>
      <c r="J330" s="87"/>
      <c r="K330" s="87"/>
      <c r="L330" s="87"/>
      <c r="M330" s="87"/>
      <c r="N330" s="782"/>
    </row>
    <row r="331" spans="1:14" s="22" customFormat="1" ht="15.75" customHeight="1">
      <c r="A331" s="123"/>
      <c r="B331" s="770"/>
      <c r="C331" s="765"/>
      <c r="D331" s="765"/>
      <c r="E331" s="105" t="s">
        <v>62</v>
      </c>
      <c r="F331" s="87">
        <f t="shared" ref="F331:G331" si="151">F338</f>
        <v>0</v>
      </c>
      <c r="G331" s="87">
        <f t="shared" si="151"/>
        <v>0</v>
      </c>
      <c r="H331" s="87">
        <f t="shared" ref="H331:I331" si="152">H338</f>
        <v>40</v>
      </c>
      <c r="I331" s="87">
        <f t="shared" si="152"/>
        <v>0</v>
      </c>
      <c r="J331" s="87">
        <f t="shared" ref="J331:M331" si="153">J338</f>
        <v>0</v>
      </c>
      <c r="K331" s="87">
        <f t="shared" ref="K331" si="154">K338</f>
        <v>0</v>
      </c>
      <c r="L331" s="87">
        <f t="shared" si="153"/>
        <v>40</v>
      </c>
      <c r="M331" s="87">
        <f t="shared" si="153"/>
        <v>40</v>
      </c>
      <c r="N331" s="782"/>
    </row>
    <row r="332" spans="1:14" s="22" customFormat="1" ht="15.75" customHeight="1">
      <c r="A332" s="123"/>
      <c r="B332" s="770"/>
      <c r="C332" s="765"/>
      <c r="D332" s="765"/>
      <c r="E332" s="105" t="s">
        <v>16</v>
      </c>
      <c r="F332" s="87"/>
      <c r="G332" s="87"/>
      <c r="H332" s="87"/>
      <c r="I332" s="87"/>
      <c r="J332" s="87"/>
      <c r="K332" s="87"/>
      <c r="L332" s="87"/>
      <c r="M332" s="87"/>
      <c r="N332" s="782"/>
    </row>
    <row r="333" spans="1:14" s="33" customFormat="1" ht="15.75" customHeight="1">
      <c r="A333" s="123"/>
      <c r="B333" s="746"/>
      <c r="C333" s="764" t="s">
        <v>219</v>
      </c>
      <c r="D333" s="764" t="s">
        <v>338</v>
      </c>
      <c r="E333" s="106" t="s">
        <v>13</v>
      </c>
      <c r="F333" s="91">
        <f t="shared" ref="F333:G333" si="155">F335+F336+F337+F338</f>
        <v>0</v>
      </c>
      <c r="G333" s="91">
        <f t="shared" si="155"/>
        <v>0</v>
      </c>
      <c r="H333" s="91">
        <f t="shared" ref="H333:M333" si="156">H335+H336+H337+H338</f>
        <v>40</v>
      </c>
      <c r="I333" s="91">
        <f t="shared" si="156"/>
        <v>0</v>
      </c>
      <c r="J333" s="89">
        <f t="shared" si="156"/>
        <v>0</v>
      </c>
      <c r="K333" s="89">
        <f t="shared" si="156"/>
        <v>0</v>
      </c>
      <c r="L333" s="88">
        <f t="shared" si="156"/>
        <v>40</v>
      </c>
      <c r="M333" s="88">
        <f t="shared" si="156"/>
        <v>40</v>
      </c>
      <c r="N333" s="90"/>
    </row>
    <row r="334" spans="1:14" s="33" customFormat="1" ht="15.75" customHeight="1">
      <c r="A334" s="123"/>
      <c r="B334" s="751"/>
      <c r="C334" s="764"/>
      <c r="D334" s="796"/>
      <c r="E334" s="106" t="s">
        <v>14</v>
      </c>
      <c r="F334" s="91"/>
      <c r="G334" s="91"/>
      <c r="H334" s="91"/>
      <c r="I334" s="91"/>
      <c r="J334" s="89"/>
      <c r="K334" s="89"/>
      <c r="L334" s="88"/>
      <c r="M334" s="88"/>
      <c r="N334" s="90"/>
    </row>
    <row r="335" spans="1:14" s="33" customFormat="1" ht="15.75" customHeight="1">
      <c r="A335" s="123"/>
      <c r="B335" s="751"/>
      <c r="C335" s="764"/>
      <c r="D335" s="796"/>
      <c r="E335" s="106" t="s">
        <v>24</v>
      </c>
      <c r="F335" s="91">
        <v>0</v>
      </c>
      <c r="G335" s="91">
        <v>0</v>
      </c>
      <c r="H335" s="91">
        <v>0</v>
      </c>
      <c r="I335" s="91">
        <v>0</v>
      </c>
      <c r="J335" s="89">
        <v>0</v>
      </c>
      <c r="K335" s="89">
        <v>0</v>
      </c>
      <c r="L335" s="88">
        <v>0</v>
      </c>
      <c r="M335" s="88">
        <v>0</v>
      </c>
      <c r="N335" s="90"/>
    </row>
    <row r="336" spans="1:14" s="33" customFormat="1" ht="15.75" customHeight="1">
      <c r="A336" s="123"/>
      <c r="B336" s="751"/>
      <c r="C336" s="764"/>
      <c r="D336" s="796"/>
      <c r="E336" s="106" t="s">
        <v>15</v>
      </c>
      <c r="F336" s="91">
        <v>0</v>
      </c>
      <c r="G336" s="91">
        <v>0</v>
      </c>
      <c r="H336" s="91">
        <v>0</v>
      </c>
      <c r="I336" s="91">
        <v>0</v>
      </c>
      <c r="J336" s="89">
        <v>0</v>
      </c>
      <c r="K336" s="89">
        <v>0</v>
      </c>
      <c r="L336" s="88">
        <v>0</v>
      </c>
      <c r="M336" s="88">
        <v>0</v>
      </c>
      <c r="N336" s="90"/>
    </row>
    <row r="337" spans="1:14" s="33" customFormat="1" ht="15.75" customHeight="1">
      <c r="A337" s="123"/>
      <c r="B337" s="751"/>
      <c r="C337" s="764"/>
      <c r="D337" s="796"/>
      <c r="E337" s="106" t="s">
        <v>29</v>
      </c>
      <c r="F337" s="91"/>
      <c r="G337" s="91"/>
      <c r="H337" s="91"/>
      <c r="I337" s="91"/>
      <c r="J337" s="89"/>
      <c r="K337" s="89"/>
      <c r="L337" s="88"/>
      <c r="M337" s="88"/>
      <c r="N337" s="90"/>
    </row>
    <row r="338" spans="1:14" s="33" customFormat="1" ht="15.75" customHeight="1">
      <c r="A338" s="123"/>
      <c r="B338" s="751"/>
      <c r="C338" s="764"/>
      <c r="D338" s="796"/>
      <c r="E338" s="106" t="s">
        <v>62</v>
      </c>
      <c r="F338" s="91">
        <v>0</v>
      </c>
      <c r="G338" s="91">
        <v>0</v>
      </c>
      <c r="H338" s="140">
        <v>40</v>
      </c>
      <c r="I338" s="140">
        <v>0</v>
      </c>
      <c r="J338" s="141">
        <v>0</v>
      </c>
      <c r="K338" s="141">
        <v>0</v>
      </c>
      <c r="L338" s="142">
        <v>40</v>
      </c>
      <c r="M338" s="142">
        <v>40</v>
      </c>
      <c r="N338" s="90"/>
    </row>
    <row r="339" spans="1:14" s="33" customFormat="1" ht="15.75" customHeight="1">
      <c r="A339" s="123"/>
      <c r="B339" s="751"/>
      <c r="C339" s="764"/>
      <c r="D339" s="796"/>
      <c r="E339" s="106" t="s">
        <v>16</v>
      </c>
      <c r="F339" s="91"/>
      <c r="G339" s="91"/>
      <c r="H339" s="91"/>
      <c r="I339" s="91"/>
      <c r="J339" s="89"/>
      <c r="K339" s="89"/>
      <c r="L339" s="88"/>
      <c r="M339" s="88"/>
      <c r="N339" s="90"/>
    </row>
    <row r="340" spans="1:14" ht="15.75" customHeight="1">
      <c r="A340" s="123"/>
      <c r="B340" s="801">
        <v>5</v>
      </c>
      <c r="C340" s="800" t="s">
        <v>64</v>
      </c>
      <c r="D340" s="800" t="s">
        <v>138</v>
      </c>
      <c r="E340" s="104" t="s">
        <v>13</v>
      </c>
      <c r="F340" s="86">
        <f t="shared" ref="F340:G340" si="157">F342+F343+F345</f>
        <v>25620.138030000002</v>
      </c>
      <c r="G340" s="86">
        <f t="shared" si="157"/>
        <v>25581.138030000002</v>
      </c>
      <c r="H340" s="86">
        <f t="shared" ref="H340:J340" si="158">H342+H343+H345</f>
        <v>34892.16635</v>
      </c>
      <c r="I340" s="86">
        <f t="shared" si="158"/>
        <v>10518.371859999999</v>
      </c>
      <c r="J340" s="86">
        <f t="shared" si="158"/>
        <v>35180.292229999999</v>
      </c>
      <c r="K340" s="86">
        <f t="shared" ref="K340:L340" si="159">K342+K343+K345</f>
        <v>32939.979759999995</v>
      </c>
      <c r="L340" s="86">
        <f t="shared" si="159"/>
        <v>28177.834039999998</v>
      </c>
      <c r="M340" s="86">
        <f t="shared" ref="M340" si="160">M342+M343+M345</f>
        <v>28177.834039999998</v>
      </c>
      <c r="N340" s="801"/>
    </row>
    <row r="341" spans="1:14" ht="15.75" customHeight="1">
      <c r="A341" s="123"/>
      <c r="B341" s="801"/>
      <c r="C341" s="800"/>
      <c r="D341" s="800"/>
      <c r="E341" s="104" t="s">
        <v>14</v>
      </c>
      <c r="F341" s="86"/>
      <c r="G341" s="86"/>
      <c r="H341" s="86"/>
      <c r="I341" s="86"/>
      <c r="J341" s="86"/>
      <c r="K341" s="86"/>
      <c r="L341" s="86"/>
      <c r="M341" s="86"/>
      <c r="N341" s="801"/>
    </row>
    <row r="342" spans="1:14" ht="15.75" customHeight="1">
      <c r="A342" s="123"/>
      <c r="B342" s="801"/>
      <c r="C342" s="800"/>
      <c r="D342" s="800"/>
      <c r="E342" s="104" t="s">
        <v>24</v>
      </c>
      <c r="F342" s="86">
        <f t="shared" ref="F342:M343" si="161">F349+F391+F440</f>
        <v>0</v>
      </c>
      <c r="G342" s="86">
        <f t="shared" si="161"/>
        <v>0</v>
      </c>
      <c r="H342" s="86">
        <f t="shared" si="161"/>
        <v>0</v>
      </c>
      <c r="I342" s="86">
        <f t="shared" si="161"/>
        <v>0</v>
      </c>
      <c r="J342" s="86">
        <f t="shared" si="161"/>
        <v>0</v>
      </c>
      <c r="K342" s="86">
        <f t="shared" si="161"/>
        <v>0</v>
      </c>
      <c r="L342" s="86">
        <f t="shared" si="161"/>
        <v>0</v>
      </c>
      <c r="M342" s="86">
        <f t="shared" si="161"/>
        <v>0</v>
      </c>
      <c r="N342" s="801"/>
    </row>
    <row r="343" spans="1:14" ht="15.75" customHeight="1">
      <c r="A343" s="123"/>
      <c r="B343" s="801"/>
      <c r="C343" s="800"/>
      <c r="D343" s="800"/>
      <c r="E343" s="104" t="s">
        <v>15</v>
      </c>
      <c r="F343" s="86">
        <f t="shared" si="161"/>
        <v>157.03</v>
      </c>
      <c r="G343" s="86">
        <f t="shared" si="161"/>
        <v>157.03</v>
      </c>
      <c r="H343" s="86">
        <f t="shared" si="161"/>
        <v>6000</v>
      </c>
      <c r="I343" s="86">
        <f t="shared" si="161"/>
        <v>0</v>
      </c>
      <c r="J343" s="86">
        <f t="shared" si="161"/>
        <v>2455.73</v>
      </c>
      <c r="K343" s="86">
        <f t="shared" si="161"/>
        <v>2455.73</v>
      </c>
      <c r="L343" s="86">
        <f t="shared" si="161"/>
        <v>0</v>
      </c>
      <c r="M343" s="86">
        <f t="shared" si="161"/>
        <v>0</v>
      </c>
      <c r="N343" s="801"/>
    </row>
    <row r="344" spans="1:14" ht="15.75" customHeight="1">
      <c r="A344" s="123"/>
      <c r="B344" s="801"/>
      <c r="C344" s="800"/>
      <c r="D344" s="800"/>
      <c r="E344" s="104" t="s">
        <v>29</v>
      </c>
      <c r="F344" s="86"/>
      <c r="G344" s="86"/>
      <c r="H344" s="86"/>
      <c r="I344" s="86"/>
      <c r="J344" s="86"/>
      <c r="K344" s="86"/>
      <c r="L344" s="86"/>
      <c r="M344" s="86"/>
      <c r="N344" s="801"/>
    </row>
    <row r="345" spans="1:14" ht="15.75" customHeight="1">
      <c r="A345" s="123"/>
      <c r="B345" s="801"/>
      <c r="C345" s="800"/>
      <c r="D345" s="800"/>
      <c r="E345" s="104" t="s">
        <v>62</v>
      </c>
      <c r="F345" s="86">
        <f t="shared" ref="F345:M345" si="162">F352+F394+F443</f>
        <v>25463.108030000003</v>
      </c>
      <c r="G345" s="86">
        <f t="shared" si="162"/>
        <v>25424.108030000003</v>
      </c>
      <c r="H345" s="86">
        <f t="shared" si="162"/>
        <v>28892.166349999996</v>
      </c>
      <c r="I345" s="86">
        <f t="shared" si="162"/>
        <v>10518.371859999999</v>
      </c>
      <c r="J345" s="86">
        <f t="shared" si="162"/>
        <v>32724.562229999996</v>
      </c>
      <c r="K345" s="86">
        <f t="shared" si="162"/>
        <v>30484.249759999995</v>
      </c>
      <c r="L345" s="86">
        <f t="shared" si="162"/>
        <v>28177.834039999998</v>
      </c>
      <c r="M345" s="86">
        <f t="shared" si="162"/>
        <v>28177.834039999998</v>
      </c>
      <c r="N345" s="801"/>
    </row>
    <row r="346" spans="1:14" ht="15.75" customHeight="1">
      <c r="A346" s="123"/>
      <c r="B346" s="801"/>
      <c r="C346" s="800"/>
      <c r="D346" s="800"/>
      <c r="E346" s="104" t="s">
        <v>16</v>
      </c>
      <c r="F346" s="86"/>
      <c r="G346" s="86"/>
      <c r="H346" s="86"/>
      <c r="I346" s="86"/>
      <c r="J346" s="86"/>
      <c r="K346" s="86"/>
      <c r="L346" s="86"/>
      <c r="M346" s="86"/>
      <c r="N346" s="801"/>
    </row>
    <row r="347" spans="1:14" s="24" customFormat="1" ht="15.75" customHeight="1">
      <c r="A347" s="123"/>
      <c r="B347" s="770"/>
      <c r="C347" s="765" t="s">
        <v>90</v>
      </c>
      <c r="D347" s="765" t="s">
        <v>221</v>
      </c>
      <c r="E347" s="105" t="s">
        <v>13</v>
      </c>
      <c r="F347" s="87">
        <f t="shared" ref="F347:G347" si="163">F349+F350+F351+F352</f>
        <v>7381.9710400000004</v>
      </c>
      <c r="G347" s="87">
        <f t="shared" si="163"/>
        <v>7381.9710400000004</v>
      </c>
      <c r="H347" s="87">
        <f t="shared" ref="H347:M347" si="164">H349+H350+H351+H352</f>
        <v>7734.0268299999998</v>
      </c>
      <c r="I347" s="87">
        <f t="shared" si="164"/>
        <v>2466.9799200000002</v>
      </c>
      <c r="J347" s="87">
        <f t="shared" ref="J347" si="165">J349+J350+J351+J352</f>
        <v>8215.1662399999987</v>
      </c>
      <c r="K347" s="87">
        <f t="shared" si="164"/>
        <v>6400.3426799999997</v>
      </c>
      <c r="L347" s="87">
        <f t="shared" si="164"/>
        <v>7809.4215199999999</v>
      </c>
      <c r="M347" s="87">
        <f t="shared" si="164"/>
        <v>7809.4215199999999</v>
      </c>
      <c r="N347" s="819"/>
    </row>
    <row r="348" spans="1:14" s="24" customFormat="1" ht="15.75" customHeight="1">
      <c r="A348" s="123"/>
      <c r="B348" s="770"/>
      <c r="C348" s="765"/>
      <c r="D348" s="765"/>
      <c r="E348" s="105" t="s">
        <v>14</v>
      </c>
      <c r="F348" s="87"/>
      <c r="G348" s="87"/>
      <c r="H348" s="87"/>
      <c r="I348" s="87"/>
      <c r="J348" s="87"/>
      <c r="K348" s="87"/>
      <c r="L348" s="87"/>
      <c r="M348" s="87"/>
      <c r="N348" s="782"/>
    </row>
    <row r="349" spans="1:14" s="24" customFormat="1" ht="15.75" customHeight="1">
      <c r="A349" s="123"/>
      <c r="B349" s="770"/>
      <c r="C349" s="765"/>
      <c r="D349" s="765"/>
      <c r="E349" s="105" t="s">
        <v>24</v>
      </c>
      <c r="F349" s="87">
        <f>F356+F363+F370+F377+F384</f>
        <v>0</v>
      </c>
      <c r="G349" s="87">
        <f t="shared" ref="G349:M349" si="166">G356+G363+G370+G377+G384</f>
        <v>0</v>
      </c>
      <c r="H349" s="87">
        <f>H356+H363+H370+H377+H384</f>
        <v>0</v>
      </c>
      <c r="I349" s="87">
        <f t="shared" si="166"/>
        <v>0</v>
      </c>
      <c r="J349" s="87">
        <f>J356+J363+J370+J377+J384</f>
        <v>0</v>
      </c>
      <c r="K349" s="87">
        <f t="shared" si="166"/>
        <v>0</v>
      </c>
      <c r="L349" s="87">
        <f t="shared" si="166"/>
        <v>0</v>
      </c>
      <c r="M349" s="87">
        <f t="shared" si="166"/>
        <v>0</v>
      </c>
      <c r="N349" s="782"/>
    </row>
    <row r="350" spans="1:14" s="24" customFormat="1" ht="15.75" customHeight="1">
      <c r="A350" s="123"/>
      <c r="B350" s="770"/>
      <c r="C350" s="765"/>
      <c r="D350" s="765"/>
      <c r="E350" s="105" t="s">
        <v>15</v>
      </c>
      <c r="F350" s="87">
        <f t="shared" ref="F350:M353" si="167">F357+F364+F371+F378+F385</f>
        <v>0</v>
      </c>
      <c r="G350" s="87">
        <f t="shared" si="167"/>
        <v>0</v>
      </c>
      <c r="H350" s="87">
        <f t="shared" si="167"/>
        <v>0</v>
      </c>
      <c r="I350" s="87">
        <f t="shared" si="167"/>
        <v>0</v>
      </c>
      <c r="J350" s="87">
        <f t="shared" ref="J350" si="168">J357+J364+J371+J378+J385</f>
        <v>0</v>
      </c>
      <c r="K350" s="87">
        <f t="shared" si="167"/>
        <v>0</v>
      </c>
      <c r="L350" s="87">
        <f t="shared" si="167"/>
        <v>0</v>
      </c>
      <c r="M350" s="87">
        <f t="shared" si="167"/>
        <v>0</v>
      </c>
      <c r="N350" s="782"/>
    </row>
    <row r="351" spans="1:14" s="24" customFormat="1" ht="15.75" customHeight="1">
      <c r="A351" s="123"/>
      <c r="B351" s="770"/>
      <c r="C351" s="765"/>
      <c r="D351" s="765"/>
      <c r="E351" s="105" t="s">
        <v>29</v>
      </c>
      <c r="F351" s="87">
        <f t="shared" si="167"/>
        <v>0</v>
      </c>
      <c r="G351" s="87">
        <f t="shared" si="167"/>
        <v>0</v>
      </c>
      <c r="H351" s="87">
        <f t="shared" si="167"/>
        <v>0</v>
      </c>
      <c r="I351" s="87">
        <f t="shared" si="167"/>
        <v>0</v>
      </c>
      <c r="J351" s="87">
        <f t="shared" ref="J351" si="169">J358+J365+J372+J379+J386</f>
        <v>0</v>
      </c>
      <c r="K351" s="87">
        <f t="shared" si="167"/>
        <v>0</v>
      </c>
      <c r="L351" s="87">
        <f t="shared" si="167"/>
        <v>0</v>
      </c>
      <c r="M351" s="87">
        <f t="shared" si="167"/>
        <v>0</v>
      </c>
      <c r="N351" s="782"/>
    </row>
    <row r="352" spans="1:14" s="24" customFormat="1" ht="15.75" customHeight="1">
      <c r="A352" s="123"/>
      <c r="B352" s="770"/>
      <c r="C352" s="765"/>
      <c r="D352" s="765"/>
      <c r="E352" s="105" t="s">
        <v>62</v>
      </c>
      <c r="F352" s="87">
        <f t="shared" si="167"/>
        <v>7381.9710400000004</v>
      </c>
      <c r="G352" s="87">
        <f t="shared" si="167"/>
        <v>7381.9710400000004</v>
      </c>
      <c r="H352" s="87">
        <f t="shared" si="167"/>
        <v>7734.0268299999998</v>
      </c>
      <c r="I352" s="87">
        <f t="shared" si="167"/>
        <v>2466.9799200000002</v>
      </c>
      <c r="J352" s="87">
        <f t="shared" ref="J352" si="170">J359+J366+J373+J380+J387</f>
        <v>8215.1662399999987</v>
      </c>
      <c r="K352" s="87">
        <f t="shared" si="167"/>
        <v>6400.3426799999997</v>
      </c>
      <c r="L352" s="87">
        <f t="shared" si="167"/>
        <v>7809.4215199999999</v>
      </c>
      <c r="M352" s="87">
        <f t="shared" si="167"/>
        <v>7809.4215199999999</v>
      </c>
      <c r="N352" s="782"/>
    </row>
    <row r="353" spans="1:14" s="24" customFormat="1" ht="15.75" customHeight="1">
      <c r="A353" s="123"/>
      <c r="B353" s="770"/>
      <c r="C353" s="765"/>
      <c r="D353" s="765"/>
      <c r="E353" s="105" t="s">
        <v>16</v>
      </c>
      <c r="F353" s="87">
        <f t="shared" si="167"/>
        <v>0</v>
      </c>
      <c r="G353" s="87">
        <f t="shared" si="167"/>
        <v>0</v>
      </c>
      <c r="H353" s="87">
        <f t="shared" si="167"/>
        <v>0</v>
      </c>
      <c r="I353" s="87">
        <f t="shared" si="167"/>
        <v>0</v>
      </c>
      <c r="J353" s="87">
        <f t="shared" ref="J353" si="171">J360+J367+J374+J381+J388</f>
        <v>0</v>
      </c>
      <c r="K353" s="87">
        <f t="shared" si="167"/>
        <v>0</v>
      </c>
      <c r="L353" s="87">
        <f t="shared" si="167"/>
        <v>0</v>
      </c>
      <c r="M353" s="87">
        <f t="shared" si="167"/>
        <v>0</v>
      </c>
      <c r="N353" s="782"/>
    </row>
    <row r="354" spans="1:14" s="197" customFormat="1" ht="15.75" customHeight="1">
      <c r="A354" s="489"/>
      <c r="B354" s="747"/>
      <c r="C354" s="752" t="s">
        <v>120</v>
      </c>
      <c r="D354" s="816" t="s">
        <v>745</v>
      </c>
      <c r="E354" s="487" t="s">
        <v>13</v>
      </c>
      <c r="F354" s="91">
        <f t="shared" ref="F354:G354" si="172">F356+F357+F359</f>
        <v>0</v>
      </c>
      <c r="G354" s="91">
        <f t="shared" si="172"/>
        <v>0</v>
      </c>
      <c r="H354" s="91">
        <f t="shared" ref="H354:M354" si="173">H356+H357+H359</f>
        <v>0</v>
      </c>
      <c r="I354" s="91">
        <f t="shared" si="173"/>
        <v>0</v>
      </c>
      <c r="J354" s="89">
        <f t="shared" si="173"/>
        <v>110.22408</v>
      </c>
      <c r="K354" s="89">
        <f t="shared" si="173"/>
        <v>110.22408</v>
      </c>
      <c r="L354" s="91">
        <f t="shared" si="173"/>
        <v>200</v>
      </c>
      <c r="M354" s="91">
        <f t="shared" si="173"/>
        <v>200</v>
      </c>
      <c r="N354" s="488"/>
    </row>
    <row r="355" spans="1:14" s="197" customFormat="1" ht="15.75" customHeight="1">
      <c r="A355" s="489"/>
      <c r="B355" s="748"/>
      <c r="C355" s="753"/>
      <c r="D355" s="817"/>
      <c r="E355" s="487" t="s">
        <v>14</v>
      </c>
      <c r="F355" s="91"/>
      <c r="G355" s="91"/>
      <c r="H355" s="91"/>
      <c r="I355" s="91"/>
      <c r="J355" s="89"/>
      <c r="K355" s="89"/>
      <c r="L355" s="91"/>
      <c r="M355" s="91"/>
      <c r="N355" s="488"/>
    </row>
    <row r="356" spans="1:14" s="197" customFormat="1" ht="15.75" customHeight="1">
      <c r="A356" s="489"/>
      <c r="B356" s="748"/>
      <c r="C356" s="753"/>
      <c r="D356" s="817"/>
      <c r="E356" s="487" t="s">
        <v>24</v>
      </c>
      <c r="F356" s="91">
        <v>0</v>
      </c>
      <c r="G356" s="91">
        <v>0</v>
      </c>
      <c r="H356" s="91">
        <v>0</v>
      </c>
      <c r="I356" s="91">
        <v>0</v>
      </c>
      <c r="J356" s="89">
        <v>0</v>
      </c>
      <c r="K356" s="89">
        <v>0</v>
      </c>
      <c r="L356" s="91">
        <v>0</v>
      </c>
      <c r="M356" s="490">
        <v>0</v>
      </c>
      <c r="N356" s="488"/>
    </row>
    <row r="357" spans="1:14" s="197" customFormat="1" ht="15.75" customHeight="1">
      <c r="A357" s="489"/>
      <c r="B357" s="748"/>
      <c r="C357" s="753"/>
      <c r="D357" s="817"/>
      <c r="E357" s="487" t="s">
        <v>15</v>
      </c>
      <c r="F357" s="91">
        <v>0</v>
      </c>
      <c r="G357" s="91">
        <v>0</v>
      </c>
      <c r="H357" s="91">
        <v>0</v>
      </c>
      <c r="I357" s="91">
        <v>0</v>
      </c>
      <c r="J357" s="89">
        <v>0</v>
      </c>
      <c r="K357" s="89">
        <v>0</v>
      </c>
      <c r="L357" s="91">
        <v>0</v>
      </c>
      <c r="M357" s="490">
        <v>0</v>
      </c>
      <c r="N357" s="488"/>
    </row>
    <row r="358" spans="1:14" s="197" customFormat="1" ht="15.75" customHeight="1">
      <c r="A358" s="489"/>
      <c r="B358" s="748"/>
      <c r="C358" s="753"/>
      <c r="D358" s="817"/>
      <c r="E358" s="487" t="s">
        <v>29</v>
      </c>
      <c r="F358" s="91"/>
      <c r="G358" s="91"/>
      <c r="H358" s="91"/>
      <c r="I358" s="91"/>
      <c r="J358" s="89"/>
      <c r="K358" s="89"/>
      <c r="L358" s="91"/>
      <c r="M358" s="490"/>
      <c r="N358" s="488"/>
    </row>
    <row r="359" spans="1:14" s="197" customFormat="1" ht="15.75" customHeight="1">
      <c r="A359" s="489"/>
      <c r="B359" s="748"/>
      <c r="C359" s="753"/>
      <c r="D359" s="817"/>
      <c r="E359" s="487" t="s">
        <v>62</v>
      </c>
      <c r="F359" s="140">
        <v>0</v>
      </c>
      <c r="G359" s="140">
        <v>0</v>
      </c>
      <c r="H359" s="413"/>
      <c r="I359" s="413"/>
      <c r="J359" s="141">
        <v>110.22408</v>
      </c>
      <c r="K359" s="141">
        <v>110.22408</v>
      </c>
      <c r="L359" s="422">
        <v>200</v>
      </c>
      <c r="M359" s="422">
        <v>200</v>
      </c>
      <c r="N359" s="488"/>
    </row>
    <row r="360" spans="1:14" s="197" customFormat="1" ht="15.75" customHeight="1">
      <c r="A360" s="489"/>
      <c r="B360" s="749"/>
      <c r="C360" s="754"/>
      <c r="D360" s="818"/>
      <c r="E360" s="487" t="s">
        <v>16</v>
      </c>
      <c r="F360" s="91"/>
      <c r="G360" s="91"/>
      <c r="H360" s="91"/>
      <c r="I360" s="91"/>
      <c r="J360" s="89"/>
      <c r="K360" s="89"/>
      <c r="L360" s="91"/>
      <c r="M360" s="490"/>
      <c r="N360" s="488"/>
    </row>
    <row r="361" spans="1:14" s="31" customFormat="1" ht="15.75" customHeight="1">
      <c r="A361" s="123"/>
      <c r="B361" s="746"/>
      <c r="C361" s="764" t="s">
        <v>116</v>
      </c>
      <c r="D361" s="766" t="s">
        <v>307</v>
      </c>
      <c r="E361" s="106" t="s">
        <v>13</v>
      </c>
      <c r="F361" s="91">
        <f>F363+F364+F366</f>
        <v>2709.4672599999999</v>
      </c>
      <c r="G361" s="91">
        <f>G363+G364+G366</f>
        <v>2709.4672599999999</v>
      </c>
      <c r="H361" s="91">
        <f t="shared" ref="H361:I361" si="174">H363+H364+H366</f>
        <v>3909.6120000000001</v>
      </c>
      <c r="I361" s="91">
        <f t="shared" si="174"/>
        <v>911.68696</v>
      </c>
      <c r="J361" s="89">
        <f>J363+J364+J366</f>
        <v>3520.8088299999999</v>
      </c>
      <c r="K361" s="89">
        <f>K363+K364+K366</f>
        <v>3135.4779600000002</v>
      </c>
      <c r="L361" s="91">
        <f>L363+L364+L366</f>
        <v>4209.6120000000001</v>
      </c>
      <c r="M361" s="92">
        <f>M363+M364+M366</f>
        <v>4209.6120000000001</v>
      </c>
      <c r="N361" s="93"/>
    </row>
    <row r="362" spans="1:14" s="31" customFormat="1" ht="15.75" customHeight="1">
      <c r="A362" s="123"/>
      <c r="B362" s="746"/>
      <c r="C362" s="764"/>
      <c r="D362" s="766"/>
      <c r="E362" s="106" t="s">
        <v>14</v>
      </c>
      <c r="F362" s="91"/>
      <c r="G362" s="91"/>
      <c r="H362" s="91"/>
      <c r="I362" s="91"/>
      <c r="J362" s="89"/>
      <c r="K362" s="89"/>
      <c r="L362" s="91"/>
      <c r="M362" s="92"/>
      <c r="N362" s="93"/>
    </row>
    <row r="363" spans="1:14" s="31" customFormat="1" ht="15.75" customHeight="1">
      <c r="A363" s="123"/>
      <c r="B363" s="746"/>
      <c r="C363" s="764"/>
      <c r="D363" s="766"/>
      <c r="E363" s="106" t="s">
        <v>24</v>
      </c>
      <c r="F363" s="91">
        <v>0</v>
      </c>
      <c r="G363" s="91">
        <v>0</v>
      </c>
      <c r="H363" s="91">
        <v>0</v>
      </c>
      <c r="I363" s="91">
        <v>0</v>
      </c>
      <c r="J363" s="89">
        <v>0</v>
      </c>
      <c r="K363" s="89">
        <v>0</v>
      </c>
      <c r="L363" s="91">
        <v>0</v>
      </c>
      <c r="M363" s="92">
        <v>0</v>
      </c>
      <c r="N363" s="93"/>
    </row>
    <row r="364" spans="1:14" s="31" customFormat="1" ht="15.75" customHeight="1">
      <c r="A364" s="123"/>
      <c r="B364" s="746"/>
      <c r="C364" s="764"/>
      <c r="D364" s="766"/>
      <c r="E364" s="106" t="s">
        <v>15</v>
      </c>
      <c r="F364" s="91">
        <v>0</v>
      </c>
      <c r="G364" s="91">
        <v>0</v>
      </c>
      <c r="H364" s="91">
        <v>0</v>
      </c>
      <c r="I364" s="91">
        <v>0</v>
      </c>
      <c r="J364" s="89">
        <v>0</v>
      </c>
      <c r="K364" s="89">
        <v>0</v>
      </c>
      <c r="L364" s="91">
        <v>0</v>
      </c>
      <c r="M364" s="92">
        <v>0</v>
      </c>
      <c r="N364" s="93"/>
    </row>
    <row r="365" spans="1:14" s="31" customFormat="1" ht="15.75" customHeight="1">
      <c r="A365" s="123"/>
      <c r="B365" s="746"/>
      <c r="C365" s="764"/>
      <c r="D365" s="766"/>
      <c r="E365" s="106" t="s">
        <v>29</v>
      </c>
      <c r="F365" s="91"/>
      <c r="G365" s="91"/>
      <c r="H365" s="91"/>
      <c r="I365" s="91"/>
      <c r="J365" s="89"/>
      <c r="K365" s="89"/>
      <c r="L365" s="91"/>
      <c r="M365" s="92"/>
      <c r="N365" s="93"/>
    </row>
    <row r="366" spans="1:14" s="31" customFormat="1" ht="15.75" customHeight="1">
      <c r="A366" s="123"/>
      <c r="B366" s="746"/>
      <c r="C366" s="764"/>
      <c r="D366" s="766"/>
      <c r="E366" s="106" t="s">
        <v>62</v>
      </c>
      <c r="F366" s="140">
        <v>2709.4672599999999</v>
      </c>
      <c r="G366" s="140">
        <v>2709.4672599999999</v>
      </c>
      <c r="H366" s="413">
        <v>3909.6120000000001</v>
      </c>
      <c r="I366" s="413">
        <v>911.68696</v>
      </c>
      <c r="J366" s="141">
        <v>3520.8088299999999</v>
      </c>
      <c r="K366" s="141">
        <v>3135.4779600000002</v>
      </c>
      <c r="L366" s="422">
        <v>4209.6120000000001</v>
      </c>
      <c r="M366" s="422">
        <v>4209.6120000000001</v>
      </c>
      <c r="N366" s="93"/>
    </row>
    <row r="367" spans="1:14" s="31" customFormat="1" ht="15.75" customHeight="1">
      <c r="A367" s="123"/>
      <c r="B367" s="746"/>
      <c r="C367" s="764"/>
      <c r="D367" s="766"/>
      <c r="E367" s="106" t="s">
        <v>16</v>
      </c>
      <c r="F367" s="91"/>
      <c r="G367" s="91"/>
      <c r="H367" s="91"/>
      <c r="I367" s="91"/>
      <c r="J367" s="89"/>
      <c r="K367" s="89"/>
      <c r="L367" s="91"/>
      <c r="M367" s="92"/>
      <c r="N367" s="93"/>
    </row>
    <row r="368" spans="1:14" s="33" customFormat="1" ht="15.75" customHeight="1">
      <c r="A368" s="123"/>
      <c r="B368" s="746"/>
      <c r="C368" s="764"/>
      <c r="D368" s="766"/>
      <c r="E368" s="106" t="s">
        <v>13</v>
      </c>
      <c r="F368" s="91">
        <f t="shared" ref="F368:G368" si="175">F370+F371+F372+F373</f>
        <v>3181.96785</v>
      </c>
      <c r="G368" s="91">
        <f t="shared" si="175"/>
        <v>3181.96785</v>
      </c>
      <c r="H368" s="91">
        <f t="shared" ref="H368:M368" si="176">H370+H371+H372+H373</f>
        <v>3235.3088299999999</v>
      </c>
      <c r="I368" s="91">
        <f t="shared" si="176"/>
        <v>1287.3299400000001</v>
      </c>
      <c r="J368" s="89">
        <f t="shared" si="176"/>
        <v>3909.6120000000001</v>
      </c>
      <c r="K368" s="89">
        <f t="shared" si="176"/>
        <v>2480.7693100000001</v>
      </c>
      <c r="L368" s="91">
        <f t="shared" si="176"/>
        <v>2811.70352</v>
      </c>
      <c r="M368" s="91">
        <f t="shared" si="176"/>
        <v>2811.70352</v>
      </c>
      <c r="N368" s="93"/>
    </row>
    <row r="369" spans="1:14" s="33" customFormat="1" ht="15.75" customHeight="1">
      <c r="A369" s="123"/>
      <c r="B369" s="746"/>
      <c r="C369" s="764"/>
      <c r="D369" s="766"/>
      <c r="E369" s="106" t="s">
        <v>14</v>
      </c>
      <c r="F369" s="91"/>
      <c r="G369" s="91"/>
      <c r="H369" s="91"/>
      <c r="I369" s="91"/>
      <c r="J369" s="89"/>
      <c r="K369" s="89"/>
      <c r="L369" s="91"/>
      <c r="M369" s="92"/>
      <c r="N369" s="93"/>
    </row>
    <row r="370" spans="1:14" s="33" customFormat="1" ht="15.75" customHeight="1">
      <c r="A370" s="123"/>
      <c r="B370" s="746"/>
      <c r="C370" s="764"/>
      <c r="D370" s="766"/>
      <c r="E370" s="106" t="s">
        <v>24</v>
      </c>
      <c r="F370" s="91">
        <v>0</v>
      </c>
      <c r="G370" s="91">
        <v>0</v>
      </c>
      <c r="H370" s="91">
        <v>0</v>
      </c>
      <c r="I370" s="91">
        <v>0</v>
      </c>
      <c r="J370" s="89">
        <v>0</v>
      </c>
      <c r="K370" s="89">
        <v>0</v>
      </c>
      <c r="L370" s="91">
        <v>0</v>
      </c>
      <c r="M370" s="92">
        <v>0</v>
      </c>
      <c r="N370" s="93"/>
    </row>
    <row r="371" spans="1:14" s="33" customFormat="1" ht="15.75" customHeight="1">
      <c r="A371" s="123"/>
      <c r="B371" s="746"/>
      <c r="C371" s="764"/>
      <c r="D371" s="766"/>
      <c r="E371" s="106" t="s">
        <v>15</v>
      </c>
      <c r="F371" s="91">
        <v>0</v>
      </c>
      <c r="G371" s="91">
        <v>0</v>
      </c>
      <c r="H371" s="91">
        <v>0</v>
      </c>
      <c r="I371" s="91">
        <v>0</v>
      </c>
      <c r="J371" s="89">
        <v>0</v>
      </c>
      <c r="K371" s="89">
        <v>0</v>
      </c>
      <c r="L371" s="91">
        <v>0</v>
      </c>
      <c r="M371" s="92">
        <v>0</v>
      </c>
      <c r="N371" s="93"/>
    </row>
    <row r="372" spans="1:14" s="33" customFormat="1" ht="15.75" customHeight="1">
      <c r="A372" s="123"/>
      <c r="B372" s="746"/>
      <c r="C372" s="764"/>
      <c r="D372" s="766"/>
      <c r="E372" s="106" t="s">
        <v>29</v>
      </c>
      <c r="F372" s="91"/>
      <c r="G372" s="91"/>
      <c r="H372" s="91"/>
      <c r="I372" s="91"/>
      <c r="J372" s="89"/>
      <c r="K372" s="89"/>
      <c r="L372" s="91"/>
      <c r="M372" s="92"/>
      <c r="N372" s="93"/>
    </row>
    <row r="373" spans="1:14" s="33" customFormat="1" ht="15.75" customHeight="1">
      <c r="A373" s="123"/>
      <c r="B373" s="746"/>
      <c r="C373" s="764"/>
      <c r="D373" s="766"/>
      <c r="E373" s="106" t="s">
        <v>62</v>
      </c>
      <c r="F373" s="140">
        <v>3181.96785</v>
      </c>
      <c r="G373" s="140">
        <v>3181.96785</v>
      </c>
      <c r="H373" s="413">
        <v>3235.3088299999999</v>
      </c>
      <c r="I373" s="413">
        <v>1287.3299400000001</v>
      </c>
      <c r="J373" s="141">
        <v>3909.6120000000001</v>
      </c>
      <c r="K373" s="141">
        <v>2480.7693100000001</v>
      </c>
      <c r="L373" s="422">
        <v>2811.70352</v>
      </c>
      <c r="M373" s="422">
        <v>2811.70352</v>
      </c>
      <c r="N373" s="93"/>
    </row>
    <row r="374" spans="1:14" s="33" customFormat="1" ht="15.75" customHeight="1">
      <c r="A374" s="123"/>
      <c r="B374" s="746"/>
      <c r="C374" s="764"/>
      <c r="D374" s="766"/>
      <c r="E374" s="106" t="s">
        <v>16</v>
      </c>
      <c r="F374" s="91"/>
      <c r="G374" s="91"/>
      <c r="H374" s="91"/>
      <c r="I374" s="91"/>
      <c r="J374" s="89"/>
      <c r="K374" s="89"/>
      <c r="L374" s="91"/>
      <c r="M374" s="92"/>
      <c r="N374" s="93"/>
    </row>
    <row r="375" spans="1:14" s="31" customFormat="1" ht="15.75" customHeight="1">
      <c r="A375" s="123"/>
      <c r="B375" s="747"/>
      <c r="C375" s="802" t="s">
        <v>117</v>
      </c>
      <c r="D375" s="775" t="s">
        <v>195</v>
      </c>
      <c r="E375" s="106" t="s">
        <v>13</v>
      </c>
      <c r="F375" s="91">
        <f t="shared" ref="F375:G375" si="177">F377+F378+F380</f>
        <v>615.86141999999995</v>
      </c>
      <c r="G375" s="91">
        <f t="shared" si="177"/>
        <v>615.86141999999995</v>
      </c>
      <c r="H375" s="91">
        <f t="shared" ref="H375:M375" si="178">H377+H378+H380</f>
        <v>588.10599999999999</v>
      </c>
      <c r="I375" s="91">
        <f t="shared" si="178"/>
        <v>267.77515</v>
      </c>
      <c r="J375" s="89">
        <f t="shared" si="178"/>
        <v>673.67281000000003</v>
      </c>
      <c r="K375" s="89">
        <f t="shared" si="178"/>
        <v>673.67281000000003</v>
      </c>
      <c r="L375" s="91">
        <f t="shared" si="178"/>
        <v>588.10599999999999</v>
      </c>
      <c r="M375" s="91">
        <f t="shared" si="178"/>
        <v>588.10599999999999</v>
      </c>
      <c r="N375" s="93"/>
    </row>
    <row r="376" spans="1:14" s="31" customFormat="1" ht="15.75" customHeight="1">
      <c r="A376" s="123"/>
      <c r="B376" s="748"/>
      <c r="C376" s="797"/>
      <c r="D376" s="776"/>
      <c r="E376" s="106" t="s">
        <v>14</v>
      </c>
      <c r="F376" s="91"/>
      <c r="G376" s="91"/>
      <c r="H376" s="91"/>
      <c r="I376" s="91"/>
      <c r="J376" s="89"/>
      <c r="K376" s="89"/>
      <c r="L376" s="91"/>
      <c r="M376" s="92"/>
      <c r="N376" s="93"/>
    </row>
    <row r="377" spans="1:14" s="31" customFormat="1" ht="15.75" customHeight="1">
      <c r="A377" s="123"/>
      <c r="B377" s="748"/>
      <c r="C377" s="797"/>
      <c r="D377" s="776"/>
      <c r="E377" s="106" t="s">
        <v>24</v>
      </c>
      <c r="F377" s="91">
        <v>0</v>
      </c>
      <c r="G377" s="91">
        <v>0</v>
      </c>
      <c r="H377" s="91">
        <v>0</v>
      </c>
      <c r="I377" s="91">
        <v>0</v>
      </c>
      <c r="J377" s="89">
        <v>0</v>
      </c>
      <c r="K377" s="89">
        <v>0</v>
      </c>
      <c r="L377" s="91">
        <v>0</v>
      </c>
      <c r="M377" s="92">
        <v>0</v>
      </c>
      <c r="N377" s="93"/>
    </row>
    <row r="378" spans="1:14" s="31" customFormat="1" ht="15.75" customHeight="1">
      <c r="A378" s="123"/>
      <c r="B378" s="748"/>
      <c r="C378" s="797"/>
      <c r="D378" s="776"/>
      <c r="E378" s="106" t="s">
        <v>15</v>
      </c>
      <c r="F378" s="91">
        <v>0</v>
      </c>
      <c r="G378" s="91">
        <v>0</v>
      </c>
      <c r="H378" s="91">
        <v>0</v>
      </c>
      <c r="I378" s="91">
        <v>0</v>
      </c>
      <c r="J378" s="89">
        <v>0</v>
      </c>
      <c r="K378" s="89">
        <v>0</v>
      </c>
      <c r="L378" s="91">
        <v>0</v>
      </c>
      <c r="M378" s="92">
        <v>0</v>
      </c>
      <c r="N378" s="93"/>
    </row>
    <row r="379" spans="1:14" s="31" customFormat="1" ht="15.75" customHeight="1">
      <c r="A379" s="123"/>
      <c r="B379" s="748"/>
      <c r="C379" s="797"/>
      <c r="D379" s="776"/>
      <c r="E379" s="106" t="s">
        <v>29</v>
      </c>
      <c r="F379" s="91"/>
      <c r="G379" s="91"/>
      <c r="H379" s="91"/>
      <c r="I379" s="91"/>
      <c r="J379" s="89"/>
      <c r="K379" s="89"/>
      <c r="L379" s="91"/>
      <c r="M379" s="88"/>
      <c r="N379" s="93"/>
    </row>
    <row r="380" spans="1:14" s="31" customFormat="1" ht="15.75" customHeight="1">
      <c r="A380" s="123"/>
      <c r="B380" s="748"/>
      <c r="C380" s="797"/>
      <c r="D380" s="776"/>
      <c r="E380" s="106" t="s">
        <v>62</v>
      </c>
      <c r="F380" s="140">
        <v>615.86141999999995</v>
      </c>
      <c r="G380" s="140">
        <v>615.86141999999995</v>
      </c>
      <c r="H380" s="413">
        <v>588.10599999999999</v>
      </c>
      <c r="I380" s="413">
        <v>267.77515</v>
      </c>
      <c r="J380" s="141">
        <v>673.67281000000003</v>
      </c>
      <c r="K380" s="141">
        <v>673.67281000000003</v>
      </c>
      <c r="L380" s="422">
        <v>588.10599999999999</v>
      </c>
      <c r="M380" s="422">
        <v>588.10599999999999</v>
      </c>
      <c r="N380" s="93"/>
    </row>
    <row r="381" spans="1:14" s="31" customFormat="1" ht="15.75" customHeight="1">
      <c r="A381" s="123"/>
      <c r="B381" s="748"/>
      <c r="C381" s="797"/>
      <c r="D381" s="776"/>
      <c r="E381" s="106" t="s">
        <v>16</v>
      </c>
      <c r="F381" s="91"/>
      <c r="G381" s="91"/>
      <c r="H381" s="91"/>
      <c r="I381" s="91"/>
      <c r="J381" s="89"/>
      <c r="K381" s="89"/>
      <c r="L381" s="91"/>
      <c r="M381" s="88"/>
      <c r="N381" s="93"/>
    </row>
    <row r="382" spans="1:14" s="31" customFormat="1" ht="15.75" customHeight="1">
      <c r="A382" s="123"/>
      <c r="B382" s="748"/>
      <c r="C382" s="797"/>
      <c r="D382" s="776"/>
      <c r="E382" s="106" t="s">
        <v>13</v>
      </c>
      <c r="F382" s="91">
        <f t="shared" ref="F382:G382" si="179">F387+F385+F384</f>
        <v>874.67451000000005</v>
      </c>
      <c r="G382" s="91">
        <f t="shared" si="179"/>
        <v>874.67451000000005</v>
      </c>
      <c r="H382" s="91">
        <f t="shared" ref="H382:M382" si="180">H387+H385+H384</f>
        <v>1</v>
      </c>
      <c r="I382" s="91">
        <f t="shared" si="180"/>
        <v>0.18787000000000001</v>
      </c>
      <c r="J382" s="89">
        <f t="shared" si="180"/>
        <v>0.84852000000000005</v>
      </c>
      <c r="K382" s="89">
        <f t="shared" si="180"/>
        <v>0.19852</v>
      </c>
      <c r="L382" s="91">
        <f t="shared" si="180"/>
        <v>0</v>
      </c>
      <c r="M382" s="88">
        <f t="shared" si="180"/>
        <v>0</v>
      </c>
      <c r="N382" s="93"/>
    </row>
    <row r="383" spans="1:14" s="31" customFormat="1" ht="15.75" customHeight="1">
      <c r="A383" s="123"/>
      <c r="B383" s="748"/>
      <c r="C383" s="797"/>
      <c r="D383" s="776"/>
      <c r="E383" s="106" t="s">
        <v>14</v>
      </c>
      <c r="F383" s="91"/>
      <c r="G383" s="91"/>
      <c r="H383" s="91"/>
      <c r="I383" s="91"/>
      <c r="J383" s="89"/>
      <c r="K383" s="89"/>
      <c r="L383" s="91"/>
      <c r="M383" s="88"/>
      <c r="N383" s="93"/>
    </row>
    <row r="384" spans="1:14" s="31" customFormat="1" ht="15.75" customHeight="1">
      <c r="A384" s="123"/>
      <c r="B384" s="748"/>
      <c r="C384" s="797"/>
      <c r="D384" s="776"/>
      <c r="E384" s="106" t="s">
        <v>24</v>
      </c>
      <c r="F384" s="91">
        <v>0</v>
      </c>
      <c r="G384" s="91">
        <v>0</v>
      </c>
      <c r="H384" s="91">
        <v>0</v>
      </c>
      <c r="I384" s="91">
        <v>0</v>
      </c>
      <c r="J384" s="89">
        <v>0</v>
      </c>
      <c r="K384" s="89">
        <v>0</v>
      </c>
      <c r="L384" s="91">
        <v>0</v>
      </c>
      <c r="M384" s="88">
        <v>0</v>
      </c>
      <c r="N384" s="93"/>
    </row>
    <row r="385" spans="1:14" s="31" customFormat="1" ht="15.75" customHeight="1">
      <c r="A385" s="123"/>
      <c r="B385" s="748"/>
      <c r="C385" s="797"/>
      <c r="D385" s="776"/>
      <c r="E385" s="106" t="s">
        <v>15</v>
      </c>
      <c r="F385" s="91">
        <v>0</v>
      </c>
      <c r="G385" s="91">
        <v>0</v>
      </c>
      <c r="H385" s="91"/>
      <c r="I385" s="91"/>
      <c r="J385" s="89">
        <v>0</v>
      </c>
      <c r="K385" s="89">
        <v>0</v>
      </c>
      <c r="L385" s="91">
        <v>0</v>
      </c>
      <c r="M385" s="88">
        <v>0</v>
      </c>
      <c r="N385" s="93"/>
    </row>
    <row r="386" spans="1:14" s="31" customFormat="1" ht="15.75" customHeight="1">
      <c r="A386" s="123"/>
      <c r="B386" s="748"/>
      <c r="C386" s="797"/>
      <c r="D386" s="776"/>
      <c r="E386" s="106" t="s">
        <v>29</v>
      </c>
      <c r="F386" s="91"/>
      <c r="G386" s="91"/>
      <c r="H386" s="91"/>
      <c r="I386" s="91"/>
      <c r="J386" s="89"/>
      <c r="K386" s="89"/>
      <c r="L386" s="91"/>
      <c r="M386" s="88"/>
      <c r="N386" s="93"/>
    </row>
    <row r="387" spans="1:14" s="31" customFormat="1" ht="15.75" customHeight="1">
      <c r="A387" s="123"/>
      <c r="B387" s="748"/>
      <c r="C387" s="797"/>
      <c r="D387" s="776"/>
      <c r="E387" s="106" t="s">
        <v>62</v>
      </c>
      <c r="F387" s="140">
        <v>874.67451000000005</v>
      </c>
      <c r="G387" s="140">
        <v>874.67451000000005</v>
      </c>
      <c r="H387" s="140">
        <v>1</v>
      </c>
      <c r="I387" s="140">
        <v>0.18787000000000001</v>
      </c>
      <c r="J387" s="141">
        <v>0.84852000000000005</v>
      </c>
      <c r="K387" s="141">
        <v>0.19852</v>
      </c>
      <c r="L387" s="140">
        <v>0</v>
      </c>
      <c r="M387" s="140">
        <v>0</v>
      </c>
      <c r="N387" s="93"/>
    </row>
    <row r="388" spans="1:14" s="31" customFormat="1" ht="15.75" customHeight="1">
      <c r="A388" s="123"/>
      <c r="B388" s="748"/>
      <c r="C388" s="797"/>
      <c r="D388" s="776"/>
      <c r="E388" s="106" t="s">
        <v>16</v>
      </c>
      <c r="F388" s="91"/>
      <c r="G388" s="91"/>
      <c r="H388" s="91"/>
      <c r="I388" s="91"/>
      <c r="J388" s="89"/>
      <c r="K388" s="89"/>
      <c r="L388" s="91"/>
      <c r="M388" s="88"/>
      <c r="N388" s="93"/>
    </row>
    <row r="389" spans="1:14" s="24" customFormat="1" ht="15.75" customHeight="1">
      <c r="A389" s="123"/>
      <c r="B389" s="770"/>
      <c r="C389" s="765" t="s">
        <v>83</v>
      </c>
      <c r="D389" s="765" t="s">
        <v>204</v>
      </c>
      <c r="E389" s="105" t="s">
        <v>13</v>
      </c>
      <c r="F389" s="87">
        <f t="shared" ref="F389:G389" si="181">F391+F392+F393+F394</f>
        <v>1134.6100000000001</v>
      </c>
      <c r="G389" s="87">
        <f t="shared" si="181"/>
        <v>1095.6100000000001</v>
      </c>
      <c r="H389" s="87">
        <f t="shared" ref="H389:M389" si="182">H391+H392+H393+H394</f>
        <v>7518</v>
      </c>
      <c r="I389" s="87">
        <f t="shared" si="182"/>
        <v>93.5</v>
      </c>
      <c r="J389" s="87">
        <f t="shared" si="182"/>
        <v>3634.4</v>
      </c>
      <c r="K389" s="87">
        <f t="shared" si="182"/>
        <v>3574.4</v>
      </c>
      <c r="L389" s="87">
        <f t="shared" si="182"/>
        <v>800</v>
      </c>
      <c r="M389" s="87">
        <f t="shared" si="182"/>
        <v>800</v>
      </c>
      <c r="N389" s="819"/>
    </row>
    <row r="390" spans="1:14" s="24" customFormat="1" ht="15.75" customHeight="1">
      <c r="A390" s="123"/>
      <c r="B390" s="770"/>
      <c r="C390" s="765"/>
      <c r="D390" s="765"/>
      <c r="E390" s="105" t="s">
        <v>14</v>
      </c>
      <c r="F390" s="87"/>
      <c r="G390" s="87"/>
      <c r="H390" s="87"/>
      <c r="I390" s="87"/>
      <c r="J390" s="87"/>
      <c r="K390" s="87"/>
      <c r="L390" s="87"/>
      <c r="M390" s="87"/>
      <c r="N390" s="782"/>
    </row>
    <row r="391" spans="1:14" s="24" customFormat="1" ht="15.75" customHeight="1">
      <c r="A391" s="123"/>
      <c r="B391" s="770"/>
      <c r="C391" s="765"/>
      <c r="D391" s="765"/>
      <c r="E391" s="105" t="s">
        <v>24</v>
      </c>
      <c r="F391" s="87">
        <f t="shared" ref="F391:G391" si="183">F398+F405+F412+F426+F419</f>
        <v>0</v>
      </c>
      <c r="G391" s="87">
        <f t="shared" si="183"/>
        <v>0</v>
      </c>
      <c r="H391" s="87">
        <f>H398+H405+H412+H426+H419</f>
        <v>0</v>
      </c>
      <c r="I391" s="87">
        <f t="shared" ref="I391" si="184">I398+I405+I412+I426+I419</f>
        <v>0</v>
      </c>
      <c r="J391" s="87">
        <f>J398+J405+J412+J426+J419+J433</f>
        <v>0</v>
      </c>
      <c r="K391" s="87">
        <f t="shared" ref="K391:M391" si="185">K398+K405+K412+K426+K419+K433</f>
        <v>0</v>
      </c>
      <c r="L391" s="87">
        <f t="shared" si="185"/>
        <v>0</v>
      </c>
      <c r="M391" s="87">
        <f t="shared" si="185"/>
        <v>0</v>
      </c>
      <c r="N391" s="782"/>
    </row>
    <row r="392" spans="1:14" s="24" customFormat="1" ht="15.75" customHeight="1">
      <c r="A392" s="123"/>
      <c r="B392" s="770"/>
      <c r="C392" s="765"/>
      <c r="D392" s="765"/>
      <c r="E392" s="105" t="s">
        <v>15</v>
      </c>
      <c r="F392" s="87">
        <f t="shared" ref="F392:H395" si="186">F399+F406+F413+F427+F420</f>
        <v>157.03</v>
      </c>
      <c r="G392" s="87">
        <f t="shared" si="186"/>
        <v>157.03</v>
      </c>
      <c r="H392" s="87">
        <f t="shared" si="186"/>
        <v>6000</v>
      </c>
      <c r="I392" s="87">
        <f t="shared" ref="I392" si="187">I399+I406+I413+I427+I420</f>
        <v>0</v>
      </c>
      <c r="J392" s="87">
        <f t="shared" ref="J392:M395" si="188">J399+J406+J413+J427+J420+J434</f>
        <v>2455.73</v>
      </c>
      <c r="K392" s="87">
        <f t="shared" si="188"/>
        <v>2455.73</v>
      </c>
      <c r="L392" s="87">
        <f t="shared" si="188"/>
        <v>0</v>
      </c>
      <c r="M392" s="87">
        <f t="shared" si="188"/>
        <v>0</v>
      </c>
      <c r="N392" s="782"/>
    </row>
    <row r="393" spans="1:14" s="24" customFormat="1" ht="15.75" customHeight="1">
      <c r="A393" s="123"/>
      <c r="B393" s="770"/>
      <c r="C393" s="765"/>
      <c r="D393" s="765"/>
      <c r="E393" s="105" t="s">
        <v>29</v>
      </c>
      <c r="F393" s="87">
        <f t="shared" si="186"/>
        <v>0</v>
      </c>
      <c r="G393" s="87">
        <f t="shared" si="186"/>
        <v>0</v>
      </c>
      <c r="H393" s="87">
        <f t="shared" si="186"/>
        <v>0</v>
      </c>
      <c r="I393" s="87">
        <f t="shared" ref="I393" si="189">I400+I407+I414+I428+I421</f>
        <v>0</v>
      </c>
      <c r="J393" s="87">
        <f t="shared" si="188"/>
        <v>0</v>
      </c>
      <c r="K393" s="87">
        <f t="shared" si="188"/>
        <v>0</v>
      </c>
      <c r="L393" s="87">
        <f t="shared" si="188"/>
        <v>0</v>
      </c>
      <c r="M393" s="87">
        <f t="shared" si="188"/>
        <v>0</v>
      </c>
      <c r="N393" s="782"/>
    </row>
    <row r="394" spans="1:14" s="24" customFormat="1" ht="15.75" customHeight="1">
      <c r="A394" s="123"/>
      <c r="B394" s="770"/>
      <c r="C394" s="765"/>
      <c r="D394" s="765"/>
      <c r="E394" s="105" t="s">
        <v>62</v>
      </c>
      <c r="F394" s="87">
        <f t="shared" si="186"/>
        <v>977.58</v>
      </c>
      <c r="G394" s="87">
        <f t="shared" si="186"/>
        <v>938.58</v>
      </c>
      <c r="H394" s="87">
        <f t="shared" si="186"/>
        <v>1518</v>
      </c>
      <c r="I394" s="87">
        <f t="shared" ref="I394" si="190">I401+I408+I415+I429+I422</f>
        <v>93.5</v>
      </c>
      <c r="J394" s="87">
        <f t="shared" si="188"/>
        <v>1178.67</v>
      </c>
      <c r="K394" s="87">
        <f t="shared" si="188"/>
        <v>1118.67</v>
      </c>
      <c r="L394" s="87">
        <f t="shared" si="188"/>
        <v>800</v>
      </c>
      <c r="M394" s="87">
        <f t="shared" si="188"/>
        <v>800</v>
      </c>
      <c r="N394" s="782"/>
    </row>
    <row r="395" spans="1:14" s="24" customFormat="1" ht="15.75" customHeight="1">
      <c r="A395" s="123"/>
      <c r="B395" s="770"/>
      <c r="C395" s="765"/>
      <c r="D395" s="765"/>
      <c r="E395" s="105" t="s">
        <v>16</v>
      </c>
      <c r="F395" s="87">
        <f t="shared" si="186"/>
        <v>0</v>
      </c>
      <c r="G395" s="87">
        <f t="shared" si="186"/>
        <v>0</v>
      </c>
      <c r="H395" s="87">
        <f t="shared" si="186"/>
        <v>0</v>
      </c>
      <c r="I395" s="87">
        <f t="shared" ref="I395" si="191">I402+I409+I416+I430+I423</f>
        <v>0</v>
      </c>
      <c r="J395" s="87">
        <f t="shared" si="188"/>
        <v>0</v>
      </c>
      <c r="K395" s="87">
        <f t="shared" si="188"/>
        <v>0</v>
      </c>
      <c r="L395" s="87">
        <f t="shared" si="188"/>
        <v>0</v>
      </c>
      <c r="M395" s="87">
        <f t="shared" si="188"/>
        <v>0</v>
      </c>
      <c r="N395" s="782"/>
    </row>
    <row r="396" spans="1:14" s="24" customFormat="1" ht="15.75" customHeight="1">
      <c r="A396" s="123"/>
      <c r="B396" s="746"/>
      <c r="C396" s="764" t="s">
        <v>120</v>
      </c>
      <c r="D396" s="766" t="s">
        <v>137</v>
      </c>
      <c r="E396" s="106" t="s">
        <v>13</v>
      </c>
      <c r="F396" s="91">
        <f t="shared" ref="F396:G396" si="192">F398+F399+F400+F401</f>
        <v>123</v>
      </c>
      <c r="G396" s="91">
        <f t="shared" si="192"/>
        <v>123</v>
      </c>
      <c r="H396" s="91">
        <f t="shared" ref="H396:I396" si="193">H398+H399+H400+H401</f>
        <v>200</v>
      </c>
      <c r="I396" s="91">
        <f t="shared" si="193"/>
        <v>93.5</v>
      </c>
      <c r="J396" s="89">
        <f t="shared" ref="J396:K396" si="194">J398+J399+J400+J401</f>
        <v>232.5</v>
      </c>
      <c r="K396" s="89">
        <f t="shared" si="194"/>
        <v>232.5</v>
      </c>
      <c r="L396" s="91">
        <f>M398+L399+L400+L401</f>
        <v>200</v>
      </c>
      <c r="M396" s="91">
        <f>N398+M399+M400+M401</f>
        <v>200</v>
      </c>
      <c r="N396" s="93"/>
    </row>
    <row r="397" spans="1:14" s="24" customFormat="1" ht="15.75" customHeight="1">
      <c r="A397" s="123"/>
      <c r="B397" s="746"/>
      <c r="C397" s="764"/>
      <c r="D397" s="766"/>
      <c r="E397" s="106" t="s">
        <v>14</v>
      </c>
      <c r="F397" s="91"/>
      <c r="G397" s="91"/>
      <c r="H397" s="91"/>
      <c r="I397" s="91"/>
      <c r="J397" s="89"/>
      <c r="K397" s="89"/>
      <c r="L397" s="91"/>
      <c r="M397" s="91"/>
      <c r="N397" s="93"/>
    </row>
    <row r="398" spans="1:14" s="24" customFormat="1" ht="15.75" customHeight="1">
      <c r="A398" s="123"/>
      <c r="B398" s="746"/>
      <c r="C398" s="764"/>
      <c r="D398" s="766"/>
      <c r="E398" s="106" t="s">
        <v>24</v>
      </c>
      <c r="F398" s="91">
        <v>0</v>
      </c>
      <c r="G398" s="91">
        <v>0</v>
      </c>
      <c r="H398" s="91">
        <v>0</v>
      </c>
      <c r="I398" s="91">
        <v>0</v>
      </c>
      <c r="J398" s="89">
        <v>0</v>
      </c>
      <c r="K398" s="89">
        <v>0</v>
      </c>
      <c r="L398" s="91">
        <v>0</v>
      </c>
      <c r="M398" s="91">
        <v>0</v>
      </c>
      <c r="N398" s="93"/>
    </row>
    <row r="399" spans="1:14" s="24" customFormat="1" ht="15.75" customHeight="1">
      <c r="A399" s="123"/>
      <c r="B399" s="746"/>
      <c r="C399" s="764"/>
      <c r="D399" s="766"/>
      <c r="E399" s="106" t="s">
        <v>15</v>
      </c>
      <c r="F399" s="91">
        <v>0</v>
      </c>
      <c r="G399" s="91">
        <v>0</v>
      </c>
      <c r="H399" s="91">
        <v>0</v>
      </c>
      <c r="I399" s="91">
        <v>0</v>
      </c>
      <c r="J399" s="89">
        <v>0</v>
      </c>
      <c r="K399" s="89">
        <v>0</v>
      </c>
      <c r="L399" s="91">
        <v>0</v>
      </c>
      <c r="M399" s="91">
        <v>0</v>
      </c>
      <c r="N399" s="93"/>
    </row>
    <row r="400" spans="1:14" s="24" customFormat="1" ht="15.75" customHeight="1">
      <c r="A400" s="123"/>
      <c r="B400" s="746"/>
      <c r="C400" s="764"/>
      <c r="D400" s="766"/>
      <c r="E400" s="106" t="s">
        <v>29</v>
      </c>
      <c r="F400" s="91"/>
      <c r="G400" s="91"/>
      <c r="H400" s="91"/>
      <c r="I400" s="91"/>
      <c r="J400" s="89"/>
      <c r="K400" s="89"/>
      <c r="L400" s="91"/>
      <c r="M400" s="91"/>
      <c r="N400" s="93"/>
    </row>
    <row r="401" spans="1:14" s="24" customFormat="1" ht="15.75" customHeight="1">
      <c r="A401" s="123"/>
      <c r="B401" s="746"/>
      <c r="C401" s="764"/>
      <c r="D401" s="766"/>
      <c r="E401" s="106" t="s">
        <v>62</v>
      </c>
      <c r="F401" s="140">
        <v>123</v>
      </c>
      <c r="G401" s="140">
        <v>123</v>
      </c>
      <c r="H401" s="413">
        <v>200</v>
      </c>
      <c r="I401" s="413">
        <v>93.5</v>
      </c>
      <c r="J401" s="141">
        <v>232.5</v>
      </c>
      <c r="K401" s="141">
        <v>232.5</v>
      </c>
      <c r="L401" s="422">
        <v>200</v>
      </c>
      <c r="M401" s="422">
        <v>200</v>
      </c>
      <c r="N401" s="93"/>
    </row>
    <row r="402" spans="1:14" s="24" customFormat="1" ht="15.75" customHeight="1">
      <c r="A402" s="123"/>
      <c r="B402" s="746"/>
      <c r="C402" s="764"/>
      <c r="D402" s="766"/>
      <c r="E402" s="106" t="s">
        <v>16</v>
      </c>
      <c r="F402" s="91"/>
      <c r="G402" s="91"/>
      <c r="H402" s="91"/>
      <c r="I402" s="91"/>
      <c r="J402" s="89"/>
      <c r="K402" s="89"/>
      <c r="L402" s="91"/>
      <c r="M402" s="91"/>
      <c r="N402" s="93"/>
    </row>
    <row r="403" spans="1:14" s="24" customFormat="1" ht="15.75" customHeight="1">
      <c r="A403" s="123"/>
      <c r="B403" s="746"/>
      <c r="C403" s="764" t="s">
        <v>116</v>
      </c>
      <c r="D403" s="766" t="s">
        <v>313</v>
      </c>
      <c r="E403" s="106" t="s">
        <v>13</v>
      </c>
      <c r="F403" s="91">
        <f t="shared" ref="F403:G403" si="195">F405+F407+F406+F408</f>
        <v>414</v>
      </c>
      <c r="G403" s="91">
        <f t="shared" si="195"/>
        <v>414</v>
      </c>
      <c r="H403" s="91">
        <f>H405+H407+H406+H408</f>
        <v>300</v>
      </c>
      <c r="I403" s="91">
        <f t="shared" ref="I403" si="196">I405+I407+I406+I408</f>
        <v>0</v>
      </c>
      <c r="J403" s="89">
        <f t="shared" ref="J403:M403" si="197">J405+J407+J406+J408</f>
        <v>475</v>
      </c>
      <c r="K403" s="89">
        <f t="shared" si="197"/>
        <v>475</v>
      </c>
      <c r="L403" s="91">
        <f t="shared" si="197"/>
        <v>400</v>
      </c>
      <c r="M403" s="91">
        <f t="shared" si="197"/>
        <v>400</v>
      </c>
      <c r="N403" s="93"/>
    </row>
    <row r="404" spans="1:14" s="24" customFormat="1" ht="15.75" customHeight="1">
      <c r="A404" s="123"/>
      <c r="B404" s="746"/>
      <c r="C404" s="764"/>
      <c r="D404" s="766"/>
      <c r="E404" s="106" t="s">
        <v>14</v>
      </c>
      <c r="F404" s="91"/>
      <c r="G404" s="91"/>
      <c r="H404" s="91"/>
      <c r="I404" s="91"/>
      <c r="J404" s="89"/>
      <c r="K404" s="89"/>
      <c r="L404" s="91"/>
      <c r="M404" s="91"/>
      <c r="N404" s="93"/>
    </row>
    <row r="405" spans="1:14" s="24" customFormat="1" ht="15.75" customHeight="1">
      <c r="A405" s="123"/>
      <c r="B405" s="746"/>
      <c r="C405" s="764"/>
      <c r="D405" s="766"/>
      <c r="E405" s="106" t="s">
        <v>24</v>
      </c>
      <c r="F405" s="91">
        <v>0</v>
      </c>
      <c r="G405" s="91">
        <v>0</v>
      </c>
      <c r="H405" s="91">
        <v>0</v>
      </c>
      <c r="I405" s="91">
        <v>0</v>
      </c>
      <c r="J405" s="89">
        <v>0</v>
      </c>
      <c r="K405" s="89">
        <v>0</v>
      </c>
      <c r="L405" s="91">
        <v>0</v>
      </c>
      <c r="M405" s="91">
        <v>0</v>
      </c>
      <c r="N405" s="93"/>
    </row>
    <row r="406" spans="1:14" s="24" customFormat="1" ht="15.75" customHeight="1">
      <c r="A406" s="123"/>
      <c r="B406" s="746"/>
      <c r="C406" s="764"/>
      <c r="D406" s="766"/>
      <c r="E406" s="106" t="s">
        <v>15</v>
      </c>
      <c r="F406" s="91">
        <v>0</v>
      </c>
      <c r="G406" s="91">
        <v>0</v>
      </c>
      <c r="H406" s="91">
        <v>0</v>
      </c>
      <c r="I406" s="91">
        <v>0</v>
      </c>
      <c r="J406" s="89">
        <v>0</v>
      </c>
      <c r="K406" s="89">
        <v>0</v>
      </c>
      <c r="L406" s="91">
        <v>0</v>
      </c>
      <c r="M406" s="91">
        <v>0</v>
      </c>
      <c r="N406" s="93"/>
    </row>
    <row r="407" spans="1:14" s="24" customFormat="1" ht="15.75" customHeight="1">
      <c r="A407" s="123"/>
      <c r="B407" s="746"/>
      <c r="C407" s="764"/>
      <c r="D407" s="766"/>
      <c r="E407" s="106" t="s">
        <v>29</v>
      </c>
      <c r="F407" s="91"/>
      <c r="G407" s="91"/>
      <c r="H407" s="91"/>
      <c r="I407" s="91"/>
      <c r="J407" s="89"/>
      <c r="K407" s="89"/>
      <c r="L407" s="91"/>
      <c r="M407" s="91"/>
      <c r="N407" s="93"/>
    </row>
    <row r="408" spans="1:14" s="24" customFormat="1" ht="15.75" customHeight="1">
      <c r="A408" s="123"/>
      <c r="B408" s="746"/>
      <c r="C408" s="764"/>
      <c r="D408" s="766"/>
      <c r="E408" s="106" t="s">
        <v>62</v>
      </c>
      <c r="F408" s="140">
        <v>414</v>
      </c>
      <c r="G408" s="140">
        <v>414</v>
      </c>
      <c r="H408" s="413">
        <v>300</v>
      </c>
      <c r="I408" s="413">
        <v>0</v>
      </c>
      <c r="J408" s="141">
        <v>475</v>
      </c>
      <c r="K408" s="141">
        <v>475</v>
      </c>
      <c r="L408" s="143">
        <v>400</v>
      </c>
      <c r="M408" s="143">
        <v>400</v>
      </c>
      <c r="N408" s="93"/>
    </row>
    <row r="409" spans="1:14" s="24" customFormat="1" ht="15.75" customHeight="1">
      <c r="A409" s="123"/>
      <c r="B409" s="746"/>
      <c r="C409" s="764"/>
      <c r="D409" s="766"/>
      <c r="E409" s="106" t="s">
        <v>16</v>
      </c>
      <c r="F409" s="91"/>
      <c r="G409" s="91"/>
      <c r="H409" s="91"/>
      <c r="I409" s="91"/>
      <c r="J409" s="89"/>
      <c r="K409" s="89"/>
      <c r="L409" s="91"/>
      <c r="M409" s="91"/>
      <c r="N409" s="93"/>
    </row>
    <row r="410" spans="1:14" s="35" customFormat="1" ht="15.75" customHeight="1">
      <c r="A410" s="123"/>
      <c r="B410" s="746"/>
      <c r="C410" s="764" t="s">
        <v>117</v>
      </c>
      <c r="D410" s="766" t="s">
        <v>352</v>
      </c>
      <c r="E410" s="106" t="s">
        <v>13</v>
      </c>
      <c r="F410" s="91">
        <f>F411+F412+F413+F414+F415</f>
        <v>439</v>
      </c>
      <c r="G410" s="91">
        <f>G411+G412+G413+G414+G415</f>
        <v>400</v>
      </c>
      <c r="H410" s="91">
        <f t="shared" ref="H410:I410" si="198">H412+H413+H414+H415</f>
        <v>150</v>
      </c>
      <c r="I410" s="91">
        <f t="shared" si="198"/>
        <v>0</v>
      </c>
      <c r="J410" s="89">
        <f>J411+J412+J413+J414+J415</f>
        <v>60</v>
      </c>
      <c r="K410" s="89">
        <f>K411+K412+K413+K414+K415</f>
        <v>0</v>
      </c>
      <c r="L410" s="91">
        <f>L415+L413+L412</f>
        <v>0</v>
      </c>
      <c r="M410" s="91">
        <f>M415+M414+M412</f>
        <v>0</v>
      </c>
      <c r="N410" s="93"/>
    </row>
    <row r="411" spans="1:14" s="35" customFormat="1" ht="15.75" customHeight="1">
      <c r="A411" s="123"/>
      <c r="B411" s="746"/>
      <c r="C411" s="764"/>
      <c r="D411" s="766"/>
      <c r="E411" s="106" t="s">
        <v>14</v>
      </c>
      <c r="F411" s="91"/>
      <c r="G411" s="91"/>
      <c r="H411" s="91"/>
      <c r="I411" s="91"/>
      <c r="J411" s="89"/>
      <c r="K411" s="89"/>
      <c r="L411" s="91"/>
      <c r="M411" s="91"/>
      <c r="N411" s="93"/>
    </row>
    <row r="412" spans="1:14" s="35" customFormat="1" ht="15.5" customHeight="1">
      <c r="A412" s="123"/>
      <c r="B412" s="746"/>
      <c r="C412" s="764"/>
      <c r="D412" s="766"/>
      <c r="E412" s="106" t="s">
        <v>24</v>
      </c>
      <c r="F412" s="91">
        <v>0</v>
      </c>
      <c r="G412" s="91">
        <v>0</v>
      </c>
      <c r="H412" s="91">
        <v>0</v>
      </c>
      <c r="I412" s="91">
        <v>0</v>
      </c>
      <c r="J412" s="89">
        <v>0</v>
      </c>
      <c r="K412" s="89">
        <v>0</v>
      </c>
      <c r="L412" s="91">
        <v>0</v>
      </c>
      <c r="M412" s="91">
        <v>0</v>
      </c>
      <c r="N412" s="93"/>
    </row>
    <row r="413" spans="1:14" s="35" customFormat="1" ht="15.5" customHeight="1">
      <c r="A413" s="123"/>
      <c r="B413" s="746"/>
      <c r="C413" s="764"/>
      <c r="D413" s="766"/>
      <c r="E413" s="106" t="s">
        <v>15</v>
      </c>
      <c r="F413" s="91">
        <v>0</v>
      </c>
      <c r="G413" s="91">
        <v>0</v>
      </c>
      <c r="H413" s="91">
        <v>0</v>
      </c>
      <c r="I413" s="91">
        <v>0</v>
      </c>
      <c r="J413" s="89">
        <v>0</v>
      </c>
      <c r="K413" s="89">
        <v>0</v>
      </c>
      <c r="L413" s="91">
        <v>0</v>
      </c>
      <c r="M413" s="91">
        <v>0</v>
      </c>
      <c r="N413" s="93"/>
    </row>
    <row r="414" spans="1:14" s="35" customFormat="1" ht="15.5" customHeight="1">
      <c r="A414" s="123"/>
      <c r="B414" s="746"/>
      <c r="C414" s="764"/>
      <c r="D414" s="766"/>
      <c r="E414" s="106" t="s">
        <v>29</v>
      </c>
      <c r="F414" s="91"/>
      <c r="G414" s="91"/>
      <c r="H414" s="91"/>
      <c r="I414" s="91"/>
      <c r="J414" s="89"/>
      <c r="K414" s="89"/>
      <c r="L414" s="91"/>
      <c r="M414" s="91"/>
      <c r="N414" s="93"/>
    </row>
    <row r="415" spans="1:14" s="35" customFormat="1" ht="15.5" customHeight="1">
      <c r="A415" s="123"/>
      <c r="B415" s="746"/>
      <c r="C415" s="764"/>
      <c r="D415" s="766"/>
      <c r="E415" s="106" t="s">
        <v>62</v>
      </c>
      <c r="F415" s="140">
        <v>439</v>
      </c>
      <c r="G415" s="140">
        <v>400</v>
      </c>
      <c r="H415" s="413">
        <v>150</v>
      </c>
      <c r="I415" s="413">
        <v>0</v>
      </c>
      <c r="J415" s="141">
        <v>60</v>
      </c>
      <c r="K415" s="141">
        <v>0</v>
      </c>
      <c r="L415" s="143">
        <v>0</v>
      </c>
      <c r="M415" s="143">
        <v>0</v>
      </c>
      <c r="N415" s="93"/>
    </row>
    <row r="416" spans="1:14" s="35" customFormat="1" ht="15.5" customHeight="1">
      <c r="A416" s="123"/>
      <c r="B416" s="746"/>
      <c r="C416" s="764"/>
      <c r="D416" s="766"/>
      <c r="E416" s="106" t="s">
        <v>16</v>
      </c>
      <c r="F416" s="91"/>
      <c r="G416" s="91"/>
      <c r="H416" s="91"/>
      <c r="I416" s="91"/>
      <c r="J416" s="89"/>
      <c r="K416" s="89"/>
      <c r="L416" s="91"/>
      <c r="M416" s="91"/>
      <c r="N416" s="93"/>
    </row>
    <row r="417" spans="1:16" s="197" customFormat="1" ht="15.75" customHeight="1">
      <c r="A417" s="435"/>
      <c r="B417" s="746"/>
      <c r="C417" s="764" t="s">
        <v>117</v>
      </c>
      <c r="D417" s="766" t="s">
        <v>595</v>
      </c>
      <c r="E417" s="434" t="s">
        <v>13</v>
      </c>
      <c r="F417" s="91">
        <f>F418+F419+F420+F421+F422</f>
        <v>0</v>
      </c>
      <c r="G417" s="91">
        <f>G418+G419+G420+G421+G422</f>
        <v>0</v>
      </c>
      <c r="H417" s="91">
        <f t="shared" ref="H417:I417" si="199">H419+H420+H421+H422</f>
        <v>200</v>
      </c>
      <c r="I417" s="91">
        <f t="shared" si="199"/>
        <v>0</v>
      </c>
      <c r="J417" s="89">
        <f>J418+J419+J420+J421+J422</f>
        <v>150</v>
      </c>
      <c r="K417" s="89">
        <f>K418+K419+K420+K421+K422</f>
        <v>150</v>
      </c>
      <c r="L417" s="91">
        <f>L422+L420+L419</f>
        <v>200</v>
      </c>
      <c r="M417" s="91">
        <f>M422+M421+M419</f>
        <v>200</v>
      </c>
      <c r="N417" s="433"/>
    </row>
    <row r="418" spans="1:16" s="197" customFormat="1" ht="15.75" customHeight="1">
      <c r="A418" s="435"/>
      <c r="B418" s="746"/>
      <c r="C418" s="764"/>
      <c r="D418" s="766"/>
      <c r="E418" s="434" t="s">
        <v>14</v>
      </c>
      <c r="F418" s="91"/>
      <c r="G418" s="91"/>
      <c r="H418" s="91"/>
      <c r="I418" s="91"/>
      <c r="J418" s="89"/>
      <c r="K418" s="89"/>
      <c r="L418" s="91"/>
      <c r="M418" s="91"/>
      <c r="N418" s="433"/>
    </row>
    <row r="419" spans="1:16" s="197" customFormat="1" ht="15.5" customHeight="1">
      <c r="A419" s="435"/>
      <c r="B419" s="746"/>
      <c r="C419" s="764"/>
      <c r="D419" s="766"/>
      <c r="E419" s="434" t="s">
        <v>24</v>
      </c>
      <c r="F419" s="91">
        <v>0</v>
      </c>
      <c r="G419" s="91">
        <v>0</v>
      </c>
      <c r="H419" s="91">
        <v>0</v>
      </c>
      <c r="I419" s="91">
        <v>0</v>
      </c>
      <c r="J419" s="89">
        <v>0</v>
      </c>
      <c r="K419" s="89">
        <v>0</v>
      </c>
      <c r="L419" s="91">
        <v>0</v>
      </c>
      <c r="M419" s="91">
        <v>0</v>
      </c>
      <c r="N419" s="433"/>
    </row>
    <row r="420" spans="1:16" s="197" customFormat="1" ht="15.5" customHeight="1">
      <c r="A420" s="435"/>
      <c r="B420" s="746"/>
      <c r="C420" s="764"/>
      <c r="D420" s="766"/>
      <c r="E420" s="434" t="s">
        <v>15</v>
      </c>
      <c r="F420" s="91">
        <v>0</v>
      </c>
      <c r="G420" s="91">
        <v>0</v>
      </c>
      <c r="H420" s="91">
        <v>0</v>
      </c>
      <c r="I420" s="91">
        <v>0</v>
      </c>
      <c r="J420" s="89">
        <v>0</v>
      </c>
      <c r="K420" s="89">
        <v>0</v>
      </c>
      <c r="L420" s="91">
        <v>0</v>
      </c>
      <c r="M420" s="91">
        <v>0</v>
      </c>
      <c r="N420" s="433"/>
    </row>
    <row r="421" spans="1:16" s="197" customFormat="1" ht="15.5" customHeight="1">
      <c r="A421" s="435"/>
      <c r="B421" s="746"/>
      <c r="C421" s="764"/>
      <c r="D421" s="766"/>
      <c r="E421" s="434" t="s">
        <v>29</v>
      </c>
      <c r="F421" s="91"/>
      <c r="G421" s="91"/>
      <c r="H421" s="91"/>
      <c r="I421" s="91"/>
      <c r="J421" s="89"/>
      <c r="K421" s="89"/>
      <c r="L421" s="91"/>
      <c r="M421" s="91"/>
      <c r="N421" s="433"/>
    </row>
    <row r="422" spans="1:16" s="197" customFormat="1" ht="15.5" customHeight="1">
      <c r="A422" s="435"/>
      <c r="B422" s="746"/>
      <c r="C422" s="764"/>
      <c r="D422" s="766"/>
      <c r="E422" s="434" t="s">
        <v>62</v>
      </c>
      <c r="F422" s="140">
        <v>0</v>
      </c>
      <c r="G422" s="140">
        <v>0</v>
      </c>
      <c r="H422" s="413">
        <v>200</v>
      </c>
      <c r="I422" s="413">
        <v>0</v>
      </c>
      <c r="J422" s="141">
        <v>150</v>
      </c>
      <c r="K422" s="141">
        <v>150</v>
      </c>
      <c r="L422" s="143">
        <v>200</v>
      </c>
      <c r="M422" s="143">
        <v>200</v>
      </c>
      <c r="N422" s="433"/>
    </row>
    <row r="423" spans="1:16" s="197" customFormat="1" ht="15.5" customHeight="1">
      <c r="A423" s="435"/>
      <c r="B423" s="746"/>
      <c r="C423" s="764"/>
      <c r="D423" s="766"/>
      <c r="E423" s="434" t="s">
        <v>16</v>
      </c>
      <c r="F423" s="91"/>
      <c r="G423" s="91"/>
      <c r="H423" s="91"/>
      <c r="I423" s="91"/>
      <c r="J423" s="89"/>
      <c r="K423" s="89"/>
      <c r="L423" s="91"/>
      <c r="M423" s="91"/>
      <c r="N423" s="433"/>
    </row>
    <row r="424" spans="1:16" s="30" customFormat="1" ht="15.5" customHeight="1">
      <c r="A424" s="123"/>
      <c r="B424" s="746"/>
      <c r="C424" s="764" t="s">
        <v>121</v>
      </c>
      <c r="D424" s="766" t="s">
        <v>671</v>
      </c>
      <c r="E424" s="106" t="s">
        <v>13</v>
      </c>
      <c r="F424" s="91">
        <f t="shared" ref="F424:G424" si="200">F426+F427+F429</f>
        <v>158.61000000000001</v>
      </c>
      <c r="G424" s="91">
        <f t="shared" si="200"/>
        <v>158.61000000000001</v>
      </c>
      <c r="H424" s="91">
        <f t="shared" ref="H424:I424" si="201">H426+H427+H429</f>
        <v>6668</v>
      </c>
      <c r="I424" s="91">
        <f t="shared" si="201"/>
        <v>0</v>
      </c>
      <c r="J424" s="89">
        <f t="shared" ref="J424:M424" si="202">J426+J427+J429</f>
        <v>2600</v>
      </c>
      <c r="K424" s="89">
        <f t="shared" si="202"/>
        <v>2600</v>
      </c>
      <c r="L424" s="91">
        <f t="shared" si="202"/>
        <v>0</v>
      </c>
      <c r="M424" s="91">
        <f t="shared" si="202"/>
        <v>0</v>
      </c>
      <c r="N424" s="93"/>
    </row>
    <row r="425" spans="1:16" s="30" customFormat="1" ht="15.75" customHeight="1">
      <c r="A425" s="123"/>
      <c r="B425" s="746"/>
      <c r="C425" s="764"/>
      <c r="D425" s="766"/>
      <c r="E425" s="106" t="s">
        <v>14</v>
      </c>
      <c r="F425" s="91"/>
      <c r="G425" s="91"/>
      <c r="H425" s="91"/>
      <c r="I425" s="91"/>
      <c r="J425" s="89"/>
      <c r="K425" s="89"/>
      <c r="L425" s="91"/>
      <c r="M425" s="91"/>
      <c r="N425" s="93"/>
    </row>
    <row r="426" spans="1:16" s="30" customFormat="1" ht="15.75" customHeight="1">
      <c r="A426" s="123"/>
      <c r="B426" s="746"/>
      <c r="C426" s="764"/>
      <c r="D426" s="766"/>
      <c r="E426" s="106" t="s">
        <v>24</v>
      </c>
      <c r="F426" s="140">
        <v>0</v>
      </c>
      <c r="G426" s="140">
        <v>0</v>
      </c>
      <c r="H426" s="140">
        <v>0</v>
      </c>
      <c r="I426" s="162">
        <v>0</v>
      </c>
      <c r="J426" s="141">
        <v>0</v>
      </c>
      <c r="K426" s="141">
        <v>0</v>
      </c>
      <c r="L426" s="143">
        <v>0</v>
      </c>
      <c r="M426" s="143">
        <v>0</v>
      </c>
      <c r="N426" s="93"/>
    </row>
    <row r="427" spans="1:16" s="30" customFormat="1" ht="15.75" customHeight="1">
      <c r="A427" s="123"/>
      <c r="B427" s="746"/>
      <c r="C427" s="764"/>
      <c r="D427" s="766"/>
      <c r="E427" s="106" t="s">
        <v>15</v>
      </c>
      <c r="F427" s="140">
        <v>157.03</v>
      </c>
      <c r="G427" s="140">
        <v>157.03</v>
      </c>
      <c r="H427" s="413">
        <v>6000</v>
      </c>
      <c r="I427" s="413">
        <v>0</v>
      </c>
      <c r="J427" s="141">
        <v>2340</v>
      </c>
      <c r="K427" s="141">
        <v>2340</v>
      </c>
      <c r="L427" s="143">
        <v>0</v>
      </c>
      <c r="M427" s="143">
        <v>0</v>
      </c>
      <c r="N427" s="494"/>
    </row>
    <row r="428" spans="1:16" s="30" customFormat="1" ht="11.5" customHeight="1">
      <c r="A428" s="123"/>
      <c r="B428" s="746"/>
      <c r="C428" s="764"/>
      <c r="D428" s="766"/>
      <c r="E428" s="106" t="s">
        <v>29</v>
      </c>
      <c r="F428" s="91"/>
      <c r="G428" s="91"/>
      <c r="H428" s="91"/>
      <c r="I428" s="91"/>
      <c r="J428" s="89"/>
      <c r="K428" s="89"/>
      <c r="L428" s="91"/>
      <c r="M428" s="91"/>
      <c r="N428" s="494"/>
      <c r="O428" s="252"/>
      <c r="P428" s="252"/>
    </row>
    <row r="429" spans="1:16" s="30" customFormat="1" ht="15.75" customHeight="1">
      <c r="A429" s="123"/>
      <c r="B429" s="746"/>
      <c r="C429" s="764"/>
      <c r="D429" s="766"/>
      <c r="E429" s="106" t="s">
        <v>62</v>
      </c>
      <c r="F429" s="140">
        <v>1.58</v>
      </c>
      <c r="G429" s="162">
        <v>1.58</v>
      </c>
      <c r="H429" s="413">
        <v>668</v>
      </c>
      <c r="I429" s="413">
        <v>0</v>
      </c>
      <c r="J429" s="141">
        <v>260</v>
      </c>
      <c r="K429" s="141">
        <v>260</v>
      </c>
      <c r="L429" s="143">
        <v>0</v>
      </c>
      <c r="M429" s="143">
        <v>0</v>
      </c>
      <c r="N429" s="143"/>
      <c r="O429" s="504"/>
      <c r="P429" s="252"/>
    </row>
    <row r="430" spans="1:16" s="30" customFormat="1" ht="15.75" customHeight="1">
      <c r="A430" s="123"/>
      <c r="B430" s="746"/>
      <c r="C430" s="764"/>
      <c r="D430" s="766"/>
      <c r="E430" s="106" t="s">
        <v>16</v>
      </c>
      <c r="F430" s="91"/>
      <c r="G430" s="91"/>
      <c r="H430" s="91"/>
      <c r="I430" s="91"/>
      <c r="J430" s="89"/>
      <c r="K430" s="89"/>
      <c r="L430" s="91"/>
      <c r="M430" s="91"/>
      <c r="N430" s="494"/>
      <c r="O430" s="252"/>
      <c r="P430" s="252"/>
    </row>
    <row r="431" spans="1:16" s="197" customFormat="1" ht="15.5" customHeight="1">
      <c r="A431" s="499"/>
      <c r="B431" s="746"/>
      <c r="C431" s="764" t="s">
        <v>728</v>
      </c>
      <c r="D431" s="766" t="s">
        <v>618</v>
      </c>
      <c r="E431" s="495" t="s">
        <v>13</v>
      </c>
      <c r="F431" s="91">
        <f t="shared" ref="F431:M431" si="203">F433+F434+F436</f>
        <v>0</v>
      </c>
      <c r="G431" s="91">
        <f t="shared" si="203"/>
        <v>0</v>
      </c>
      <c r="H431" s="91">
        <f t="shared" si="203"/>
        <v>0</v>
      </c>
      <c r="I431" s="91">
        <f t="shared" si="203"/>
        <v>0</v>
      </c>
      <c r="J431" s="89">
        <f t="shared" si="203"/>
        <v>116.9</v>
      </c>
      <c r="K431" s="89">
        <f t="shared" si="203"/>
        <v>116.9</v>
      </c>
      <c r="L431" s="91">
        <f t="shared" si="203"/>
        <v>0</v>
      </c>
      <c r="M431" s="91">
        <f t="shared" si="203"/>
        <v>0</v>
      </c>
      <c r="N431" s="494"/>
      <c r="O431" s="252"/>
      <c r="P431" s="252"/>
    </row>
    <row r="432" spans="1:16" s="197" customFormat="1" ht="15.75" customHeight="1">
      <c r="A432" s="499"/>
      <c r="B432" s="746"/>
      <c r="C432" s="764"/>
      <c r="D432" s="766"/>
      <c r="E432" s="495" t="s">
        <v>14</v>
      </c>
      <c r="F432" s="91"/>
      <c r="G432" s="91"/>
      <c r="H432" s="91"/>
      <c r="I432" s="91"/>
      <c r="J432" s="89"/>
      <c r="K432" s="89"/>
      <c r="L432" s="91"/>
      <c r="M432" s="91"/>
      <c r="N432" s="494"/>
      <c r="O432" s="252"/>
      <c r="P432" s="252"/>
    </row>
    <row r="433" spans="1:16" s="197" customFormat="1" ht="15.75" customHeight="1">
      <c r="A433" s="499"/>
      <c r="B433" s="746"/>
      <c r="C433" s="764"/>
      <c r="D433" s="766"/>
      <c r="E433" s="495" t="s">
        <v>24</v>
      </c>
      <c r="F433" s="140">
        <v>0</v>
      </c>
      <c r="G433" s="140">
        <v>0</v>
      </c>
      <c r="H433" s="140">
        <v>0</v>
      </c>
      <c r="I433" s="162">
        <v>0</v>
      </c>
      <c r="J433" s="141">
        <v>0</v>
      </c>
      <c r="K433" s="141">
        <v>0</v>
      </c>
      <c r="L433" s="143">
        <v>0</v>
      </c>
      <c r="M433" s="143">
        <v>0</v>
      </c>
      <c r="N433" s="494"/>
      <c r="O433" s="252"/>
      <c r="P433" s="252"/>
    </row>
    <row r="434" spans="1:16" s="197" customFormat="1" ht="15.75" customHeight="1">
      <c r="A434" s="499"/>
      <c r="B434" s="746"/>
      <c r="C434" s="764"/>
      <c r="D434" s="766"/>
      <c r="E434" s="495" t="s">
        <v>15</v>
      </c>
      <c r="F434" s="140">
        <v>0</v>
      </c>
      <c r="G434" s="140">
        <v>0</v>
      </c>
      <c r="H434" s="413">
        <v>0</v>
      </c>
      <c r="I434" s="413">
        <v>0</v>
      </c>
      <c r="J434" s="141">
        <v>115.73</v>
      </c>
      <c r="K434" s="141">
        <v>115.73</v>
      </c>
      <c r="L434" s="143">
        <v>0</v>
      </c>
      <c r="M434" s="143">
        <v>0</v>
      </c>
      <c r="N434" s="494"/>
      <c r="O434" s="252"/>
      <c r="P434" s="252"/>
    </row>
    <row r="435" spans="1:16" s="197" customFormat="1" ht="11.5" customHeight="1">
      <c r="A435" s="499"/>
      <c r="B435" s="746"/>
      <c r="C435" s="764"/>
      <c r="D435" s="766"/>
      <c r="E435" s="495" t="s">
        <v>29</v>
      </c>
      <c r="F435" s="91"/>
      <c r="G435" s="91"/>
      <c r="H435" s="91"/>
      <c r="I435" s="91"/>
      <c r="J435" s="89"/>
      <c r="K435" s="89"/>
      <c r="L435" s="91"/>
      <c r="M435" s="91"/>
      <c r="N435" s="494"/>
      <c r="O435" s="252"/>
      <c r="P435" s="252"/>
    </row>
    <row r="436" spans="1:16" s="197" customFormat="1" ht="15.75" customHeight="1">
      <c r="A436" s="499"/>
      <c r="B436" s="746"/>
      <c r="C436" s="764"/>
      <c r="D436" s="766"/>
      <c r="E436" s="495" t="s">
        <v>62</v>
      </c>
      <c r="F436" s="140">
        <v>0</v>
      </c>
      <c r="G436" s="162">
        <v>0</v>
      </c>
      <c r="H436" s="413">
        <v>0</v>
      </c>
      <c r="I436" s="413">
        <v>0</v>
      </c>
      <c r="J436" s="141">
        <v>1.17</v>
      </c>
      <c r="K436" s="141">
        <v>1.17</v>
      </c>
      <c r="L436" s="143">
        <v>0</v>
      </c>
      <c r="M436" s="143">
        <v>0</v>
      </c>
      <c r="N436" s="143"/>
      <c r="O436" s="504"/>
      <c r="P436" s="252"/>
    </row>
    <row r="437" spans="1:16" s="197" customFormat="1" ht="15.75" customHeight="1">
      <c r="A437" s="499"/>
      <c r="B437" s="746"/>
      <c r="C437" s="764"/>
      <c r="D437" s="766"/>
      <c r="E437" s="495" t="s">
        <v>16</v>
      </c>
      <c r="F437" s="91"/>
      <c r="G437" s="91"/>
      <c r="H437" s="91"/>
      <c r="I437" s="91"/>
      <c r="J437" s="89"/>
      <c r="K437" s="89"/>
      <c r="L437" s="91"/>
      <c r="M437" s="91"/>
      <c r="N437" s="494"/>
      <c r="O437" s="252"/>
      <c r="P437" s="252"/>
    </row>
    <row r="438" spans="1:16" s="24" customFormat="1" ht="15.75" customHeight="1">
      <c r="A438" s="123"/>
      <c r="B438" s="770"/>
      <c r="C438" s="765" t="s">
        <v>101</v>
      </c>
      <c r="D438" s="765" t="s">
        <v>222</v>
      </c>
      <c r="E438" s="105" t="s">
        <v>13</v>
      </c>
      <c r="F438" s="87">
        <f t="shared" ref="F438:G438" si="204">F440+F441+F443</f>
        <v>17103.556990000001</v>
      </c>
      <c r="G438" s="87">
        <f t="shared" si="204"/>
        <v>17103.556990000001</v>
      </c>
      <c r="H438" s="87">
        <f t="shared" ref="H438:M438" si="205">H440+H441+H443</f>
        <v>19640.139519999997</v>
      </c>
      <c r="I438" s="87">
        <f t="shared" si="205"/>
        <v>7957.8919399999995</v>
      </c>
      <c r="J438" s="87">
        <f t="shared" si="205"/>
        <v>23330.725989999999</v>
      </c>
      <c r="K438" s="87">
        <f t="shared" si="205"/>
        <v>22965.237079999995</v>
      </c>
      <c r="L438" s="87">
        <f t="shared" si="205"/>
        <v>19568.412519999998</v>
      </c>
      <c r="M438" s="87">
        <f t="shared" si="205"/>
        <v>19568.412519999998</v>
      </c>
      <c r="N438" s="819"/>
      <c r="O438" s="252"/>
      <c r="P438" s="252"/>
    </row>
    <row r="439" spans="1:16" s="24" customFormat="1" ht="15.75" customHeight="1">
      <c r="A439" s="123"/>
      <c r="B439" s="770"/>
      <c r="C439" s="765"/>
      <c r="D439" s="765"/>
      <c r="E439" s="105" t="s">
        <v>14</v>
      </c>
      <c r="F439" s="87"/>
      <c r="G439" s="87"/>
      <c r="H439" s="87"/>
      <c r="I439" s="87"/>
      <c r="J439" s="87"/>
      <c r="K439" s="87"/>
      <c r="L439" s="87"/>
      <c r="M439" s="87"/>
      <c r="N439" s="782"/>
      <c r="O439" s="252"/>
      <c r="P439" s="252"/>
    </row>
    <row r="440" spans="1:16" s="24" customFormat="1" ht="15.75" customHeight="1">
      <c r="A440" s="123"/>
      <c r="B440" s="770"/>
      <c r="C440" s="765"/>
      <c r="D440" s="765"/>
      <c r="E440" s="105" t="s">
        <v>24</v>
      </c>
      <c r="F440" s="87">
        <f>F447+F454+F461+F475+F482+F496+F503+F468</f>
        <v>0</v>
      </c>
      <c r="G440" s="87">
        <f t="shared" ref="G440" si="206">G447+G454+G461+G475+G482+G496+G503+G468</f>
        <v>0</v>
      </c>
      <c r="H440" s="87">
        <f>H447+H454+H461+H475+H482+H496+H503+H468+H489</f>
        <v>0</v>
      </c>
      <c r="I440" s="87">
        <f t="shared" ref="I440:M440" si="207">I447+I454+I461+I475+I482+I496+I503+I468+I489</f>
        <v>0</v>
      </c>
      <c r="J440" s="87">
        <f t="shared" si="207"/>
        <v>0</v>
      </c>
      <c r="K440" s="87">
        <f t="shared" si="207"/>
        <v>0</v>
      </c>
      <c r="L440" s="87">
        <f t="shared" si="207"/>
        <v>0</v>
      </c>
      <c r="M440" s="87">
        <f t="shared" si="207"/>
        <v>0</v>
      </c>
      <c r="N440" s="782"/>
    </row>
    <row r="441" spans="1:16" s="24" customFormat="1" ht="15.75" customHeight="1">
      <c r="A441" s="123"/>
      <c r="B441" s="770"/>
      <c r="C441" s="765"/>
      <c r="D441" s="765"/>
      <c r="E441" s="105" t="s">
        <v>15</v>
      </c>
      <c r="F441" s="87">
        <f t="shared" ref="F441:G444" si="208">F448+F455+F462+F476+F483+F497+F504+F469</f>
        <v>0</v>
      </c>
      <c r="G441" s="87">
        <f t="shared" si="208"/>
        <v>0</v>
      </c>
      <c r="H441" s="87">
        <f t="shared" ref="H441:M444" si="209">H448+H455+H462+H476+H483+H497+H504+H469+H490</f>
        <v>0</v>
      </c>
      <c r="I441" s="87">
        <f t="shared" si="209"/>
        <v>0</v>
      </c>
      <c r="J441" s="87">
        <f t="shared" si="209"/>
        <v>0</v>
      </c>
      <c r="K441" s="87">
        <f t="shared" si="209"/>
        <v>0</v>
      </c>
      <c r="L441" s="87">
        <f t="shared" si="209"/>
        <v>0</v>
      </c>
      <c r="M441" s="87">
        <f t="shared" si="209"/>
        <v>0</v>
      </c>
      <c r="N441" s="782"/>
    </row>
    <row r="442" spans="1:16" s="24" customFormat="1" ht="31.5" customHeight="1">
      <c r="A442" s="123"/>
      <c r="B442" s="770"/>
      <c r="C442" s="765"/>
      <c r="D442" s="765"/>
      <c r="E442" s="105" t="s">
        <v>29</v>
      </c>
      <c r="F442" s="87">
        <f t="shared" si="208"/>
        <v>0</v>
      </c>
      <c r="G442" s="87">
        <f t="shared" si="208"/>
        <v>0</v>
      </c>
      <c r="H442" s="87">
        <f t="shared" si="209"/>
        <v>0</v>
      </c>
      <c r="I442" s="87">
        <f t="shared" si="209"/>
        <v>0</v>
      </c>
      <c r="J442" s="87">
        <f t="shared" si="209"/>
        <v>0</v>
      </c>
      <c r="K442" s="87">
        <f t="shared" si="209"/>
        <v>0</v>
      </c>
      <c r="L442" s="87">
        <f t="shared" si="209"/>
        <v>0</v>
      </c>
      <c r="M442" s="87">
        <f t="shared" si="209"/>
        <v>0</v>
      </c>
      <c r="N442" s="782"/>
    </row>
    <row r="443" spans="1:16" s="24" customFormat="1" ht="15.75" customHeight="1">
      <c r="A443" s="123"/>
      <c r="B443" s="770"/>
      <c r="C443" s="765"/>
      <c r="D443" s="765"/>
      <c r="E443" s="105" t="s">
        <v>62</v>
      </c>
      <c r="F443" s="87">
        <f t="shared" si="208"/>
        <v>17103.556990000001</v>
      </c>
      <c r="G443" s="87">
        <f t="shared" si="208"/>
        <v>17103.556990000001</v>
      </c>
      <c r="H443" s="87">
        <f t="shared" si="209"/>
        <v>19640.139519999997</v>
      </c>
      <c r="I443" s="87">
        <f t="shared" si="209"/>
        <v>7957.8919399999995</v>
      </c>
      <c r="J443" s="87">
        <f>J450+J457+J464+J478+J485+J499+J506+J471+J492</f>
        <v>23330.725989999999</v>
      </c>
      <c r="K443" s="87">
        <f>K450+K457+K464+K478+K485+K499+K506+K471+K492</f>
        <v>22965.237079999995</v>
      </c>
      <c r="L443" s="87">
        <f t="shared" si="209"/>
        <v>19568.412519999998</v>
      </c>
      <c r="M443" s="87">
        <f t="shared" si="209"/>
        <v>19568.412519999998</v>
      </c>
      <c r="N443" s="782"/>
    </row>
    <row r="444" spans="1:16" s="24" customFormat="1" ht="15.75" customHeight="1">
      <c r="A444" s="123"/>
      <c r="B444" s="770"/>
      <c r="C444" s="765"/>
      <c r="D444" s="765"/>
      <c r="E444" s="105" t="s">
        <v>16</v>
      </c>
      <c r="F444" s="87">
        <f t="shared" si="208"/>
        <v>0</v>
      </c>
      <c r="G444" s="87">
        <f t="shared" si="208"/>
        <v>0</v>
      </c>
      <c r="H444" s="87">
        <f t="shared" si="209"/>
        <v>0</v>
      </c>
      <c r="I444" s="87">
        <f t="shared" si="209"/>
        <v>0</v>
      </c>
      <c r="J444" s="87">
        <f>J451+J458+J465+J479+J486+J500+J507+J472+J493</f>
        <v>0</v>
      </c>
      <c r="K444" s="87">
        <f>K451+K458+K465+K479+K486+K500+K507+K472+K493</f>
        <v>0</v>
      </c>
      <c r="L444" s="87">
        <f t="shared" si="209"/>
        <v>0</v>
      </c>
      <c r="M444" s="87">
        <f t="shared" si="209"/>
        <v>0</v>
      </c>
      <c r="N444" s="782"/>
    </row>
    <row r="445" spans="1:16" ht="15.75" customHeight="1">
      <c r="A445" s="123"/>
      <c r="B445" s="828"/>
      <c r="C445" s="802" t="s">
        <v>120</v>
      </c>
      <c r="D445" s="783" t="s">
        <v>139</v>
      </c>
      <c r="E445" s="106" t="s">
        <v>13</v>
      </c>
      <c r="F445" s="91">
        <f t="shared" ref="F445:G445" si="210">F447+F448+F449+F450</f>
        <v>4279.5959400000002</v>
      </c>
      <c r="G445" s="91">
        <f t="shared" si="210"/>
        <v>4279.5959400000002</v>
      </c>
      <c r="H445" s="91">
        <f>H447+H448+H449+H450</f>
        <v>5072.7139200000001</v>
      </c>
      <c r="I445" s="91">
        <f t="shared" ref="I445:M445" si="211">I447+I448+I449+I450</f>
        <v>2074.92857</v>
      </c>
      <c r="J445" s="89">
        <f t="shared" si="211"/>
        <v>4131.6218600000002</v>
      </c>
      <c r="K445" s="89">
        <f t="shared" si="211"/>
        <v>4123.3918599999997</v>
      </c>
      <c r="L445" s="91">
        <f t="shared" si="211"/>
        <v>5072.7139200000001</v>
      </c>
      <c r="M445" s="91">
        <f t="shared" si="211"/>
        <v>5072.7139200000001</v>
      </c>
      <c r="N445" s="93"/>
    </row>
    <row r="446" spans="1:16" ht="15.75" customHeight="1">
      <c r="A446" s="123"/>
      <c r="B446" s="829"/>
      <c r="C446" s="797"/>
      <c r="D446" s="784"/>
      <c r="E446" s="106" t="s">
        <v>14</v>
      </c>
      <c r="F446" s="91"/>
      <c r="G446" s="91"/>
      <c r="H446" s="91"/>
      <c r="I446" s="91"/>
      <c r="J446" s="89"/>
      <c r="K446" s="89"/>
      <c r="L446" s="92"/>
      <c r="M446" s="92"/>
      <c r="N446" s="93"/>
    </row>
    <row r="447" spans="1:16" ht="15.75" customHeight="1">
      <c r="A447" s="123"/>
      <c r="B447" s="829"/>
      <c r="C447" s="797"/>
      <c r="D447" s="784"/>
      <c r="E447" s="106" t="s">
        <v>24</v>
      </c>
      <c r="F447" s="91">
        <v>0</v>
      </c>
      <c r="G447" s="91">
        <v>0</v>
      </c>
      <c r="H447" s="91">
        <v>0</v>
      </c>
      <c r="I447" s="91">
        <v>0</v>
      </c>
      <c r="J447" s="89">
        <v>0</v>
      </c>
      <c r="K447" s="89">
        <v>0</v>
      </c>
      <c r="L447" s="92">
        <v>0</v>
      </c>
      <c r="M447" s="92">
        <v>0</v>
      </c>
      <c r="N447" s="93"/>
    </row>
    <row r="448" spans="1:16" ht="15.75" customHeight="1">
      <c r="A448" s="123"/>
      <c r="B448" s="829"/>
      <c r="C448" s="797"/>
      <c r="D448" s="784"/>
      <c r="E448" s="106" t="s">
        <v>15</v>
      </c>
      <c r="F448" s="91">
        <v>0</v>
      </c>
      <c r="G448" s="91">
        <v>0</v>
      </c>
      <c r="H448" s="91">
        <v>0</v>
      </c>
      <c r="I448" s="91">
        <v>0</v>
      </c>
      <c r="J448" s="89">
        <v>0</v>
      </c>
      <c r="K448" s="89">
        <v>0</v>
      </c>
      <c r="L448" s="92">
        <v>0</v>
      </c>
      <c r="M448" s="92">
        <v>0</v>
      </c>
      <c r="N448" s="93"/>
    </row>
    <row r="449" spans="1:14" ht="14.25" customHeight="1">
      <c r="A449" s="123"/>
      <c r="B449" s="829"/>
      <c r="C449" s="797"/>
      <c r="D449" s="784"/>
      <c r="E449" s="106" t="s">
        <v>29</v>
      </c>
      <c r="F449" s="91"/>
      <c r="G449" s="91"/>
      <c r="H449" s="91"/>
      <c r="I449" s="91"/>
      <c r="J449" s="89"/>
      <c r="K449" s="89"/>
      <c r="L449" s="92"/>
      <c r="M449" s="92"/>
      <c r="N449" s="93"/>
    </row>
    <row r="450" spans="1:14" ht="15.75" customHeight="1">
      <c r="A450" s="123"/>
      <c r="B450" s="829"/>
      <c r="C450" s="797"/>
      <c r="D450" s="784"/>
      <c r="E450" s="106" t="s">
        <v>62</v>
      </c>
      <c r="F450" s="162">
        <v>4279.5959400000002</v>
      </c>
      <c r="G450" s="162">
        <v>4279.5959400000002</v>
      </c>
      <c r="H450" s="413">
        <v>5072.7139200000001</v>
      </c>
      <c r="I450" s="413">
        <v>2074.92857</v>
      </c>
      <c r="J450" s="145">
        <v>4131.6218600000002</v>
      </c>
      <c r="K450" s="145">
        <v>4123.3918599999997</v>
      </c>
      <c r="L450" s="422">
        <v>5072.7139200000001</v>
      </c>
      <c r="M450" s="422">
        <v>5072.7139200000001</v>
      </c>
      <c r="N450" s="93"/>
    </row>
    <row r="451" spans="1:14" ht="15.75" customHeight="1">
      <c r="A451" s="123"/>
      <c r="B451" s="829"/>
      <c r="C451" s="797"/>
      <c r="D451" s="784"/>
      <c r="E451" s="106" t="s">
        <v>16</v>
      </c>
      <c r="F451" s="91"/>
      <c r="G451" s="91"/>
      <c r="H451" s="91"/>
      <c r="I451" s="91"/>
      <c r="J451" s="89"/>
      <c r="K451" s="89"/>
      <c r="L451" s="92"/>
      <c r="M451" s="92"/>
      <c r="N451" s="93"/>
    </row>
    <row r="452" spans="1:14" s="25" customFormat="1" ht="15.75" customHeight="1">
      <c r="A452" s="123"/>
      <c r="B452" s="829"/>
      <c r="C452" s="797"/>
      <c r="D452" s="784"/>
      <c r="E452" s="106" t="s">
        <v>13</v>
      </c>
      <c r="F452" s="91">
        <f>F454+F455+F457</f>
        <v>1243.9630999999999</v>
      </c>
      <c r="G452" s="91">
        <f t="shared" ref="G452" si="212">G454+G455+G457</f>
        <v>1243.9630999999999</v>
      </c>
      <c r="H452" s="91">
        <f t="shared" ref="H452:I452" si="213">H454+H455+H456+H457</f>
        <v>1531.9595999999999</v>
      </c>
      <c r="I452" s="91">
        <f t="shared" si="213"/>
        <v>544.60581000000002</v>
      </c>
      <c r="J452" s="89">
        <f>J454+J455+J457</f>
        <v>1195.4823200000001</v>
      </c>
      <c r="K452" s="89">
        <f t="shared" ref="K452:M452" si="214">K454+K455+K457</f>
        <v>1195.4823100000001</v>
      </c>
      <c r="L452" s="88">
        <f t="shared" si="214"/>
        <v>1531.9595999999999</v>
      </c>
      <c r="M452" s="88">
        <f t="shared" si="214"/>
        <v>1531.9595999999999</v>
      </c>
      <c r="N452" s="93"/>
    </row>
    <row r="453" spans="1:14" s="25" customFormat="1" ht="15.75" customHeight="1">
      <c r="A453" s="123"/>
      <c r="B453" s="829"/>
      <c r="C453" s="797"/>
      <c r="D453" s="784"/>
      <c r="E453" s="106" t="s">
        <v>14</v>
      </c>
      <c r="F453" s="91"/>
      <c r="G453" s="91"/>
      <c r="H453" s="91"/>
      <c r="I453" s="91"/>
      <c r="J453" s="89"/>
      <c r="K453" s="89"/>
      <c r="L453" s="92"/>
      <c r="M453" s="92"/>
      <c r="N453" s="93"/>
    </row>
    <row r="454" spans="1:14" s="25" customFormat="1" ht="15.75" customHeight="1">
      <c r="A454" s="123"/>
      <c r="B454" s="829"/>
      <c r="C454" s="797"/>
      <c r="D454" s="784"/>
      <c r="E454" s="106" t="s">
        <v>24</v>
      </c>
      <c r="F454" s="91">
        <v>0</v>
      </c>
      <c r="G454" s="91">
        <v>0</v>
      </c>
      <c r="H454" s="91">
        <v>0</v>
      </c>
      <c r="I454" s="91">
        <v>0</v>
      </c>
      <c r="J454" s="89">
        <v>0</v>
      </c>
      <c r="K454" s="89">
        <v>0</v>
      </c>
      <c r="L454" s="92">
        <v>0</v>
      </c>
      <c r="M454" s="92">
        <v>0</v>
      </c>
      <c r="N454" s="93"/>
    </row>
    <row r="455" spans="1:14" s="25" customFormat="1" ht="15.75" customHeight="1">
      <c r="A455" s="123"/>
      <c r="B455" s="829"/>
      <c r="C455" s="797"/>
      <c r="D455" s="784"/>
      <c r="E455" s="106" t="s">
        <v>15</v>
      </c>
      <c r="F455" s="91">
        <v>0</v>
      </c>
      <c r="G455" s="91">
        <v>0</v>
      </c>
      <c r="H455" s="91">
        <v>0</v>
      </c>
      <c r="I455" s="91">
        <v>0</v>
      </c>
      <c r="J455" s="89">
        <v>0</v>
      </c>
      <c r="K455" s="89">
        <v>0</v>
      </c>
      <c r="L455" s="92">
        <v>0</v>
      </c>
      <c r="M455" s="92">
        <v>0</v>
      </c>
      <c r="N455" s="93"/>
    </row>
    <row r="456" spans="1:14" s="25" customFormat="1" ht="12.75" customHeight="1">
      <c r="A456" s="123"/>
      <c r="B456" s="829"/>
      <c r="C456" s="797"/>
      <c r="D456" s="784"/>
      <c r="E456" s="106" t="s">
        <v>29</v>
      </c>
      <c r="F456" s="91"/>
      <c r="G456" s="91"/>
      <c r="H456" s="91"/>
      <c r="I456" s="91"/>
      <c r="J456" s="89"/>
      <c r="K456" s="89"/>
      <c r="L456" s="92"/>
      <c r="M456" s="92"/>
      <c r="N456" s="93"/>
    </row>
    <row r="457" spans="1:14" s="25" customFormat="1" ht="15.75" customHeight="1">
      <c r="A457" s="123"/>
      <c r="B457" s="829"/>
      <c r="C457" s="797"/>
      <c r="D457" s="784"/>
      <c r="E457" s="106" t="s">
        <v>62</v>
      </c>
      <c r="F457" s="162">
        <v>1243.9630999999999</v>
      </c>
      <c r="G457" s="162">
        <v>1243.9630999999999</v>
      </c>
      <c r="H457" s="413">
        <v>1531.9595999999999</v>
      </c>
      <c r="I457" s="413">
        <v>544.60581000000002</v>
      </c>
      <c r="J457" s="145">
        <v>1195.4823200000001</v>
      </c>
      <c r="K457" s="145">
        <v>1195.4823100000001</v>
      </c>
      <c r="L457" s="422">
        <v>1531.9595999999999</v>
      </c>
      <c r="M457" s="422">
        <v>1531.9595999999999</v>
      </c>
      <c r="N457" s="93"/>
    </row>
    <row r="458" spans="1:14" s="25" customFormat="1" ht="15.75" customHeight="1">
      <c r="A458" s="123"/>
      <c r="B458" s="829"/>
      <c r="C458" s="797"/>
      <c r="D458" s="784"/>
      <c r="E458" s="106" t="s">
        <v>16</v>
      </c>
      <c r="F458" s="91"/>
      <c r="G458" s="91"/>
      <c r="H458" s="91"/>
      <c r="I458" s="91"/>
      <c r="J458" s="89"/>
      <c r="K458" s="89"/>
      <c r="L458" s="92"/>
      <c r="M458" s="92"/>
      <c r="N458" s="93"/>
    </row>
    <row r="459" spans="1:14" s="25" customFormat="1" ht="15.75" customHeight="1">
      <c r="A459" s="123"/>
      <c r="B459" s="829"/>
      <c r="C459" s="797"/>
      <c r="D459" s="784"/>
      <c r="E459" s="106" t="s">
        <v>13</v>
      </c>
      <c r="F459" s="91">
        <f t="shared" ref="F459:G459" si="215">F461+F462+F463+F464</f>
        <v>7680.3117099999999</v>
      </c>
      <c r="G459" s="91">
        <f t="shared" si="215"/>
        <v>7680.3117099999999</v>
      </c>
      <c r="H459" s="91">
        <f t="shared" ref="H459:M459" si="216">H461+H462+H463+H464</f>
        <v>8712.7519200000006</v>
      </c>
      <c r="I459" s="91">
        <f t="shared" si="216"/>
        <v>3670.1745999999998</v>
      </c>
      <c r="J459" s="89">
        <f t="shared" si="216"/>
        <v>7085.6994599999998</v>
      </c>
      <c r="K459" s="89">
        <f t="shared" si="216"/>
        <v>7075.6994599999998</v>
      </c>
      <c r="L459" s="91">
        <f t="shared" si="216"/>
        <v>8712.7519200000006</v>
      </c>
      <c r="M459" s="91">
        <f t="shared" si="216"/>
        <v>8712.7519200000006</v>
      </c>
      <c r="N459" s="93"/>
    </row>
    <row r="460" spans="1:14" s="25" customFormat="1" ht="15.75" customHeight="1">
      <c r="A460" s="123"/>
      <c r="B460" s="829"/>
      <c r="C460" s="797"/>
      <c r="D460" s="784"/>
      <c r="E460" s="106" t="s">
        <v>14</v>
      </c>
      <c r="F460" s="91"/>
      <c r="G460" s="91"/>
      <c r="H460" s="91"/>
      <c r="I460" s="91"/>
      <c r="J460" s="89"/>
      <c r="K460" s="89"/>
      <c r="L460" s="92"/>
      <c r="M460" s="92"/>
      <c r="N460" s="93"/>
    </row>
    <row r="461" spans="1:14" s="25" customFormat="1" ht="15.75" customHeight="1">
      <c r="A461" s="123"/>
      <c r="B461" s="829"/>
      <c r="C461" s="797"/>
      <c r="D461" s="784"/>
      <c r="E461" s="106" t="s">
        <v>24</v>
      </c>
      <c r="F461" s="91">
        <v>0</v>
      </c>
      <c r="G461" s="91">
        <v>0</v>
      </c>
      <c r="H461" s="91">
        <v>0</v>
      </c>
      <c r="I461" s="91">
        <v>0</v>
      </c>
      <c r="J461" s="89">
        <v>0</v>
      </c>
      <c r="K461" s="89">
        <v>0</v>
      </c>
      <c r="L461" s="92">
        <v>0</v>
      </c>
      <c r="M461" s="92">
        <v>0</v>
      </c>
      <c r="N461" s="93"/>
    </row>
    <row r="462" spans="1:14" s="25" customFormat="1" ht="15.75" customHeight="1">
      <c r="A462" s="123"/>
      <c r="B462" s="829"/>
      <c r="C462" s="797"/>
      <c r="D462" s="784"/>
      <c r="E462" s="106" t="s">
        <v>15</v>
      </c>
      <c r="F462" s="91">
        <v>0</v>
      </c>
      <c r="G462" s="91">
        <v>0</v>
      </c>
      <c r="H462" s="91">
        <v>0</v>
      </c>
      <c r="I462" s="91">
        <v>0</v>
      </c>
      <c r="J462" s="89">
        <v>0</v>
      </c>
      <c r="K462" s="89">
        <v>0</v>
      </c>
      <c r="L462" s="92">
        <v>0</v>
      </c>
      <c r="M462" s="92">
        <v>0</v>
      </c>
      <c r="N462" s="93"/>
    </row>
    <row r="463" spans="1:14" s="25" customFormat="1" ht="15.75" customHeight="1">
      <c r="A463" s="123"/>
      <c r="B463" s="829"/>
      <c r="C463" s="797"/>
      <c r="D463" s="784"/>
      <c r="E463" s="106" t="s">
        <v>29</v>
      </c>
      <c r="F463" s="91"/>
      <c r="G463" s="91"/>
      <c r="H463" s="91"/>
      <c r="I463" s="91"/>
      <c r="J463" s="89"/>
      <c r="K463" s="89"/>
      <c r="L463" s="92"/>
      <c r="M463" s="92"/>
      <c r="N463" s="93"/>
    </row>
    <row r="464" spans="1:14" s="25" customFormat="1" ht="15.75" customHeight="1">
      <c r="A464" s="123"/>
      <c r="B464" s="829"/>
      <c r="C464" s="797"/>
      <c r="D464" s="784"/>
      <c r="E464" s="106" t="s">
        <v>62</v>
      </c>
      <c r="F464" s="162">
        <v>7680.3117099999999</v>
      </c>
      <c r="G464" s="162">
        <v>7680.3117099999999</v>
      </c>
      <c r="H464" s="413">
        <v>8712.7519200000006</v>
      </c>
      <c r="I464" s="413">
        <v>3670.1745999999998</v>
      </c>
      <c r="J464" s="145">
        <v>7085.6994599999998</v>
      </c>
      <c r="K464" s="145">
        <v>7075.6994599999998</v>
      </c>
      <c r="L464" s="422">
        <v>8712.7519200000006</v>
      </c>
      <c r="M464" s="422">
        <v>8712.7519200000006</v>
      </c>
      <c r="N464" s="93"/>
    </row>
    <row r="465" spans="1:14" s="25" customFormat="1" ht="15.75" customHeight="1">
      <c r="A465" s="123"/>
      <c r="B465" s="829"/>
      <c r="C465" s="797"/>
      <c r="D465" s="784"/>
      <c r="E465" s="106" t="s">
        <v>16</v>
      </c>
      <c r="F465" s="91"/>
      <c r="G465" s="91"/>
      <c r="H465" s="91"/>
      <c r="I465" s="91"/>
      <c r="J465" s="89"/>
      <c r="K465" s="89"/>
      <c r="L465" s="92"/>
      <c r="M465" s="92"/>
      <c r="N465" s="93"/>
    </row>
    <row r="466" spans="1:14" s="197" customFormat="1" ht="15.75" customHeight="1">
      <c r="A466" s="283"/>
      <c r="B466" s="829"/>
      <c r="C466" s="797"/>
      <c r="D466" s="784"/>
      <c r="E466" s="281" t="s">
        <v>13</v>
      </c>
      <c r="F466" s="91">
        <f t="shared" ref="F466:M466" si="217">F468+F469+F470+F471</f>
        <v>2260.3465099999999</v>
      </c>
      <c r="G466" s="91">
        <f t="shared" si="217"/>
        <v>2260.3465099999999</v>
      </c>
      <c r="H466" s="91">
        <f t="shared" si="217"/>
        <v>2631.25108</v>
      </c>
      <c r="I466" s="91">
        <f t="shared" si="217"/>
        <v>964.05294000000004</v>
      </c>
      <c r="J466" s="89">
        <f t="shared" si="217"/>
        <v>2070.9816000000001</v>
      </c>
      <c r="K466" s="89">
        <f t="shared" si="217"/>
        <v>2070.9816000000001</v>
      </c>
      <c r="L466" s="91">
        <f t="shared" si="217"/>
        <v>2631.25108</v>
      </c>
      <c r="M466" s="91">
        <f t="shared" si="217"/>
        <v>2631.25108</v>
      </c>
      <c r="N466" s="282"/>
    </row>
    <row r="467" spans="1:14" s="197" customFormat="1" ht="15.75" customHeight="1">
      <c r="A467" s="283"/>
      <c r="B467" s="829"/>
      <c r="C467" s="797"/>
      <c r="D467" s="784"/>
      <c r="E467" s="281" t="s">
        <v>14</v>
      </c>
      <c r="F467" s="91"/>
      <c r="G467" s="91"/>
      <c r="H467" s="91"/>
      <c r="I467" s="91"/>
      <c r="J467" s="89"/>
      <c r="K467" s="89"/>
      <c r="L467" s="92"/>
      <c r="M467" s="92"/>
      <c r="N467" s="282"/>
    </row>
    <row r="468" spans="1:14" s="197" customFormat="1" ht="15.75" customHeight="1">
      <c r="A468" s="283"/>
      <c r="B468" s="829"/>
      <c r="C468" s="797"/>
      <c r="D468" s="784"/>
      <c r="E468" s="281" t="s">
        <v>24</v>
      </c>
      <c r="F468" s="91">
        <v>0</v>
      </c>
      <c r="G468" s="91">
        <v>0</v>
      </c>
      <c r="H468" s="91">
        <v>0</v>
      </c>
      <c r="I468" s="91">
        <v>0</v>
      </c>
      <c r="J468" s="89">
        <v>0</v>
      </c>
      <c r="K468" s="89">
        <v>0</v>
      </c>
      <c r="L468" s="92">
        <v>0</v>
      </c>
      <c r="M468" s="92">
        <v>0</v>
      </c>
      <c r="N468" s="282"/>
    </row>
    <row r="469" spans="1:14" s="197" customFormat="1" ht="15.75" customHeight="1">
      <c r="A469" s="283"/>
      <c r="B469" s="829"/>
      <c r="C469" s="797"/>
      <c r="D469" s="784"/>
      <c r="E469" s="281" t="s">
        <v>15</v>
      </c>
      <c r="F469" s="91">
        <v>0</v>
      </c>
      <c r="G469" s="91">
        <v>0</v>
      </c>
      <c r="H469" s="91">
        <v>0</v>
      </c>
      <c r="I469" s="91">
        <v>0</v>
      </c>
      <c r="J469" s="89">
        <v>0</v>
      </c>
      <c r="K469" s="89">
        <v>0</v>
      </c>
      <c r="L469" s="92">
        <v>0</v>
      </c>
      <c r="M469" s="92">
        <v>0</v>
      </c>
      <c r="N469" s="282"/>
    </row>
    <row r="470" spans="1:14" s="197" customFormat="1" ht="15.75" customHeight="1">
      <c r="A470" s="283"/>
      <c r="B470" s="829"/>
      <c r="C470" s="797"/>
      <c r="D470" s="784"/>
      <c r="E470" s="281" t="s">
        <v>29</v>
      </c>
      <c r="F470" s="91"/>
      <c r="G470" s="91"/>
      <c r="H470" s="91"/>
      <c r="I470" s="91"/>
      <c r="J470" s="89"/>
      <c r="K470" s="89"/>
      <c r="L470" s="92"/>
      <c r="M470" s="92"/>
      <c r="N470" s="282"/>
    </row>
    <row r="471" spans="1:14" s="197" customFormat="1" ht="15.75" customHeight="1">
      <c r="A471" s="283"/>
      <c r="B471" s="829"/>
      <c r="C471" s="797"/>
      <c r="D471" s="784"/>
      <c r="E471" s="281" t="s">
        <v>62</v>
      </c>
      <c r="F471" s="162">
        <v>2260.3465099999999</v>
      </c>
      <c r="G471" s="162">
        <v>2260.3465099999999</v>
      </c>
      <c r="H471" s="413">
        <v>2631.25108</v>
      </c>
      <c r="I471" s="413">
        <v>964.05294000000004</v>
      </c>
      <c r="J471" s="145">
        <v>2070.9816000000001</v>
      </c>
      <c r="K471" s="145">
        <v>2070.9816000000001</v>
      </c>
      <c r="L471" s="422">
        <v>2631.25108</v>
      </c>
      <c r="M471" s="422">
        <v>2631.25108</v>
      </c>
      <c r="N471" s="282"/>
    </row>
    <row r="472" spans="1:14" s="197" customFormat="1" ht="15.5" customHeight="1">
      <c r="A472" s="283"/>
      <c r="B472" s="829"/>
      <c r="C472" s="797"/>
      <c r="D472" s="784"/>
      <c r="E472" s="281" t="s">
        <v>16</v>
      </c>
      <c r="F472" s="91"/>
      <c r="G472" s="91"/>
      <c r="H472" s="91"/>
      <c r="I472" s="91"/>
      <c r="J472" s="89"/>
      <c r="K472" s="89"/>
      <c r="L472" s="92"/>
      <c r="M472" s="92"/>
      <c r="N472" s="282"/>
    </row>
    <row r="473" spans="1:14" s="25" customFormat="1" ht="13">
      <c r="A473" s="123"/>
      <c r="B473" s="829"/>
      <c r="C473" s="797"/>
      <c r="D473" s="784"/>
      <c r="E473" s="106" t="s">
        <v>13</v>
      </c>
      <c r="F473" s="91">
        <f t="shared" ref="F473:G473" si="218">F475+F476+F478</f>
        <v>1521.20073</v>
      </c>
      <c r="G473" s="91">
        <f t="shared" si="218"/>
        <v>1521.20073</v>
      </c>
      <c r="H473" s="91">
        <f t="shared" ref="H473:M473" si="219">H475+H476+H478</f>
        <v>1599.7360000000001</v>
      </c>
      <c r="I473" s="91">
        <f t="shared" si="219"/>
        <v>670.91902000000005</v>
      </c>
      <c r="J473" s="89">
        <f t="shared" si="219"/>
        <v>2103.88789</v>
      </c>
      <c r="K473" s="89">
        <f t="shared" si="219"/>
        <v>1775.6289899999999</v>
      </c>
      <c r="L473" s="91">
        <f t="shared" si="219"/>
        <v>1599.7360000000001</v>
      </c>
      <c r="M473" s="91">
        <f t="shared" si="219"/>
        <v>1599.7360000000001</v>
      </c>
      <c r="N473" s="93"/>
    </row>
    <row r="474" spans="1:14" s="25" customFormat="1" ht="15.75" customHeight="1">
      <c r="A474" s="123"/>
      <c r="B474" s="829"/>
      <c r="C474" s="797"/>
      <c r="D474" s="784"/>
      <c r="E474" s="106" t="s">
        <v>14</v>
      </c>
      <c r="F474" s="91"/>
      <c r="G474" s="91"/>
      <c r="H474" s="91"/>
      <c r="I474" s="91"/>
      <c r="J474" s="89"/>
      <c r="K474" s="89"/>
      <c r="L474" s="92"/>
      <c r="M474" s="92"/>
      <c r="N474" s="93"/>
    </row>
    <row r="475" spans="1:14" s="25" customFormat="1" ht="15.75" customHeight="1">
      <c r="A475" s="123"/>
      <c r="B475" s="829"/>
      <c r="C475" s="797"/>
      <c r="D475" s="784"/>
      <c r="E475" s="106" t="s">
        <v>24</v>
      </c>
      <c r="F475" s="91">
        <v>0</v>
      </c>
      <c r="G475" s="91">
        <v>0</v>
      </c>
      <c r="H475" s="91">
        <v>0</v>
      </c>
      <c r="I475" s="91">
        <v>0</v>
      </c>
      <c r="J475" s="89">
        <v>0</v>
      </c>
      <c r="K475" s="89">
        <v>0</v>
      </c>
      <c r="L475" s="92">
        <v>0</v>
      </c>
      <c r="M475" s="92">
        <v>0</v>
      </c>
      <c r="N475" s="93"/>
    </row>
    <row r="476" spans="1:14" s="25" customFormat="1" ht="15.75" customHeight="1">
      <c r="A476" s="123"/>
      <c r="B476" s="829"/>
      <c r="C476" s="797"/>
      <c r="D476" s="784"/>
      <c r="E476" s="106" t="s">
        <v>15</v>
      </c>
      <c r="F476" s="91">
        <v>0</v>
      </c>
      <c r="G476" s="91">
        <v>0</v>
      </c>
      <c r="H476" s="91">
        <v>0</v>
      </c>
      <c r="I476" s="91">
        <v>0</v>
      </c>
      <c r="J476" s="89">
        <v>0</v>
      </c>
      <c r="K476" s="89">
        <v>0</v>
      </c>
      <c r="L476" s="92">
        <v>0</v>
      </c>
      <c r="M476" s="92">
        <v>0</v>
      </c>
      <c r="N476" s="93"/>
    </row>
    <row r="477" spans="1:14" s="25" customFormat="1" ht="15.75" customHeight="1">
      <c r="A477" s="123"/>
      <c r="B477" s="829"/>
      <c r="C477" s="797"/>
      <c r="D477" s="784"/>
      <c r="E477" s="106" t="s">
        <v>29</v>
      </c>
      <c r="F477" s="91"/>
      <c r="G477" s="91"/>
      <c r="H477" s="91"/>
      <c r="I477" s="91"/>
      <c r="J477" s="89"/>
      <c r="K477" s="89"/>
      <c r="L477" s="92"/>
      <c r="M477" s="92"/>
      <c r="N477" s="93"/>
    </row>
    <row r="478" spans="1:14" s="25" customFormat="1" ht="15.75" customHeight="1">
      <c r="A478" s="123"/>
      <c r="B478" s="829"/>
      <c r="C478" s="797"/>
      <c r="D478" s="784"/>
      <c r="E478" s="106" t="s">
        <v>62</v>
      </c>
      <c r="F478" s="162">
        <v>1521.20073</v>
      </c>
      <c r="G478" s="162">
        <v>1521.20073</v>
      </c>
      <c r="H478" s="413">
        <v>1599.7360000000001</v>
      </c>
      <c r="I478" s="413">
        <v>670.91902000000005</v>
      </c>
      <c r="J478" s="145">
        <v>2103.88789</v>
      </c>
      <c r="K478" s="145">
        <v>1775.6289899999999</v>
      </c>
      <c r="L478" s="422">
        <v>1599.7360000000001</v>
      </c>
      <c r="M478" s="422">
        <v>1599.7360000000001</v>
      </c>
      <c r="N478" s="93"/>
    </row>
    <row r="479" spans="1:14" s="25" customFormat="1" ht="15.75" customHeight="1">
      <c r="A479" s="123"/>
      <c r="B479" s="829"/>
      <c r="C479" s="797"/>
      <c r="D479" s="784"/>
      <c r="E479" s="106" t="s">
        <v>16</v>
      </c>
      <c r="F479" s="91"/>
      <c r="G479" s="91"/>
      <c r="H479" s="91"/>
      <c r="I479" s="91"/>
      <c r="J479" s="89"/>
      <c r="K479" s="89"/>
      <c r="L479" s="92"/>
      <c r="M479" s="92"/>
      <c r="N479" s="93"/>
    </row>
    <row r="480" spans="1:14" s="197" customFormat="1" ht="13">
      <c r="A480" s="283"/>
      <c r="B480" s="829"/>
      <c r="C480" s="797"/>
      <c r="D480" s="784"/>
      <c r="E480" s="281" t="s">
        <v>13</v>
      </c>
      <c r="F480" s="91">
        <f t="shared" ref="F480:M480" si="220">F482+F483+F485</f>
        <v>50.5</v>
      </c>
      <c r="G480" s="91">
        <f t="shared" si="220"/>
        <v>50.5</v>
      </c>
      <c r="H480" s="91">
        <f t="shared" si="220"/>
        <v>3.2109999999999999</v>
      </c>
      <c r="I480" s="91">
        <f t="shared" si="220"/>
        <v>3.2109999999999999</v>
      </c>
      <c r="J480" s="89">
        <f t="shared" si="220"/>
        <v>290.66485</v>
      </c>
      <c r="K480" s="89">
        <f t="shared" si="220"/>
        <v>290.66485</v>
      </c>
      <c r="L480" s="91">
        <f t="shared" si="220"/>
        <v>0</v>
      </c>
      <c r="M480" s="91">
        <f t="shared" si="220"/>
        <v>0</v>
      </c>
      <c r="N480" s="282"/>
    </row>
    <row r="481" spans="1:14" s="197" customFormat="1" ht="15.75" customHeight="1">
      <c r="A481" s="283"/>
      <c r="B481" s="829"/>
      <c r="C481" s="797"/>
      <c r="D481" s="784"/>
      <c r="E481" s="281" t="s">
        <v>14</v>
      </c>
      <c r="F481" s="91"/>
      <c r="G481" s="91"/>
      <c r="H481" s="91"/>
      <c r="I481" s="91"/>
      <c r="J481" s="89"/>
      <c r="K481" s="89"/>
      <c r="L481" s="92"/>
      <c r="M481" s="92"/>
      <c r="N481" s="282"/>
    </row>
    <row r="482" spans="1:14" s="197" customFormat="1" ht="15.75" customHeight="1">
      <c r="A482" s="283"/>
      <c r="B482" s="829"/>
      <c r="C482" s="797"/>
      <c r="D482" s="784"/>
      <c r="E482" s="281" t="s">
        <v>24</v>
      </c>
      <c r="F482" s="91">
        <v>0</v>
      </c>
      <c r="G482" s="91">
        <v>0</v>
      </c>
      <c r="H482" s="91">
        <v>0</v>
      </c>
      <c r="I482" s="91">
        <v>0</v>
      </c>
      <c r="J482" s="89">
        <v>0</v>
      </c>
      <c r="K482" s="89">
        <v>0</v>
      </c>
      <c r="L482" s="92">
        <v>0</v>
      </c>
      <c r="M482" s="92">
        <v>0</v>
      </c>
      <c r="N482" s="282"/>
    </row>
    <row r="483" spans="1:14" s="197" customFormat="1" ht="15.75" customHeight="1">
      <c r="A483" s="283"/>
      <c r="B483" s="829"/>
      <c r="C483" s="797"/>
      <c r="D483" s="784"/>
      <c r="E483" s="281" t="s">
        <v>15</v>
      </c>
      <c r="F483" s="91">
        <v>0</v>
      </c>
      <c r="G483" s="91">
        <v>0</v>
      </c>
      <c r="H483" s="91">
        <v>0</v>
      </c>
      <c r="I483" s="91">
        <v>0</v>
      </c>
      <c r="J483" s="89">
        <v>0</v>
      </c>
      <c r="K483" s="89">
        <v>0</v>
      </c>
      <c r="L483" s="92">
        <v>0</v>
      </c>
      <c r="M483" s="92">
        <v>0</v>
      </c>
      <c r="N483" s="282"/>
    </row>
    <row r="484" spans="1:14" s="197" customFormat="1" ht="15.75" customHeight="1">
      <c r="A484" s="283"/>
      <c r="B484" s="829"/>
      <c r="C484" s="797"/>
      <c r="D484" s="784"/>
      <c r="E484" s="281" t="s">
        <v>29</v>
      </c>
      <c r="F484" s="91"/>
      <c r="G484" s="91"/>
      <c r="H484" s="91"/>
      <c r="I484" s="91"/>
      <c r="J484" s="89"/>
      <c r="K484" s="89"/>
      <c r="L484" s="92"/>
      <c r="M484" s="92"/>
      <c r="N484" s="282"/>
    </row>
    <row r="485" spans="1:14" s="197" customFormat="1" ht="15.75" customHeight="1">
      <c r="A485" s="283"/>
      <c r="B485" s="829"/>
      <c r="C485" s="797"/>
      <c r="D485" s="784"/>
      <c r="E485" s="281" t="s">
        <v>62</v>
      </c>
      <c r="F485" s="162">
        <v>50.5</v>
      </c>
      <c r="G485" s="162">
        <v>50.5</v>
      </c>
      <c r="H485" s="413">
        <v>3.2109999999999999</v>
      </c>
      <c r="I485" s="413">
        <v>3.2109999999999999</v>
      </c>
      <c r="J485" s="145">
        <v>290.66485</v>
      </c>
      <c r="K485" s="145">
        <v>290.66485</v>
      </c>
      <c r="L485" s="422">
        <v>0</v>
      </c>
      <c r="M485" s="422">
        <v>0</v>
      </c>
      <c r="N485" s="282"/>
    </row>
    <row r="486" spans="1:14" s="197" customFormat="1" ht="15.75" customHeight="1">
      <c r="A486" s="283"/>
      <c r="B486" s="829"/>
      <c r="C486" s="797"/>
      <c r="D486" s="784"/>
      <c r="E486" s="281" t="s">
        <v>16</v>
      </c>
      <c r="F486" s="91"/>
      <c r="G486" s="91"/>
      <c r="H486" s="91"/>
      <c r="I486" s="91"/>
      <c r="J486" s="89"/>
      <c r="K486" s="89"/>
      <c r="L486" s="92"/>
      <c r="M486" s="92"/>
      <c r="N486" s="282"/>
    </row>
    <row r="487" spans="1:14" s="197" customFormat="1" ht="13">
      <c r="A487" s="435"/>
      <c r="B487" s="829"/>
      <c r="C487" s="797"/>
      <c r="D487" s="784"/>
      <c r="E487" s="434" t="s">
        <v>13</v>
      </c>
      <c r="F487" s="91">
        <f t="shared" ref="F487:M487" si="221">F489+F490+F492</f>
        <v>50</v>
      </c>
      <c r="G487" s="91">
        <f t="shared" si="221"/>
        <v>50</v>
      </c>
      <c r="H487" s="91">
        <f t="shared" si="221"/>
        <v>19</v>
      </c>
      <c r="I487" s="91">
        <f t="shared" si="221"/>
        <v>0</v>
      </c>
      <c r="J487" s="89">
        <f t="shared" si="221"/>
        <v>6382.87201</v>
      </c>
      <c r="K487" s="89">
        <f t="shared" si="221"/>
        <v>6363.87201</v>
      </c>
      <c r="L487" s="91">
        <f t="shared" si="221"/>
        <v>20</v>
      </c>
      <c r="M487" s="91">
        <f t="shared" si="221"/>
        <v>20</v>
      </c>
      <c r="N487" s="433"/>
    </row>
    <row r="488" spans="1:14" s="197" customFormat="1" ht="15.75" customHeight="1">
      <c r="A488" s="435"/>
      <c r="B488" s="829"/>
      <c r="C488" s="797"/>
      <c r="D488" s="784"/>
      <c r="E488" s="434" t="s">
        <v>14</v>
      </c>
      <c r="F488" s="91"/>
      <c r="G488" s="91"/>
      <c r="H488" s="91"/>
      <c r="I488" s="91"/>
      <c r="J488" s="89"/>
      <c r="K488" s="89"/>
      <c r="L488" s="436"/>
      <c r="M488" s="436"/>
      <c r="N488" s="433"/>
    </row>
    <row r="489" spans="1:14" s="197" customFormat="1" ht="15.75" customHeight="1">
      <c r="A489" s="435"/>
      <c r="B489" s="829"/>
      <c r="C489" s="797"/>
      <c r="D489" s="784"/>
      <c r="E489" s="434" t="s">
        <v>24</v>
      </c>
      <c r="F489" s="91">
        <v>0</v>
      </c>
      <c r="G489" s="91">
        <v>0</v>
      </c>
      <c r="H489" s="91">
        <v>0</v>
      </c>
      <c r="I489" s="91">
        <v>0</v>
      </c>
      <c r="J489" s="89">
        <v>0</v>
      </c>
      <c r="K489" s="89">
        <v>0</v>
      </c>
      <c r="L489" s="436">
        <v>0</v>
      </c>
      <c r="M489" s="436">
        <v>0</v>
      </c>
      <c r="N489" s="433"/>
    </row>
    <row r="490" spans="1:14" s="197" customFormat="1" ht="15.75" customHeight="1">
      <c r="A490" s="435"/>
      <c r="B490" s="829"/>
      <c r="C490" s="797"/>
      <c r="D490" s="784"/>
      <c r="E490" s="434" t="s">
        <v>15</v>
      </c>
      <c r="F490" s="91">
        <v>0</v>
      </c>
      <c r="G490" s="91">
        <v>0</v>
      </c>
      <c r="H490" s="91">
        <v>0</v>
      </c>
      <c r="I490" s="91">
        <v>0</v>
      </c>
      <c r="J490" s="89">
        <v>0</v>
      </c>
      <c r="K490" s="89">
        <v>0</v>
      </c>
      <c r="L490" s="436">
        <v>0</v>
      </c>
      <c r="M490" s="436">
        <v>0</v>
      </c>
      <c r="N490" s="433"/>
    </row>
    <row r="491" spans="1:14" s="197" customFormat="1" ht="15.75" customHeight="1">
      <c r="A491" s="435"/>
      <c r="B491" s="829"/>
      <c r="C491" s="797"/>
      <c r="D491" s="784"/>
      <c r="E491" s="434" t="s">
        <v>29</v>
      </c>
      <c r="F491" s="91"/>
      <c r="G491" s="91"/>
      <c r="H491" s="91"/>
      <c r="I491" s="91"/>
      <c r="J491" s="89"/>
      <c r="K491" s="89"/>
      <c r="L491" s="436"/>
      <c r="M491" s="436"/>
      <c r="N491" s="433"/>
    </row>
    <row r="492" spans="1:14" s="197" customFormat="1" ht="15.75" customHeight="1">
      <c r="A492" s="435"/>
      <c r="B492" s="829"/>
      <c r="C492" s="797"/>
      <c r="D492" s="784"/>
      <c r="E492" s="434" t="s">
        <v>62</v>
      </c>
      <c r="F492" s="162">
        <v>50</v>
      </c>
      <c r="G492" s="162">
        <v>50</v>
      </c>
      <c r="H492" s="413">
        <v>19</v>
      </c>
      <c r="I492" s="413">
        <v>0</v>
      </c>
      <c r="J492" s="145">
        <v>6382.87201</v>
      </c>
      <c r="K492" s="145">
        <v>6363.87201</v>
      </c>
      <c r="L492" s="422">
        <v>20</v>
      </c>
      <c r="M492" s="422">
        <v>20</v>
      </c>
      <c r="N492" s="433"/>
    </row>
    <row r="493" spans="1:14" s="197" customFormat="1" ht="15.75" customHeight="1">
      <c r="A493" s="435"/>
      <c r="B493" s="830"/>
      <c r="C493" s="798"/>
      <c r="D493" s="785"/>
      <c r="E493" s="434" t="s">
        <v>16</v>
      </c>
      <c r="F493" s="91"/>
      <c r="G493" s="91"/>
      <c r="H493" s="91"/>
      <c r="I493" s="91"/>
      <c r="J493" s="89"/>
      <c r="K493" s="89"/>
      <c r="L493" s="436"/>
      <c r="M493" s="436"/>
      <c r="N493" s="433"/>
    </row>
    <row r="494" spans="1:14" s="29" customFormat="1" ht="13.5" customHeight="1">
      <c r="A494" s="123"/>
      <c r="B494" s="746"/>
      <c r="C494" s="764" t="s">
        <v>116</v>
      </c>
      <c r="D494" s="834" t="s">
        <v>280</v>
      </c>
      <c r="E494" s="106" t="s">
        <v>13</v>
      </c>
      <c r="F494" s="91">
        <f t="shared" ref="F494:G494" si="222">F496+F497+F498+F499</f>
        <v>51.95008</v>
      </c>
      <c r="G494" s="91">
        <f t="shared" si="222"/>
        <v>51.95008</v>
      </c>
      <c r="H494" s="91">
        <f t="shared" ref="H494:M494" si="223">H496+H497+H498+H499</f>
        <v>53.3917</v>
      </c>
      <c r="I494" s="91">
        <f t="shared" si="223"/>
        <v>30</v>
      </c>
      <c r="J494" s="89">
        <f t="shared" si="223"/>
        <v>53.3917</v>
      </c>
      <c r="K494" s="89">
        <f t="shared" si="223"/>
        <v>53.3917</v>
      </c>
      <c r="L494" s="94">
        <f t="shared" si="223"/>
        <v>0</v>
      </c>
      <c r="M494" s="94">
        <f t="shared" si="223"/>
        <v>0</v>
      </c>
      <c r="N494" s="93"/>
    </row>
    <row r="495" spans="1:14" s="29" customFormat="1" ht="13.5" customHeight="1">
      <c r="A495" s="123"/>
      <c r="B495" s="746"/>
      <c r="C495" s="764"/>
      <c r="D495" s="834"/>
      <c r="E495" s="106" t="s">
        <v>14</v>
      </c>
      <c r="F495" s="91"/>
      <c r="G495" s="91"/>
      <c r="H495" s="91"/>
      <c r="I495" s="91"/>
      <c r="J495" s="89"/>
      <c r="K495" s="89"/>
      <c r="L495" s="92"/>
      <c r="M495" s="92"/>
      <c r="N495" s="93"/>
    </row>
    <row r="496" spans="1:14" s="29" customFormat="1" ht="13.5" customHeight="1">
      <c r="A496" s="123"/>
      <c r="B496" s="746"/>
      <c r="C496" s="764"/>
      <c r="D496" s="834"/>
      <c r="E496" s="106" t="s">
        <v>24</v>
      </c>
      <c r="F496" s="91">
        <v>0</v>
      </c>
      <c r="G496" s="91">
        <v>0</v>
      </c>
      <c r="H496" s="91">
        <v>0</v>
      </c>
      <c r="I496" s="91">
        <v>0</v>
      </c>
      <c r="J496" s="89">
        <v>0</v>
      </c>
      <c r="K496" s="89">
        <v>0</v>
      </c>
      <c r="L496" s="92">
        <v>0</v>
      </c>
      <c r="M496" s="92">
        <v>0</v>
      </c>
      <c r="N496" s="93"/>
    </row>
    <row r="497" spans="1:14" s="29" customFormat="1" ht="13.5" customHeight="1">
      <c r="A497" s="123"/>
      <c r="B497" s="746"/>
      <c r="C497" s="764"/>
      <c r="D497" s="834"/>
      <c r="E497" s="106" t="s">
        <v>15</v>
      </c>
      <c r="F497" s="91">
        <v>0</v>
      </c>
      <c r="G497" s="91">
        <v>0</v>
      </c>
      <c r="H497" s="91">
        <v>0</v>
      </c>
      <c r="I497" s="91">
        <v>0</v>
      </c>
      <c r="J497" s="89">
        <v>0</v>
      </c>
      <c r="K497" s="89">
        <v>0</v>
      </c>
      <c r="L497" s="92">
        <v>0</v>
      </c>
      <c r="M497" s="92">
        <v>0</v>
      </c>
      <c r="N497" s="93"/>
    </row>
    <row r="498" spans="1:14" s="29" customFormat="1" ht="13.5" customHeight="1">
      <c r="A498" s="123"/>
      <c r="B498" s="746"/>
      <c r="C498" s="764"/>
      <c r="D498" s="834"/>
      <c r="E498" s="106" t="s">
        <v>29</v>
      </c>
      <c r="F498" s="91"/>
      <c r="G498" s="91"/>
      <c r="H498" s="91"/>
      <c r="I498" s="91"/>
      <c r="J498" s="89"/>
      <c r="K498" s="89"/>
      <c r="L498" s="92"/>
      <c r="M498" s="92"/>
      <c r="N498" s="93"/>
    </row>
    <row r="499" spans="1:14" s="29" customFormat="1" ht="13.5" customHeight="1">
      <c r="A499" s="123"/>
      <c r="B499" s="746"/>
      <c r="C499" s="764"/>
      <c r="D499" s="834"/>
      <c r="E499" s="106" t="s">
        <v>62</v>
      </c>
      <c r="F499" s="162">
        <v>51.95008</v>
      </c>
      <c r="G499" s="162">
        <v>51.95008</v>
      </c>
      <c r="H499" s="413">
        <v>53.3917</v>
      </c>
      <c r="I499" s="413">
        <v>30</v>
      </c>
      <c r="J499" s="145">
        <v>53.3917</v>
      </c>
      <c r="K499" s="145">
        <v>53.3917</v>
      </c>
      <c r="L499" s="140">
        <v>0</v>
      </c>
      <c r="M499" s="140">
        <v>0</v>
      </c>
      <c r="N499" s="93"/>
    </row>
    <row r="500" spans="1:14" s="29" customFormat="1" ht="13.5" customHeight="1">
      <c r="A500" s="123"/>
      <c r="B500" s="746"/>
      <c r="C500" s="764"/>
      <c r="D500" s="834"/>
      <c r="E500" s="106" t="s">
        <v>16</v>
      </c>
      <c r="F500" s="91"/>
      <c r="G500" s="91"/>
      <c r="H500" s="91"/>
      <c r="I500" s="91"/>
      <c r="J500" s="89"/>
      <c r="K500" s="89"/>
      <c r="L500" s="92"/>
      <c r="M500" s="92"/>
      <c r="N500" s="93"/>
    </row>
    <row r="501" spans="1:14" s="29" customFormat="1" ht="13.5" customHeight="1">
      <c r="A501" s="123"/>
      <c r="B501" s="751"/>
      <c r="C501" s="796"/>
      <c r="D501" s="796"/>
      <c r="E501" s="106" t="s">
        <v>13</v>
      </c>
      <c r="F501" s="91">
        <f>F503+F504+F506</f>
        <v>15.68892</v>
      </c>
      <c r="G501" s="91">
        <f t="shared" ref="G501" si="224">G503+G504+G506</f>
        <v>15.68892</v>
      </c>
      <c r="H501" s="91">
        <f t="shared" ref="H501:I501" si="225">-H503+H504+H506</f>
        <v>16.124300000000002</v>
      </c>
      <c r="I501" s="91">
        <f t="shared" si="225"/>
        <v>0</v>
      </c>
      <c r="J501" s="89">
        <f>J503+J504+J506</f>
        <v>16.124300000000002</v>
      </c>
      <c r="K501" s="89">
        <f>K503+K504+K506</f>
        <v>16.124300000000002</v>
      </c>
      <c r="L501" s="88">
        <f t="shared" ref="L501:M501" si="226">L503+L504+L506</f>
        <v>0</v>
      </c>
      <c r="M501" s="88">
        <f t="shared" si="226"/>
        <v>0</v>
      </c>
      <c r="N501" s="93"/>
    </row>
    <row r="502" spans="1:14" s="29" customFormat="1" ht="13.5" customHeight="1">
      <c r="A502" s="123"/>
      <c r="B502" s="751"/>
      <c r="C502" s="796"/>
      <c r="D502" s="796"/>
      <c r="E502" s="106" t="s">
        <v>14</v>
      </c>
      <c r="F502" s="91"/>
      <c r="G502" s="91"/>
      <c r="H502" s="91"/>
      <c r="I502" s="91"/>
      <c r="J502" s="89"/>
      <c r="K502" s="89"/>
      <c r="L502" s="92"/>
      <c r="M502" s="92"/>
      <c r="N502" s="93"/>
    </row>
    <row r="503" spans="1:14" s="29" customFormat="1" ht="13.5" customHeight="1">
      <c r="A503" s="123"/>
      <c r="B503" s="751"/>
      <c r="C503" s="796"/>
      <c r="D503" s="796"/>
      <c r="E503" s="106" t="s">
        <v>24</v>
      </c>
      <c r="F503" s="91">
        <v>0</v>
      </c>
      <c r="G503" s="91">
        <v>0</v>
      </c>
      <c r="H503" s="91">
        <v>0</v>
      </c>
      <c r="I503" s="91">
        <v>0</v>
      </c>
      <c r="J503" s="89">
        <v>0</v>
      </c>
      <c r="K503" s="89">
        <v>0</v>
      </c>
      <c r="L503" s="92">
        <v>0</v>
      </c>
      <c r="M503" s="92">
        <v>0</v>
      </c>
      <c r="N503" s="93"/>
    </row>
    <row r="504" spans="1:14" s="29" customFormat="1" ht="13.5" customHeight="1">
      <c r="A504" s="123"/>
      <c r="B504" s="751"/>
      <c r="C504" s="796"/>
      <c r="D504" s="796"/>
      <c r="E504" s="106" t="s">
        <v>15</v>
      </c>
      <c r="F504" s="91">
        <v>0</v>
      </c>
      <c r="G504" s="91">
        <v>0</v>
      </c>
      <c r="H504" s="91">
        <v>0</v>
      </c>
      <c r="I504" s="91">
        <v>0</v>
      </c>
      <c r="J504" s="89">
        <v>0</v>
      </c>
      <c r="K504" s="89">
        <v>0</v>
      </c>
      <c r="L504" s="92">
        <v>0</v>
      </c>
      <c r="M504" s="92">
        <v>0</v>
      </c>
      <c r="N504" s="93"/>
    </row>
    <row r="505" spans="1:14" s="29" customFormat="1" ht="13.5" customHeight="1">
      <c r="A505" s="123"/>
      <c r="B505" s="751"/>
      <c r="C505" s="796"/>
      <c r="D505" s="796"/>
      <c r="E505" s="106" t="s">
        <v>29</v>
      </c>
      <c r="F505" s="91"/>
      <c r="G505" s="91"/>
      <c r="H505" s="91"/>
      <c r="I505" s="91"/>
      <c r="J505" s="89"/>
      <c r="K505" s="89"/>
      <c r="L505" s="92"/>
      <c r="M505" s="92"/>
      <c r="N505" s="93"/>
    </row>
    <row r="506" spans="1:14" s="29" customFormat="1" ht="13.5" customHeight="1">
      <c r="A506" s="123"/>
      <c r="B506" s="751"/>
      <c r="C506" s="796"/>
      <c r="D506" s="796"/>
      <c r="E506" s="106" t="s">
        <v>62</v>
      </c>
      <c r="F506" s="162">
        <v>15.68892</v>
      </c>
      <c r="G506" s="162">
        <v>15.68892</v>
      </c>
      <c r="H506" s="413">
        <v>16.124300000000002</v>
      </c>
      <c r="I506" s="413">
        <v>0</v>
      </c>
      <c r="J506" s="145">
        <v>16.124300000000002</v>
      </c>
      <c r="K506" s="145">
        <v>16.124300000000002</v>
      </c>
      <c r="L506" s="140">
        <v>0</v>
      </c>
      <c r="M506" s="140">
        <v>0</v>
      </c>
      <c r="N506" s="93"/>
    </row>
    <row r="507" spans="1:14" s="29" customFormat="1" ht="13.5" customHeight="1">
      <c r="A507" s="123"/>
      <c r="B507" s="751"/>
      <c r="C507" s="796"/>
      <c r="D507" s="796"/>
      <c r="E507" s="106" t="s">
        <v>16</v>
      </c>
      <c r="F507" s="91"/>
      <c r="G507" s="91"/>
      <c r="H507" s="91"/>
      <c r="I507" s="91"/>
      <c r="J507" s="89"/>
      <c r="K507" s="89"/>
      <c r="L507" s="92"/>
      <c r="M507" s="92"/>
      <c r="N507" s="93"/>
    </row>
    <row r="508" spans="1:14" ht="15.75" customHeight="1">
      <c r="A508" s="123"/>
      <c r="B508" s="801">
        <v>6</v>
      </c>
      <c r="C508" s="800" t="s">
        <v>64</v>
      </c>
      <c r="D508" s="800" t="s">
        <v>141</v>
      </c>
      <c r="E508" s="104" t="s">
        <v>13</v>
      </c>
      <c r="F508" s="86">
        <f t="shared" ref="F508:G508" si="227">F510+F511+F512+F513+F514</f>
        <v>2083.1847000000002</v>
      </c>
      <c r="G508" s="86">
        <f t="shared" si="227"/>
        <v>2083.1847000000002</v>
      </c>
      <c r="H508" s="86">
        <f t="shared" ref="H508:M508" si="228">H510+H511+H512+H513+H514</f>
        <v>1436.4</v>
      </c>
      <c r="I508" s="86">
        <f>I510+I511+I512+I513+I514</f>
        <v>1022.29081</v>
      </c>
      <c r="J508" s="86">
        <f t="shared" si="228"/>
        <v>1266.4000000000001</v>
      </c>
      <c r="K508" s="86">
        <f t="shared" si="228"/>
        <v>1266.39959</v>
      </c>
      <c r="L508" s="86">
        <f t="shared" si="228"/>
        <v>1132.4000000000001</v>
      </c>
      <c r="M508" s="86">
        <f t="shared" si="228"/>
        <v>1132.4000000000001</v>
      </c>
      <c r="N508" s="801"/>
    </row>
    <row r="509" spans="1:14" ht="15.75" customHeight="1">
      <c r="A509" s="123"/>
      <c r="B509" s="801"/>
      <c r="C509" s="800"/>
      <c r="D509" s="800"/>
      <c r="E509" s="104" t="s">
        <v>14</v>
      </c>
      <c r="F509" s="86"/>
      <c r="G509" s="86"/>
      <c r="H509" s="86"/>
      <c r="I509" s="86"/>
      <c r="J509" s="86"/>
      <c r="K509" s="86"/>
      <c r="L509" s="86"/>
      <c r="M509" s="86"/>
      <c r="N509" s="801"/>
    </row>
    <row r="510" spans="1:14" ht="15.75" customHeight="1">
      <c r="A510" s="123"/>
      <c r="B510" s="801"/>
      <c r="C510" s="800"/>
      <c r="D510" s="800"/>
      <c r="E510" s="104" t="s">
        <v>24</v>
      </c>
      <c r="F510" s="86">
        <f t="shared" ref="F510:G510" si="229">F518+F526+F540</f>
        <v>0</v>
      </c>
      <c r="G510" s="86">
        <f t="shared" si="229"/>
        <v>0</v>
      </c>
      <c r="H510" s="86">
        <f>H518+H526+H540+H533+H547+H554</f>
        <v>0</v>
      </c>
      <c r="I510" s="86">
        <f t="shared" ref="I510:M510" si="230">I518+I526+I540+I533+I547+I554</f>
        <v>0</v>
      </c>
      <c r="J510" s="86">
        <f t="shared" si="230"/>
        <v>0</v>
      </c>
      <c r="K510" s="86">
        <f t="shared" si="230"/>
        <v>0</v>
      </c>
      <c r="L510" s="86">
        <f t="shared" si="230"/>
        <v>0</v>
      </c>
      <c r="M510" s="86">
        <f t="shared" si="230"/>
        <v>0</v>
      </c>
      <c r="N510" s="801"/>
    </row>
    <row r="511" spans="1:14" ht="15.75" customHeight="1">
      <c r="A511" s="123"/>
      <c r="B511" s="801"/>
      <c r="C511" s="800"/>
      <c r="D511" s="800"/>
      <c r="E511" s="104" t="s">
        <v>15</v>
      </c>
      <c r="F511" s="86">
        <f t="shared" ref="F511:G511" si="231">F519+F527+F541</f>
        <v>1191.4000000000001</v>
      </c>
      <c r="G511" s="86">
        <f t="shared" si="231"/>
        <v>1191.4000000000001</v>
      </c>
      <c r="H511" s="86">
        <f t="shared" ref="H511:M514" si="232">H519+H527+H541+H534+H548+H555</f>
        <v>1186.4000000000001</v>
      </c>
      <c r="I511" s="86">
        <f t="shared" si="232"/>
        <v>954.49666000000002</v>
      </c>
      <c r="J511" s="86">
        <f t="shared" si="232"/>
        <v>1186.4000000000001</v>
      </c>
      <c r="K511" s="86">
        <f t="shared" si="232"/>
        <v>1186.4000000000001</v>
      </c>
      <c r="L511" s="86">
        <f t="shared" si="232"/>
        <v>882.4</v>
      </c>
      <c r="M511" s="86">
        <f t="shared" si="232"/>
        <v>882.4</v>
      </c>
      <c r="N511" s="801"/>
    </row>
    <row r="512" spans="1:14" ht="15.75" customHeight="1">
      <c r="A512" s="123"/>
      <c r="B512" s="801"/>
      <c r="C512" s="800"/>
      <c r="D512" s="800"/>
      <c r="E512" s="104" t="s">
        <v>29</v>
      </c>
      <c r="F512" s="86">
        <f t="shared" ref="F512:G512" si="233">F520+F528+F542</f>
        <v>0</v>
      </c>
      <c r="G512" s="86">
        <f t="shared" si="233"/>
        <v>0</v>
      </c>
      <c r="H512" s="86">
        <f t="shared" si="232"/>
        <v>0</v>
      </c>
      <c r="I512" s="86">
        <f t="shared" si="232"/>
        <v>0</v>
      </c>
      <c r="J512" s="86">
        <f t="shared" si="232"/>
        <v>0</v>
      </c>
      <c r="K512" s="86">
        <f t="shared" si="232"/>
        <v>0</v>
      </c>
      <c r="L512" s="86">
        <f t="shared" si="232"/>
        <v>0</v>
      </c>
      <c r="M512" s="86">
        <f t="shared" si="232"/>
        <v>0</v>
      </c>
      <c r="N512" s="801"/>
    </row>
    <row r="513" spans="1:14" ht="15.75" customHeight="1">
      <c r="A513" s="123"/>
      <c r="B513" s="801"/>
      <c r="C513" s="800"/>
      <c r="D513" s="800"/>
      <c r="E513" s="104" t="s">
        <v>62</v>
      </c>
      <c r="F513" s="86">
        <f t="shared" ref="F513:G513" si="234">F521+F529+F543</f>
        <v>891.78470000000004</v>
      </c>
      <c r="G513" s="86">
        <f t="shared" si="234"/>
        <v>891.78470000000004</v>
      </c>
      <c r="H513" s="86">
        <f t="shared" si="232"/>
        <v>250</v>
      </c>
      <c r="I513" s="86">
        <f t="shared" si="232"/>
        <v>67.794150000000002</v>
      </c>
      <c r="J513" s="86">
        <f t="shared" si="232"/>
        <v>80</v>
      </c>
      <c r="K513" s="86">
        <f t="shared" si="232"/>
        <v>79.999589999999998</v>
      </c>
      <c r="L513" s="86">
        <f t="shared" si="232"/>
        <v>250</v>
      </c>
      <c r="M513" s="86">
        <f t="shared" si="232"/>
        <v>250</v>
      </c>
      <c r="N513" s="801"/>
    </row>
    <row r="514" spans="1:14" ht="15.75" customHeight="1">
      <c r="A514" s="123"/>
      <c r="B514" s="801"/>
      <c r="C514" s="800"/>
      <c r="D514" s="800"/>
      <c r="E514" s="104" t="s">
        <v>16</v>
      </c>
      <c r="F514" s="86">
        <f t="shared" ref="F514:G514" si="235">F522+F530+F544</f>
        <v>0</v>
      </c>
      <c r="G514" s="86">
        <f t="shared" si="235"/>
        <v>0</v>
      </c>
      <c r="H514" s="86">
        <f t="shared" si="232"/>
        <v>0</v>
      </c>
      <c r="I514" s="86">
        <f t="shared" si="232"/>
        <v>0</v>
      </c>
      <c r="J514" s="86">
        <f t="shared" si="232"/>
        <v>0</v>
      </c>
      <c r="K514" s="86">
        <f t="shared" si="232"/>
        <v>0</v>
      </c>
      <c r="L514" s="86">
        <f t="shared" si="232"/>
        <v>0</v>
      </c>
      <c r="M514" s="86">
        <f t="shared" si="232"/>
        <v>0</v>
      </c>
      <c r="N514" s="801"/>
    </row>
    <row r="515" spans="1:14" s="36" customFormat="1" ht="28" customHeight="1">
      <c r="A515" s="123"/>
      <c r="B515" s="110"/>
      <c r="C515" s="111" t="s">
        <v>82</v>
      </c>
      <c r="D515" s="111" t="s">
        <v>378</v>
      </c>
      <c r="E515" s="111" t="s">
        <v>379</v>
      </c>
      <c r="F515" s="112">
        <f t="shared" ref="F515:M515" si="236">F516</f>
        <v>71.184700000000007</v>
      </c>
      <c r="G515" s="112">
        <f t="shared" si="236"/>
        <v>71.184700000000007</v>
      </c>
      <c r="H515" s="112">
        <f t="shared" si="236"/>
        <v>37.55789</v>
      </c>
      <c r="I515" s="112">
        <f t="shared" si="236"/>
        <v>17.557480000000002</v>
      </c>
      <c r="J515" s="112">
        <f t="shared" si="236"/>
        <v>17.55789</v>
      </c>
      <c r="K515" s="112">
        <f t="shared" si="236"/>
        <v>17.557480000000002</v>
      </c>
      <c r="L515" s="112">
        <f t="shared" si="236"/>
        <v>29</v>
      </c>
      <c r="M515" s="112">
        <f t="shared" si="236"/>
        <v>29</v>
      </c>
      <c r="N515" s="110"/>
    </row>
    <row r="516" spans="1:14" ht="16" customHeight="1">
      <c r="A516" s="123"/>
      <c r="B516" s="750"/>
      <c r="C516" s="788">
        <v>1</v>
      </c>
      <c r="D516" s="766" t="s">
        <v>721</v>
      </c>
      <c r="E516" s="106" t="s">
        <v>13</v>
      </c>
      <c r="F516" s="91">
        <f t="shared" ref="F516:G516" si="237">F518+F519+F521</f>
        <v>71.184700000000007</v>
      </c>
      <c r="G516" s="91">
        <f t="shared" si="237"/>
        <v>71.184700000000007</v>
      </c>
      <c r="H516" s="91">
        <f t="shared" ref="H516:M516" si="238">H518+H519+H521</f>
        <v>37.55789</v>
      </c>
      <c r="I516" s="91">
        <f t="shared" si="238"/>
        <v>17.557480000000002</v>
      </c>
      <c r="J516" s="89">
        <f t="shared" si="238"/>
        <v>17.55789</v>
      </c>
      <c r="K516" s="89">
        <f t="shared" si="238"/>
        <v>17.557480000000002</v>
      </c>
      <c r="L516" s="88">
        <f t="shared" si="238"/>
        <v>29</v>
      </c>
      <c r="M516" s="88">
        <f t="shared" si="238"/>
        <v>29</v>
      </c>
      <c r="N516" s="93"/>
    </row>
    <row r="517" spans="1:14" ht="16" customHeight="1">
      <c r="A517" s="123"/>
      <c r="B517" s="750"/>
      <c r="C517" s="788"/>
      <c r="D517" s="766"/>
      <c r="E517" s="106" t="s">
        <v>14</v>
      </c>
      <c r="F517" s="91"/>
      <c r="G517" s="91"/>
      <c r="H517" s="91"/>
      <c r="I517" s="91"/>
      <c r="J517" s="89"/>
      <c r="K517" s="89"/>
      <c r="L517" s="92"/>
      <c r="M517" s="92"/>
      <c r="N517" s="93"/>
    </row>
    <row r="518" spans="1:14" ht="16" customHeight="1">
      <c r="A518" s="123"/>
      <c r="B518" s="750"/>
      <c r="C518" s="788"/>
      <c r="D518" s="766"/>
      <c r="E518" s="106" t="s">
        <v>24</v>
      </c>
      <c r="F518" s="91">
        <v>0</v>
      </c>
      <c r="G518" s="91">
        <v>0</v>
      </c>
      <c r="H518" s="91">
        <v>0</v>
      </c>
      <c r="I518" s="91">
        <v>0</v>
      </c>
      <c r="J518" s="89">
        <v>0</v>
      </c>
      <c r="K518" s="89">
        <v>0</v>
      </c>
      <c r="L518" s="92">
        <v>0</v>
      </c>
      <c r="M518" s="92">
        <v>0</v>
      </c>
      <c r="N518" s="93"/>
    </row>
    <row r="519" spans="1:14" ht="16" customHeight="1">
      <c r="A519" s="123"/>
      <c r="B519" s="750"/>
      <c r="C519" s="788"/>
      <c r="D519" s="766"/>
      <c r="E519" s="106" t="s">
        <v>15</v>
      </c>
      <c r="F519" s="91">
        <v>0</v>
      </c>
      <c r="G519" s="91">
        <v>0</v>
      </c>
      <c r="H519" s="91">
        <v>0</v>
      </c>
      <c r="I519" s="91">
        <v>0</v>
      </c>
      <c r="J519" s="89">
        <v>0</v>
      </c>
      <c r="K519" s="89">
        <v>0</v>
      </c>
      <c r="L519" s="92">
        <v>0</v>
      </c>
      <c r="M519" s="92">
        <v>0</v>
      </c>
      <c r="N519" s="93"/>
    </row>
    <row r="520" spans="1:14" ht="16" customHeight="1">
      <c r="A520" s="123"/>
      <c r="B520" s="750"/>
      <c r="C520" s="788"/>
      <c r="D520" s="766"/>
      <c r="E520" s="106" t="s">
        <v>29</v>
      </c>
      <c r="F520" s="91"/>
      <c r="G520" s="91"/>
      <c r="H520" s="91"/>
      <c r="I520" s="91"/>
      <c r="J520" s="89"/>
      <c r="K520" s="89"/>
      <c r="L520" s="92"/>
      <c r="M520" s="92"/>
      <c r="N520" s="93"/>
    </row>
    <row r="521" spans="1:14" ht="16" customHeight="1">
      <c r="A521" s="123"/>
      <c r="B521" s="750"/>
      <c r="C521" s="788"/>
      <c r="D521" s="766"/>
      <c r="E521" s="106" t="s">
        <v>62</v>
      </c>
      <c r="F521" s="140">
        <v>71.184700000000007</v>
      </c>
      <c r="G521" s="140">
        <v>71.184700000000007</v>
      </c>
      <c r="H521" s="413">
        <v>37.55789</v>
      </c>
      <c r="I521" s="413">
        <v>17.557480000000002</v>
      </c>
      <c r="J521" s="145">
        <v>17.55789</v>
      </c>
      <c r="K521" s="141">
        <v>17.557480000000002</v>
      </c>
      <c r="L521" s="143">
        <v>29</v>
      </c>
      <c r="M521" s="143">
        <v>29</v>
      </c>
      <c r="N521" s="93"/>
    </row>
    <row r="522" spans="1:14" ht="16" customHeight="1">
      <c r="A522" s="123"/>
      <c r="B522" s="750"/>
      <c r="C522" s="788"/>
      <c r="D522" s="766"/>
      <c r="E522" s="106" t="s">
        <v>16</v>
      </c>
      <c r="F522" s="91"/>
      <c r="G522" s="91"/>
      <c r="H522" s="91"/>
      <c r="I522" s="91"/>
      <c r="J522" s="89"/>
      <c r="K522" s="89"/>
      <c r="L522" s="92"/>
      <c r="M522" s="92"/>
      <c r="N522" s="93"/>
    </row>
    <row r="523" spans="1:14" s="36" customFormat="1" ht="15.75" customHeight="1">
      <c r="A523" s="123"/>
      <c r="B523" s="113"/>
      <c r="C523" s="111" t="s">
        <v>377</v>
      </c>
      <c r="D523" s="114"/>
      <c r="E523" s="114"/>
      <c r="F523" s="115"/>
      <c r="G523" s="115"/>
      <c r="H523" s="115"/>
      <c r="I523" s="115"/>
      <c r="J523" s="112">
        <f>J524+J538</f>
        <v>948.84210999999993</v>
      </c>
      <c r="K523" s="112">
        <f t="shared" ref="K523" si="239">K524+K538</f>
        <v>948.84210999999993</v>
      </c>
      <c r="L523" s="112">
        <f>L524+L538+L531+L545+L552</f>
        <v>1103.4000000000001</v>
      </c>
      <c r="M523" s="112">
        <f>M524+M538+M531+M545+M552</f>
        <v>1103.4000000000001</v>
      </c>
      <c r="N523" s="113"/>
    </row>
    <row r="524" spans="1:14" s="34" customFormat="1" ht="15.75" customHeight="1">
      <c r="A524" s="123"/>
      <c r="B524" s="746"/>
      <c r="C524" s="788" t="s">
        <v>82</v>
      </c>
      <c r="D524" s="790" t="s">
        <v>600</v>
      </c>
      <c r="E524" s="106" t="s">
        <v>13</v>
      </c>
      <c r="F524" s="91">
        <f t="shared" ref="F524:G524" si="240">F526+F527+F528+F529</f>
        <v>1212</v>
      </c>
      <c r="G524" s="91">
        <f t="shared" si="240"/>
        <v>1212</v>
      </c>
      <c r="H524" s="91">
        <f>H526+H527+H528+H529</f>
        <v>928.84210999999993</v>
      </c>
      <c r="I524" s="91">
        <f t="shared" ref="I524:M524" si="241">I526+I527+I528+I529</f>
        <v>684.73333000000002</v>
      </c>
      <c r="J524" s="89">
        <f t="shared" si="241"/>
        <v>928.84210999999993</v>
      </c>
      <c r="K524" s="89">
        <f t="shared" si="241"/>
        <v>928.84210999999993</v>
      </c>
      <c r="L524" s="88">
        <f t="shared" si="241"/>
        <v>882.4</v>
      </c>
      <c r="M524" s="88">
        <f t="shared" si="241"/>
        <v>882.4</v>
      </c>
      <c r="N524" s="93"/>
    </row>
    <row r="525" spans="1:14" s="34" customFormat="1" ht="15.75" customHeight="1">
      <c r="A525" s="123"/>
      <c r="B525" s="746"/>
      <c r="C525" s="789"/>
      <c r="D525" s="790"/>
      <c r="E525" s="106" t="s">
        <v>14</v>
      </c>
      <c r="F525" s="91"/>
      <c r="G525" s="91"/>
      <c r="H525" s="91"/>
      <c r="I525" s="91"/>
      <c r="J525" s="89"/>
      <c r="K525" s="89"/>
      <c r="L525" s="92"/>
      <c r="M525" s="92"/>
      <c r="N525" s="93"/>
    </row>
    <row r="526" spans="1:14" s="34" customFormat="1" ht="15.75" customHeight="1">
      <c r="A526" s="123"/>
      <c r="B526" s="746"/>
      <c r="C526" s="789"/>
      <c r="D526" s="790"/>
      <c r="E526" s="106" t="s">
        <v>24</v>
      </c>
      <c r="F526" s="91">
        <v>0</v>
      </c>
      <c r="G526" s="91">
        <v>0</v>
      </c>
      <c r="H526" s="91">
        <v>0</v>
      </c>
      <c r="I526" s="91">
        <v>0</v>
      </c>
      <c r="J526" s="89">
        <v>0</v>
      </c>
      <c r="K526" s="89">
        <v>0</v>
      </c>
      <c r="L526" s="92">
        <v>0</v>
      </c>
      <c r="M526" s="92">
        <v>0</v>
      </c>
      <c r="N526" s="93"/>
    </row>
    <row r="527" spans="1:14" s="34" customFormat="1" ht="15.75" customHeight="1">
      <c r="A527" s="123"/>
      <c r="B527" s="746"/>
      <c r="C527" s="789"/>
      <c r="D527" s="790"/>
      <c r="E527" s="106" t="s">
        <v>15</v>
      </c>
      <c r="F527" s="140">
        <v>1151.4000000000001</v>
      </c>
      <c r="G527" s="140">
        <v>1151.4000000000001</v>
      </c>
      <c r="H527" s="413">
        <v>882.4</v>
      </c>
      <c r="I527" s="413">
        <v>650.49666000000002</v>
      </c>
      <c r="J527" s="141">
        <v>882.4</v>
      </c>
      <c r="K527" s="141">
        <v>882.4</v>
      </c>
      <c r="L527" s="143">
        <v>882.4</v>
      </c>
      <c r="M527" s="143">
        <v>882.4</v>
      </c>
      <c r="N527" s="93"/>
    </row>
    <row r="528" spans="1:14" s="34" customFormat="1" ht="15.75" customHeight="1">
      <c r="A528" s="123"/>
      <c r="B528" s="746"/>
      <c r="C528" s="789"/>
      <c r="D528" s="790"/>
      <c r="E528" s="106" t="s">
        <v>29</v>
      </c>
      <c r="F528" s="91"/>
      <c r="G528" s="91"/>
      <c r="H528" s="91"/>
      <c r="I528" s="91"/>
      <c r="J528" s="89"/>
      <c r="K528" s="89"/>
      <c r="L528" s="92"/>
      <c r="M528" s="92"/>
      <c r="N528" s="93"/>
    </row>
    <row r="529" spans="1:14" s="34" customFormat="1" ht="15.75" customHeight="1">
      <c r="A529" s="123"/>
      <c r="B529" s="746"/>
      <c r="C529" s="789"/>
      <c r="D529" s="790"/>
      <c r="E529" s="106" t="s">
        <v>62</v>
      </c>
      <c r="F529" s="140">
        <v>60.6</v>
      </c>
      <c r="G529" s="140">
        <v>60.6</v>
      </c>
      <c r="H529" s="413">
        <v>46.44211</v>
      </c>
      <c r="I529" s="413">
        <v>34.236669999999997</v>
      </c>
      <c r="J529" s="141">
        <v>46.44211</v>
      </c>
      <c r="K529" s="141">
        <v>46.44211</v>
      </c>
      <c r="L529" s="143">
        <v>0</v>
      </c>
      <c r="M529" s="143">
        <v>0</v>
      </c>
      <c r="N529" s="93"/>
    </row>
    <row r="530" spans="1:14" s="34" customFormat="1" ht="15.75" customHeight="1">
      <c r="A530" s="123"/>
      <c r="B530" s="746"/>
      <c r="C530" s="789"/>
      <c r="D530" s="790"/>
      <c r="E530" s="106" t="s">
        <v>16</v>
      </c>
      <c r="F530" s="91"/>
      <c r="G530" s="91"/>
      <c r="H530" s="91"/>
      <c r="I530" s="91"/>
      <c r="J530" s="89"/>
      <c r="K530" s="89"/>
      <c r="L530" s="92"/>
      <c r="M530" s="92"/>
      <c r="N530" s="93"/>
    </row>
    <row r="531" spans="1:14" s="197" customFormat="1" ht="15.75" customHeight="1">
      <c r="A531" s="409"/>
      <c r="B531" s="746"/>
      <c r="C531" s="788" t="s">
        <v>377</v>
      </c>
      <c r="D531" s="790" t="s">
        <v>666</v>
      </c>
      <c r="E531" s="406" t="s">
        <v>13</v>
      </c>
      <c r="F531" s="91">
        <f t="shared" ref="F531:M531" si="242">F533+F534+F535+F536</f>
        <v>0</v>
      </c>
      <c r="G531" s="91">
        <f t="shared" si="242"/>
        <v>0</v>
      </c>
      <c r="H531" s="91">
        <f t="shared" si="242"/>
        <v>150</v>
      </c>
      <c r="I531" s="91">
        <f t="shared" si="242"/>
        <v>0</v>
      </c>
      <c r="J531" s="89">
        <f t="shared" si="242"/>
        <v>0</v>
      </c>
      <c r="K531" s="89">
        <f t="shared" si="242"/>
        <v>0</v>
      </c>
      <c r="L531" s="88">
        <f t="shared" si="242"/>
        <v>150</v>
      </c>
      <c r="M531" s="88">
        <f t="shared" si="242"/>
        <v>150</v>
      </c>
      <c r="N531" s="408"/>
    </row>
    <row r="532" spans="1:14" s="197" customFormat="1" ht="15.75" customHeight="1">
      <c r="A532" s="409"/>
      <c r="B532" s="746"/>
      <c r="C532" s="789"/>
      <c r="D532" s="790"/>
      <c r="E532" s="406" t="s">
        <v>14</v>
      </c>
      <c r="F532" s="91"/>
      <c r="G532" s="91"/>
      <c r="H532" s="91"/>
      <c r="I532" s="91"/>
      <c r="J532" s="89"/>
      <c r="K532" s="89"/>
      <c r="L532" s="423"/>
      <c r="M532" s="423"/>
      <c r="N532" s="408"/>
    </row>
    <row r="533" spans="1:14" s="197" customFormat="1" ht="15.75" customHeight="1">
      <c r="A533" s="409"/>
      <c r="B533" s="746"/>
      <c r="C533" s="789"/>
      <c r="D533" s="790"/>
      <c r="E533" s="406" t="s">
        <v>24</v>
      </c>
      <c r="F533" s="91">
        <v>0</v>
      </c>
      <c r="G533" s="91">
        <v>0</v>
      </c>
      <c r="H533" s="91">
        <v>0</v>
      </c>
      <c r="I533" s="91">
        <v>0</v>
      </c>
      <c r="J533" s="89">
        <v>0</v>
      </c>
      <c r="K533" s="89">
        <v>0</v>
      </c>
      <c r="L533" s="423">
        <v>0</v>
      </c>
      <c r="M533" s="423">
        <v>0</v>
      </c>
      <c r="N533" s="408"/>
    </row>
    <row r="534" spans="1:14" s="197" customFormat="1" ht="15.75" customHeight="1">
      <c r="A534" s="409"/>
      <c r="B534" s="746"/>
      <c r="C534" s="789"/>
      <c r="D534" s="790"/>
      <c r="E534" s="406" t="s">
        <v>15</v>
      </c>
      <c r="F534" s="140">
        <v>0</v>
      </c>
      <c r="G534" s="140">
        <v>0</v>
      </c>
      <c r="H534" s="413">
        <v>0</v>
      </c>
      <c r="I534" s="413">
        <v>0</v>
      </c>
      <c r="J534" s="141">
        <v>0</v>
      </c>
      <c r="K534" s="141">
        <v>0</v>
      </c>
      <c r="L534" s="143">
        <v>0</v>
      </c>
      <c r="M534" s="143">
        <v>0</v>
      </c>
      <c r="N534" s="408"/>
    </row>
    <row r="535" spans="1:14" s="197" customFormat="1" ht="15.75" customHeight="1">
      <c r="A535" s="409"/>
      <c r="B535" s="746"/>
      <c r="C535" s="789"/>
      <c r="D535" s="790"/>
      <c r="E535" s="406" t="s">
        <v>29</v>
      </c>
      <c r="F535" s="91"/>
      <c r="G535" s="91"/>
      <c r="H535" s="91"/>
      <c r="I535" s="91"/>
      <c r="J535" s="89"/>
      <c r="K535" s="89"/>
      <c r="L535" s="423"/>
      <c r="M535" s="423"/>
      <c r="N535" s="408"/>
    </row>
    <row r="536" spans="1:14" s="197" customFormat="1" ht="15.75" customHeight="1">
      <c r="A536" s="409"/>
      <c r="B536" s="746"/>
      <c r="C536" s="789"/>
      <c r="D536" s="790"/>
      <c r="E536" s="406" t="s">
        <v>62</v>
      </c>
      <c r="F536" s="140">
        <v>0</v>
      </c>
      <c r="G536" s="140">
        <v>0</v>
      </c>
      <c r="H536" s="413">
        <v>150</v>
      </c>
      <c r="I536" s="413">
        <v>0</v>
      </c>
      <c r="J536" s="141">
        <v>0</v>
      </c>
      <c r="K536" s="141">
        <v>0</v>
      </c>
      <c r="L536" s="143">
        <v>150</v>
      </c>
      <c r="M536" s="143">
        <v>150</v>
      </c>
      <c r="N536" s="408"/>
    </row>
    <row r="537" spans="1:14" s="197" customFormat="1" ht="15.75" customHeight="1">
      <c r="A537" s="409"/>
      <c r="B537" s="746"/>
      <c r="C537" s="789"/>
      <c r="D537" s="790"/>
      <c r="E537" s="406" t="s">
        <v>16</v>
      </c>
      <c r="F537" s="91"/>
      <c r="G537" s="91"/>
      <c r="H537" s="91"/>
      <c r="I537" s="91"/>
      <c r="J537" s="89"/>
      <c r="K537" s="89"/>
      <c r="L537" s="423"/>
      <c r="M537" s="423"/>
      <c r="N537" s="408"/>
    </row>
    <row r="538" spans="1:14" s="197" customFormat="1" ht="15.75" customHeight="1">
      <c r="A538" s="333"/>
      <c r="B538" s="746"/>
      <c r="C538" s="831" t="s">
        <v>386</v>
      </c>
      <c r="D538" s="759" t="s">
        <v>599</v>
      </c>
      <c r="E538" s="332" t="s">
        <v>13</v>
      </c>
      <c r="F538" s="91">
        <f t="shared" ref="F538:M538" si="243">F540+F541+F542+F543</f>
        <v>800</v>
      </c>
      <c r="G538" s="91">
        <f t="shared" si="243"/>
        <v>800</v>
      </c>
      <c r="H538" s="91">
        <f t="shared" si="243"/>
        <v>20</v>
      </c>
      <c r="I538" s="91">
        <f t="shared" si="243"/>
        <v>20</v>
      </c>
      <c r="J538" s="89">
        <f t="shared" si="243"/>
        <v>20</v>
      </c>
      <c r="K538" s="89">
        <f t="shared" si="243"/>
        <v>20</v>
      </c>
      <c r="L538" s="88">
        <f t="shared" si="243"/>
        <v>1</v>
      </c>
      <c r="M538" s="88">
        <f t="shared" si="243"/>
        <v>1</v>
      </c>
      <c r="N538" s="331"/>
    </row>
    <row r="539" spans="1:14" s="197" customFormat="1" ht="15.75" customHeight="1">
      <c r="A539" s="333"/>
      <c r="B539" s="746"/>
      <c r="C539" s="832"/>
      <c r="D539" s="760"/>
      <c r="E539" s="332" t="s">
        <v>14</v>
      </c>
      <c r="F539" s="91"/>
      <c r="G539" s="91"/>
      <c r="H539" s="91"/>
      <c r="I539" s="91"/>
      <c r="J539" s="89"/>
      <c r="K539" s="89"/>
      <c r="L539" s="92"/>
      <c r="M539" s="92"/>
      <c r="N539" s="331"/>
    </row>
    <row r="540" spans="1:14" s="197" customFormat="1" ht="15.75" customHeight="1">
      <c r="A540" s="333"/>
      <c r="B540" s="746"/>
      <c r="C540" s="832"/>
      <c r="D540" s="760"/>
      <c r="E540" s="332" t="s">
        <v>24</v>
      </c>
      <c r="F540" s="91">
        <v>0</v>
      </c>
      <c r="G540" s="91">
        <v>0</v>
      </c>
      <c r="H540" s="91">
        <v>0</v>
      </c>
      <c r="I540" s="91">
        <v>0</v>
      </c>
      <c r="J540" s="89">
        <v>0</v>
      </c>
      <c r="K540" s="89">
        <v>0</v>
      </c>
      <c r="L540" s="92">
        <v>0</v>
      </c>
      <c r="M540" s="92">
        <v>0</v>
      </c>
      <c r="N540" s="331"/>
    </row>
    <row r="541" spans="1:14" s="197" customFormat="1" ht="15.75" customHeight="1">
      <c r="A541" s="333"/>
      <c r="B541" s="746"/>
      <c r="C541" s="832"/>
      <c r="D541" s="760"/>
      <c r="E541" s="332" t="s">
        <v>15</v>
      </c>
      <c r="F541" s="140">
        <v>40</v>
      </c>
      <c r="G541" s="140">
        <v>40</v>
      </c>
      <c r="H541" s="501">
        <v>19</v>
      </c>
      <c r="I541" s="501">
        <v>19</v>
      </c>
      <c r="J541" s="410">
        <v>19</v>
      </c>
      <c r="K541" s="410">
        <v>19</v>
      </c>
      <c r="L541" s="143">
        <v>0</v>
      </c>
      <c r="M541" s="143">
        <v>0</v>
      </c>
      <c r="N541" s="331"/>
    </row>
    <row r="542" spans="1:14" s="197" customFormat="1" ht="15.75" customHeight="1">
      <c r="A542" s="333"/>
      <c r="B542" s="746"/>
      <c r="C542" s="832"/>
      <c r="D542" s="760"/>
      <c r="E542" s="332" t="s">
        <v>29</v>
      </c>
      <c r="F542" s="91"/>
      <c r="G542" s="91"/>
      <c r="H542" s="91"/>
      <c r="I542" s="91"/>
      <c r="J542" s="89"/>
      <c r="K542" s="89"/>
      <c r="L542" s="92"/>
      <c r="M542" s="92"/>
      <c r="N542" s="331"/>
    </row>
    <row r="543" spans="1:14" s="197" customFormat="1" ht="15.75" customHeight="1">
      <c r="A543" s="333"/>
      <c r="B543" s="746"/>
      <c r="C543" s="832"/>
      <c r="D543" s="760"/>
      <c r="E543" s="332" t="s">
        <v>62</v>
      </c>
      <c r="F543" s="140">
        <v>760</v>
      </c>
      <c r="G543" s="140">
        <v>760</v>
      </c>
      <c r="H543" s="501">
        <v>1</v>
      </c>
      <c r="I543" s="501">
        <v>1</v>
      </c>
      <c r="J543" s="410">
        <v>1</v>
      </c>
      <c r="K543" s="410">
        <v>1</v>
      </c>
      <c r="L543" s="143">
        <v>1</v>
      </c>
      <c r="M543" s="143">
        <v>1</v>
      </c>
      <c r="N543" s="331"/>
    </row>
    <row r="544" spans="1:14" s="197" customFormat="1" ht="15.75" customHeight="1">
      <c r="A544" s="333"/>
      <c r="B544" s="746"/>
      <c r="C544" s="832"/>
      <c r="D544" s="760"/>
      <c r="E544" s="332" t="s">
        <v>16</v>
      </c>
      <c r="F544" s="91"/>
      <c r="G544" s="91"/>
      <c r="H544" s="91"/>
      <c r="I544" s="91"/>
      <c r="J544" s="89"/>
      <c r="K544" s="89"/>
      <c r="L544" s="92"/>
      <c r="M544" s="92"/>
      <c r="N544" s="331"/>
    </row>
    <row r="545" spans="1:17" s="197" customFormat="1" ht="15.75" customHeight="1">
      <c r="A545" s="409"/>
      <c r="B545" s="746"/>
      <c r="C545" s="832"/>
      <c r="D545" s="760"/>
      <c r="E545" s="406" t="s">
        <v>13</v>
      </c>
      <c r="F545" s="91">
        <f t="shared" ref="F545:M545" si="244">F547+F548+F549+F550</f>
        <v>0</v>
      </c>
      <c r="G545" s="91">
        <f t="shared" si="244"/>
        <v>0</v>
      </c>
      <c r="H545" s="91">
        <f t="shared" si="244"/>
        <v>300</v>
      </c>
      <c r="I545" s="91">
        <f t="shared" si="244"/>
        <v>300</v>
      </c>
      <c r="J545" s="89">
        <f t="shared" si="244"/>
        <v>300</v>
      </c>
      <c r="K545" s="89">
        <f t="shared" si="244"/>
        <v>300</v>
      </c>
      <c r="L545" s="88">
        <f t="shared" si="244"/>
        <v>15</v>
      </c>
      <c r="M545" s="88">
        <f t="shared" si="244"/>
        <v>15</v>
      </c>
      <c r="N545" s="408"/>
    </row>
    <row r="546" spans="1:17" s="197" customFormat="1" ht="15.75" customHeight="1">
      <c r="A546" s="409"/>
      <c r="B546" s="746"/>
      <c r="C546" s="832"/>
      <c r="D546" s="760"/>
      <c r="E546" s="406" t="s">
        <v>14</v>
      </c>
      <c r="F546" s="91"/>
      <c r="G546" s="91"/>
      <c r="H546" s="91"/>
      <c r="I546" s="91"/>
      <c r="J546" s="89"/>
      <c r="K546" s="89"/>
      <c r="L546" s="423"/>
      <c r="M546" s="423"/>
      <c r="N546" s="408"/>
    </row>
    <row r="547" spans="1:17" s="197" customFormat="1" ht="15.75" customHeight="1">
      <c r="A547" s="409"/>
      <c r="B547" s="746"/>
      <c r="C547" s="832"/>
      <c r="D547" s="760"/>
      <c r="E547" s="406" t="s">
        <v>24</v>
      </c>
      <c r="F547" s="91">
        <v>0</v>
      </c>
      <c r="G547" s="91">
        <v>0</v>
      </c>
      <c r="H547" s="91">
        <v>0</v>
      </c>
      <c r="I547" s="91">
        <v>0</v>
      </c>
      <c r="J547" s="89">
        <v>0</v>
      </c>
      <c r="K547" s="89">
        <v>0</v>
      </c>
      <c r="L547" s="423">
        <v>0</v>
      </c>
      <c r="M547" s="423">
        <v>0</v>
      </c>
      <c r="N547" s="408"/>
    </row>
    <row r="548" spans="1:17" s="197" customFormat="1" ht="15.75" customHeight="1">
      <c r="A548" s="409"/>
      <c r="B548" s="746"/>
      <c r="C548" s="832"/>
      <c r="D548" s="760"/>
      <c r="E548" s="406" t="s">
        <v>15</v>
      </c>
      <c r="F548" s="140">
        <v>0</v>
      </c>
      <c r="G548" s="140">
        <v>0</v>
      </c>
      <c r="H548" s="501">
        <v>285</v>
      </c>
      <c r="I548" s="501">
        <v>285</v>
      </c>
      <c r="J548" s="411">
        <v>285</v>
      </c>
      <c r="K548" s="411">
        <v>285</v>
      </c>
      <c r="L548" s="143">
        <v>0</v>
      </c>
      <c r="M548" s="143">
        <v>0</v>
      </c>
      <c r="N548" s="408"/>
    </row>
    <row r="549" spans="1:17" s="197" customFormat="1" ht="15.75" customHeight="1">
      <c r="A549" s="409"/>
      <c r="B549" s="746"/>
      <c r="C549" s="832"/>
      <c r="D549" s="760"/>
      <c r="E549" s="406" t="s">
        <v>29</v>
      </c>
      <c r="F549" s="91"/>
      <c r="G549" s="91"/>
      <c r="H549" s="91"/>
      <c r="I549" s="91"/>
      <c r="J549" s="89"/>
      <c r="K549" s="89"/>
      <c r="L549" s="423"/>
      <c r="M549" s="423"/>
      <c r="N549" s="408"/>
    </row>
    <row r="550" spans="1:17" s="197" customFormat="1" ht="15.75" customHeight="1">
      <c r="A550" s="409"/>
      <c r="B550" s="746"/>
      <c r="C550" s="832"/>
      <c r="D550" s="760"/>
      <c r="E550" s="406" t="s">
        <v>62</v>
      </c>
      <c r="F550" s="140">
        <v>0</v>
      </c>
      <c r="G550" s="140">
        <v>0</v>
      </c>
      <c r="H550" s="501">
        <v>15</v>
      </c>
      <c r="I550" s="501">
        <v>15</v>
      </c>
      <c r="J550" s="411">
        <v>15</v>
      </c>
      <c r="K550" s="411">
        <v>15</v>
      </c>
      <c r="L550" s="143">
        <v>15</v>
      </c>
      <c r="M550" s="143">
        <v>15</v>
      </c>
      <c r="N550" s="408"/>
    </row>
    <row r="551" spans="1:17" s="197" customFormat="1" ht="15.75" customHeight="1">
      <c r="A551" s="409"/>
      <c r="B551" s="746"/>
      <c r="C551" s="832"/>
      <c r="D551" s="760"/>
      <c r="E551" s="406" t="s">
        <v>16</v>
      </c>
      <c r="F551" s="91"/>
      <c r="G551" s="91"/>
      <c r="H551" s="91"/>
      <c r="I551" s="91"/>
      <c r="J551" s="89"/>
      <c r="K551" s="89"/>
      <c r="L551" s="423"/>
      <c r="M551" s="423"/>
      <c r="N551" s="408"/>
    </row>
    <row r="552" spans="1:17" s="197" customFormat="1" ht="15.75" customHeight="1">
      <c r="A552" s="409"/>
      <c r="B552" s="746"/>
      <c r="C552" s="832"/>
      <c r="D552" s="760"/>
      <c r="E552" s="406" t="s">
        <v>13</v>
      </c>
      <c r="F552" s="91">
        <f t="shared" ref="F552:M552" si="245">F554+F555+F556+F557</f>
        <v>0</v>
      </c>
      <c r="G552" s="91">
        <f t="shared" si="245"/>
        <v>0</v>
      </c>
      <c r="H552" s="91">
        <f t="shared" si="245"/>
        <v>0</v>
      </c>
      <c r="I552" s="91">
        <f t="shared" si="245"/>
        <v>0</v>
      </c>
      <c r="J552" s="89">
        <f t="shared" si="245"/>
        <v>0</v>
      </c>
      <c r="K552" s="89">
        <f t="shared" si="245"/>
        <v>0</v>
      </c>
      <c r="L552" s="88">
        <f t="shared" si="245"/>
        <v>55</v>
      </c>
      <c r="M552" s="88">
        <f t="shared" si="245"/>
        <v>55</v>
      </c>
      <c r="N552" s="408"/>
    </row>
    <row r="553" spans="1:17" s="197" customFormat="1" ht="15.75" customHeight="1">
      <c r="A553" s="409"/>
      <c r="B553" s="746"/>
      <c r="C553" s="832"/>
      <c r="D553" s="760"/>
      <c r="E553" s="406" t="s">
        <v>14</v>
      </c>
      <c r="F553" s="91"/>
      <c r="G553" s="91"/>
      <c r="H553" s="91"/>
      <c r="I553" s="91"/>
      <c r="J553" s="89"/>
      <c r="K553" s="89"/>
      <c r="L553" s="423"/>
      <c r="M553" s="423"/>
      <c r="N553" s="408"/>
    </row>
    <row r="554" spans="1:17" s="197" customFormat="1" ht="15.75" customHeight="1">
      <c r="A554" s="409"/>
      <c r="B554" s="746"/>
      <c r="C554" s="832"/>
      <c r="D554" s="760"/>
      <c r="E554" s="406" t="s">
        <v>24</v>
      </c>
      <c r="F554" s="91">
        <v>0</v>
      </c>
      <c r="G554" s="91">
        <v>0</v>
      </c>
      <c r="H554" s="91">
        <v>0</v>
      </c>
      <c r="I554" s="91">
        <v>0</v>
      </c>
      <c r="J554" s="89">
        <v>0</v>
      </c>
      <c r="K554" s="89">
        <v>0</v>
      </c>
      <c r="L554" s="423">
        <v>0</v>
      </c>
      <c r="M554" s="423">
        <v>0</v>
      </c>
      <c r="N554" s="408"/>
    </row>
    <row r="555" spans="1:17" s="197" customFormat="1" ht="15.75" customHeight="1">
      <c r="A555" s="409"/>
      <c r="B555" s="746"/>
      <c r="C555" s="832"/>
      <c r="D555" s="760"/>
      <c r="E555" s="406" t="s">
        <v>15</v>
      </c>
      <c r="F555" s="140">
        <v>0</v>
      </c>
      <c r="G555" s="140">
        <v>0</v>
      </c>
      <c r="H555" s="501">
        <v>0</v>
      </c>
      <c r="I555" s="501">
        <v>0</v>
      </c>
      <c r="J555" s="141"/>
      <c r="K555" s="141"/>
      <c r="L555" s="143">
        <v>0</v>
      </c>
      <c r="M555" s="143">
        <v>0</v>
      </c>
      <c r="N555" s="408"/>
    </row>
    <row r="556" spans="1:17" s="197" customFormat="1" ht="15.75" customHeight="1">
      <c r="A556" s="409"/>
      <c r="B556" s="746"/>
      <c r="C556" s="832"/>
      <c r="D556" s="760"/>
      <c r="E556" s="406" t="s">
        <v>29</v>
      </c>
      <c r="F556" s="91"/>
      <c r="G556" s="91"/>
      <c r="H556" s="91"/>
      <c r="I556" s="91"/>
      <c r="J556" s="89"/>
      <c r="K556" s="89"/>
      <c r="L556" s="423"/>
      <c r="M556" s="423"/>
      <c r="N556" s="408"/>
    </row>
    <row r="557" spans="1:17" s="197" customFormat="1" ht="15.75" customHeight="1">
      <c r="A557" s="409"/>
      <c r="B557" s="746"/>
      <c r="C557" s="832"/>
      <c r="D557" s="760"/>
      <c r="E557" s="406" t="s">
        <v>62</v>
      </c>
      <c r="F557" s="140">
        <v>0</v>
      </c>
      <c r="G557" s="140">
        <v>0</v>
      </c>
      <c r="H557" s="501">
        <v>0</v>
      </c>
      <c r="I557" s="501">
        <v>0</v>
      </c>
      <c r="J557" s="411">
        <v>0</v>
      </c>
      <c r="K557" s="411">
        <v>0</v>
      </c>
      <c r="L557" s="143">
        <v>55</v>
      </c>
      <c r="M557" s="143">
        <v>55</v>
      </c>
      <c r="N557" s="408"/>
    </row>
    <row r="558" spans="1:17" s="197" customFormat="1" ht="15.75" customHeight="1">
      <c r="A558" s="409"/>
      <c r="B558" s="746"/>
      <c r="C558" s="833"/>
      <c r="D558" s="761"/>
      <c r="E558" s="406" t="s">
        <v>16</v>
      </c>
      <c r="F558" s="91"/>
      <c r="G558" s="91"/>
      <c r="H558" s="91"/>
      <c r="I558" s="91"/>
      <c r="J558" s="89"/>
      <c r="K558" s="89"/>
      <c r="L558" s="423"/>
      <c r="M558" s="423"/>
      <c r="N558" s="408"/>
    </row>
    <row r="559" spans="1:17" s="197" customFormat="1" ht="15.75" customHeight="1">
      <c r="A559" s="409"/>
      <c r="B559" s="791">
        <v>7</v>
      </c>
      <c r="C559" s="805" t="s">
        <v>64</v>
      </c>
      <c r="D559" s="805" t="s">
        <v>214</v>
      </c>
      <c r="E559" s="407" t="s">
        <v>13</v>
      </c>
      <c r="F559" s="86">
        <f t="shared" ref="F559:G559" si="246">F561+F562+F564</f>
        <v>1098620.9047900001</v>
      </c>
      <c r="G559" s="86">
        <f t="shared" si="246"/>
        <v>1088991.04116</v>
      </c>
      <c r="H559" s="86">
        <f t="shared" ref="H559:M559" si="247">H561+H562+H564</f>
        <v>1185528.2960799998</v>
      </c>
      <c r="I559" s="86">
        <f t="shared" si="247"/>
        <v>665720.58294999995</v>
      </c>
      <c r="J559" s="86">
        <f t="shared" si="247"/>
        <v>1253939.4604599997</v>
      </c>
      <c r="K559" s="86">
        <f t="shared" si="247"/>
        <v>1239597.8880599998</v>
      </c>
      <c r="L559" s="86">
        <f t="shared" si="247"/>
        <v>1093099.9602899998</v>
      </c>
      <c r="M559" s="86">
        <f t="shared" si="247"/>
        <v>1092407.3262599995</v>
      </c>
      <c r="N559" s="791"/>
    </row>
    <row r="560" spans="1:17" s="197" customFormat="1" ht="15.75" customHeight="1">
      <c r="A560" s="409"/>
      <c r="B560" s="792"/>
      <c r="C560" s="806"/>
      <c r="D560" s="806"/>
      <c r="E560" s="407" t="s">
        <v>14</v>
      </c>
      <c r="F560" s="86"/>
      <c r="G560" s="86"/>
      <c r="H560" s="86"/>
      <c r="I560" s="86"/>
      <c r="J560" s="86"/>
      <c r="K560" s="86"/>
      <c r="L560" s="86"/>
      <c r="M560" s="86"/>
      <c r="N560" s="792"/>
      <c r="P560" s="257"/>
      <c r="Q560" s="257"/>
    </row>
    <row r="561" spans="1:17" s="197" customFormat="1" ht="15.75" customHeight="1">
      <c r="A561" s="409"/>
      <c r="B561" s="792"/>
      <c r="C561" s="806"/>
      <c r="D561" s="806"/>
      <c r="E561" s="407" t="s">
        <v>24</v>
      </c>
      <c r="F561" s="86">
        <f t="shared" ref="F561:M564" si="248">F568+F729</f>
        <v>50238.464739999996</v>
      </c>
      <c r="G561" s="86">
        <f t="shared" si="248"/>
        <v>48794.042159999997</v>
      </c>
      <c r="H561" s="86">
        <f t="shared" si="248"/>
        <v>60491.87876</v>
      </c>
      <c r="I561" s="86">
        <f t="shared" si="248"/>
        <v>50831.265960000004</v>
      </c>
      <c r="J561" s="86">
        <f t="shared" si="248"/>
        <v>80018.378749999989</v>
      </c>
      <c r="K561" s="86">
        <f t="shared" si="248"/>
        <v>79107.232029999999</v>
      </c>
      <c r="L561" s="86">
        <f t="shared" si="248"/>
        <v>59713.511200000001</v>
      </c>
      <c r="M561" s="86">
        <f t="shared" si="248"/>
        <v>54739.719829999995</v>
      </c>
      <c r="N561" s="792"/>
      <c r="P561" s="257"/>
      <c r="Q561" s="257"/>
    </row>
    <row r="562" spans="1:17" s="197" customFormat="1" ht="15.75" customHeight="1">
      <c r="A562" s="409"/>
      <c r="B562" s="792"/>
      <c r="C562" s="806"/>
      <c r="D562" s="806"/>
      <c r="E562" s="407" t="s">
        <v>15</v>
      </c>
      <c r="F562" s="86">
        <f t="shared" si="248"/>
        <v>722728.64665000013</v>
      </c>
      <c r="G562" s="86">
        <f t="shared" si="248"/>
        <v>714778.12107999995</v>
      </c>
      <c r="H562" s="86">
        <f t="shared" si="248"/>
        <v>798521.78123999992</v>
      </c>
      <c r="I562" s="86">
        <f t="shared" si="248"/>
        <v>455414.68062</v>
      </c>
      <c r="J562" s="86">
        <f t="shared" si="248"/>
        <v>846176.40737999999</v>
      </c>
      <c r="K562" s="86">
        <f t="shared" si="248"/>
        <v>833738.13670999988</v>
      </c>
      <c r="L562" s="86">
        <f t="shared" si="248"/>
        <v>714835.14879999997</v>
      </c>
      <c r="M562" s="86">
        <f t="shared" si="248"/>
        <v>719116.53016999981</v>
      </c>
      <c r="N562" s="792"/>
      <c r="P562" s="257"/>
      <c r="Q562" s="257"/>
    </row>
    <row r="563" spans="1:17" s="197" customFormat="1" ht="15.75" customHeight="1">
      <c r="A563" s="409"/>
      <c r="B563" s="792"/>
      <c r="C563" s="806"/>
      <c r="D563" s="806"/>
      <c r="E563" s="407" t="s">
        <v>29</v>
      </c>
      <c r="F563" s="86">
        <f t="shared" si="248"/>
        <v>0</v>
      </c>
      <c r="G563" s="86">
        <f t="shared" si="248"/>
        <v>0</v>
      </c>
      <c r="H563" s="86">
        <f t="shared" si="248"/>
        <v>0</v>
      </c>
      <c r="I563" s="86">
        <f t="shared" si="248"/>
        <v>0</v>
      </c>
      <c r="J563" s="86">
        <f t="shared" si="248"/>
        <v>0</v>
      </c>
      <c r="K563" s="86">
        <f t="shared" si="248"/>
        <v>0</v>
      </c>
      <c r="L563" s="86">
        <f t="shared" si="248"/>
        <v>0</v>
      </c>
      <c r="M563" s="86">
        <f t="shared" si="248"/>
        <v>0</v>
      </c>
      <c r="N563" s="792"/>
      <c r="P563" s="257"/>
      <c r="Q563" s="257"/>
    </row>
    <row r="564" spans="1:17" s="197" customFormat="1" ht="15.75" customHeight="1">
      <c r="A564" s="409"/>
      <c r="B564" s="792"/>
      <c r="C564" s="806"/>
      <c r="D564" s="806"/>
      <c r="E564" s="407" t="s">
        <v>62</v>
      </c>
      <c r="F564" s="86">
        <f t="shared" si="248"/>
        <v>325653.79339999997</v>
      </c>
      <c r="G564" s="86">
        <f t="shared" si="248"/>
        <v>325418.87792</v>
      </c>
      <c r="H564" s="86">
        <f t="shared" si="248"/>
        <v>326514.63607999991</v>
      </c>
      <c r="I564" s="86">
        <f t="shared" si="248"/>
        <v>159474.63636999993</v>
      </c>
      <c r="J564" s="86">
        <f t="shared" si="248"/>
        <v>327744.67432999983</v>
      </c>
      <c r="K564" s="86">
        <f t="shared" si="248"/>
        <v>326752.51932000002</v>
      </c>
      <c r="L564" s="86">
        <f t="shared" si="248"/>
        <v>318551.30029000004</v>
      </c>
      <c r="M564" s="86">
        <f t="shared" si="248"/>
        <v>318551.07625999983</v>
      </c>
      <c r="N564" s="792"/>
    </row>
    <row r="565" spans="1:17" s="197" customFormat="1" ht="15.75" customHeight="1">
      <c r="A565" s="409"/>
      <c r="B565" s="793"/>
      <c r="C565" s="807"/>
      <c r="D565" s="807"/>
      <c r="E565" s="407" t="s">
        <v>16</v>
      </c>
      <c r="F565" s="86"/>
      <c r="G565" s="86"/>
      <c r="H565" s="86"/>
      <c r="I565" s="86"/>
      <c r="J565" s="86"/>
      <c r="K565" s="86"/>
      <c r="L565" s="86"/>
      <c r="M565" s="86"/>
      <c r="N565" s="793"/>
    </row>
    <row r="566" spans="1:17" ht="15.75" customHeight="1">
      <c r="A566" s="123"/>
      <c r="B566" s="809" t="s">
        <v>399</v>
      </c>
      <c r="C566" s="765" t="s">
        <v>90</v>
      </c>
      <c r="D566" s="765" t="s">
        <v>456</v>
      </c>
      <c r="E566" s="105" t="s">
        <v>13</v>
      </c>
      <c r="F566" s="87">
        <f t="shared" ref="F566:G566" si="249">F568+F569+F570+F571</f>
        <v>41354.452010000008</v>
      </c>
      <c r="G566" s="87">
        <f t="shared" si="249"/>
        <v>40486.777630000004</v>
      </c>
      <c r="H566" s="87">
        <f t="shared" ref="H566:M566" si="250">H568+H569+H570+H571</f>
        <v>53470.092170000004</v>
      </c>
      <c r="I566" s="87">
        <f t="shared" si="250"/>
        <v>28733.849730000002</v>
      </c>
      <c r="J566" s="87">
        <f t="shared" si="250"/>
        <v>52649.290080000006</v>
      </c>
      <c r="K566" s="87">
        <f t="shared" si="250"/>
        <v>52041.981920000006</v>
      </c>
      <c r="L566" s="87">
        <f t="shared" si="250"/>
        <v>45488.519700000004</v>
      </c>
      <c r="M566" s="87">
        <f t="shared" si="250"/>
        <v>44302.319699999993</v>
      </c>
      <c r="N566" s="770"/>
      <c r="P566" s="257"/>
      <c r="Q566" s="257"/>
    </row>
    <row r="567" spans="1:17" ht="15.75" customHeight="1">
      <c r="A567" s="123"/>
      <c r="B567" s="770"/>
      <c r="C567" s="765"/>
      <c r="D567" s="765"/>
      <c r="E567" s="105" t="s">
        <v>14</v>
      </c>
      <c r="F567" s="87"/>
      <c r="G567" s="87"/>
      <c r="H567" s="87"/>
      <c r="I567" s="87"/>
      <c r="J567" s="87"/>
      <c r="K567" s="87"/>
      <c r="L567" s="87"/>
      <c r="M567" s="87"/>
      <c r="N567" s="782"/>
    </row>
    <row r="568" spans="1:17" ht="15.75" customHeight="1">
      <c r="A568" s="123"/>
      <c r="B568" s="770"/>
      <c r="C568" s="765"/>
      <c r="D568" s="765"/>
      <c r="E568" s="105" t="s">
        <v>24</v>
      </c>
      <c r="F568" s="87">
        <f t="shared" ref="F568:G568" si="251">F575+F589+F596+F603+F610+F617+F624+F631+F638+F645+F652+F659+F666+F673+F680+F687+F694+F701+F708+F715+F722</f>
        <v>0</v>
      </c>
      <c r="G568" s="87">
        <f t="shared" si="251"/>
        <v>0</v>
      </c>
      <c r="H568" s="87">
        <f>H575+H589+H596+H603+H610+H617+H624+H631+H638+H645+H652+H659+H666+H673+H680+H687+H694+H701+H708+H715+H722+H582</f>
        <v>6657.8857900000003</v>
      </c>
      <c r="I568" s="87">
        <f t="shared" ref="I568:M568" si="252">I575+I589+I596+I603+I610+I617+I624+I631+I638+I645+I652+I659+I666+I673+I680+I687+I694+I701+I708+I715+I722+I582</f>
        <v>6657.8857900000003</v>
      </c>
      <c r="J568" s="87">
        <f t="shared" si="252"/>
        <v>6657.8857900000003</v>
      </c>
      <c r="K568" s="87">
        <f t="shared" si="252"/>
        <v>6657.8857900000003</v>
      </c>
      <c r="L568" s="87">
        <f t="shared" si="252"/>
        <v>6445.7842000000001</v>
      </c>
      <c r="M568" s="87">
        <f t="shared" si="252"/>
        <v>5249.1548300000004</v>
      </c>
      <c r="N568" s="782"/>
    </row>
    <row r="569" spans="1:17" ht="15.75" customHeight="1">
      <c r="A569" s="123"/>
      <c r="B569" s="770"/>
      <c r="C569" s="765"/>
      <c r="D569" s="765"/>
      <c r="E569" s="105" t="s">
        <v>15</v>
      </c>
      <c r="F569" s="87">
        <f t="shared" ref="F569:G569" si="253">F576+F590+F597+F604+F611+F618+F625+F632+F639+F646+F653+F660+F667+F674+F681+F688+F695+F702+F709+F716+F723</f>
        <v>30622.018530000005</v>
      </c>
      <c r="G569" s="87">
        <f t="shared" si="253"/>
        <v>29887.482170000003</v>
      </c>
      <c r="H569" s="87">
        <f t="shared" ref="H569:M572" si="254">H576+H590+H597+H604+H611+H618+H625+H632+H639+H646+H653+H660+H667+H674+H681+H688+H695+H702+H709+H716+H723+H583</f>
        <v>34492.11421</v>
      </c>
      <c r="I569" s="87">
        <f t="shared" si="254"/>
        <v>16717.0383</v>
      </c>
      <c r="J569" s="87">
        <f t="shared" si="254"/>
        <v>33872.485140000004</v>
      </c>
      <c r="K569" s="87">
        <f t="shared" si="254"/>
        <v>33569.816390000007</v>
      </c>
      <c r="L569" s="87">
        <f t="shared" si="254"/>
        <v>27456.6158</v>
      </c>
      <c r="M569" s="87">
        <f t="shared" si="254"/>
        <v>27467.045169999994</v>
      </c>
      <c r="N569" s="782"/>
    </row>
    <row r="570" spans="1:17" ht="15.75" customHeight="1">
      <c r="A570" s="123"/>
      <c r="B570" s="770"/>
      <c r="C570" s="765"/>
      <c r="D570" s="765"/>
      <c r="E570" s="105" t="s">
        <v>29</v>
      </c>
      <c r="F570" s="87">
        <f t="shared" ref="F570:G570" si="255">F577+F591+F598+F605+F612+F619+F626+F633+F640+F647+F654+F661+F668+F675+F682+F689+F696+F703+F710+F717+F724</f>
        <v>0</v>
      </c>
      <c r="G570" s="87">
        <f t="shared" si="255"/>
        <v>0</v>
      </c>
      <c r="H570" s="87">
        <f t="shared" si="254"/>
        <v>0</v>
      </c>
      <c r="I570" s="87">
        <f t="shared" si="254"/>
        <v>0</v>
      </c>
      <c r="J570" s="87">
        <f t="shared" si="254"/>
        <v>0</v>
      </c>
      <c r="K570" s="87">
        <f t="shared" si="254"/>
        <v>0</v>
      </c>
      <c r="L570" s="87">
        <f t="shared" si="254"/>
        <v>0</v>
      </c>
      <c r="M570" s="87">
        <f t="shared" si="254"/>
        <v>0</v>
      </c>
      <c r="N570" s="782"/>
    </row>
    <row r="571" spans="1:17" ht="15.75" customHeight="1">
      <c r="A571" s="123"/>
      <c r="B571" s="770"/>
      <c r="C571" s="765"/>
      <c r="D571" s="765"/>
      <c r="E571" s="105" t="s">
        <v>62</v>
      </c>
      <c r="F571" s="87">
        <f t="shared" ref="F571:G571" si="256">F578+F592+F599+F606+F613+F620+F627+F634+F641+F648+F655+F662+F669+F676+F683+F690+F697+F704+F711+F718+F725</f>
        <v>10732.43348</v>
      </c>
      <c r="G571" s="87">
        <f t="shared" si="256"/>
        <v>10599.295459999999</v>
      </c>
      <c r="H571" s="87">
        <f t="shared" si="254"/>
        <v>12320.09217</v>
      </c>
      <c r="I571" s="87">
        <f t="shared" si="254"/>
        <v>5358.9256400000004</v>
      </c>
      <c r="J571" s="87">
        <f t="shared" si="254"/>
        <v>12118.91915</v>
      </c>
      <c r="K571" s="87">
        <f t="shared" si="254"/>
        <v>11814.27974</v>
      </c>
      <c r="L571" s="87">
        <f t="shared" si="254"/>
        <v>11586.119699999999</v>
      </c>
      <c r="M571" s="87">
        <f t="shared" si="254"/>
        <v>11586.119699999999</v>
      </c>
      <c r="N571" s="782"/>
    </row>
    <row r="572" spans="1:17" ht="15.75" customHeight="1">
      <c r="A572" s="123"/>
      <c r="B572" s="770"/>
      <c r="C572" s="765"/>
      <c r="D572" s="765"/>
      <c r="E572" s="105" t="s">
        <v>16</v>
      </c>
      <c r="F572" s="87">
        <f t="shared" ref="F572:G572" si="257">F579+F593+F600+F607+F614+F621+F628+F635+F642+F649+F656+F663+F670+F677+F684+F691+F698+F705+F712+F719+F726</f>
        <v>0</v>
      </c>
      <c r="G572" s="87">
        <f t="shared" si="257"/>
        <v>0</v>
      </c>
      <c r="H572" s="87">
        <f t="shared" si="254"/>
        <v>0</v>
      </c>
      <c r="I572" s="87">
        <f t="shared" si="254"/>
        <v>0</v>
      </c>
      <c r="J572" s="87">
        <f t="shared" si="254"/>
        <v>0</v>
      </c>
      <c r="K572" s="87">
        <f t="shared" si="254"/>
        <v>0</v>
      </c>
      <c r="L572" s="87">
        <f t="shared" si="254"/>
        <v>0</v>
      </c>
      <c r="M572" s="87">
        <f t="shared" si="254"/>
        <v>0</v>
      </c>
      <c r="N572" s="782"/>
    </row>
    <row r="573" spans="1:17" s="29" customFormat="1" ht="14.5" customHeight="1">
      <c r="A573" s="123"/>
      <c r="B573" s="473"/>
      <c r="C573" s="802" t="s">
        <v>120</v>
      </c>
      <c r="D573" s="802" t="s">
        <v>449</v>
      </c>
      <c r="E573" s="106" t="s">
        <v>13</v>
      </c>
      <c r="F573" s="91">
        <f t="shared" ref="F573:G573" si="258">F575+F576+F577+F578+F579</f>
        <v>4596.3280000000004</v>
      </c>
      <c r="G573" s="91">
        <f t="shared" si="258"/>
        <v>4396.4775</v>
      </c>
      <c r="H573" s="91">
        <f t="shared" ref="H573:M573" si="259">H575+H576+H577+H578+H579</f>
        <v>5850.5290000000005</v>
      </c>
      <c r="I573" s="91">
        <f t="shared" si="259"/>
        <v>2822.2055099999998</v>
      </c>
      <c r="J573" s="89">
        <f t="shared" si="259"/>
        <v>5850.5290000000005</v>
      </c>
      <c r="K573" s="89">
        <f t="shared" si="259"/>
        <v>5778.6519399999997</v>
      </c>
      <c r="L573" s="91">
        <f t="shared" si="259"/>
        <v>5389.6989999999996</v>
      </c>
      <c r="M573" s="91">
        <f t="shared" si="259"/>
        <v>5389.6989999999996</v>
      </c>
      <c r="N573" s="90"/>
    </row>
    <row r="574" spans="1:17" s="29" customFormat="1" ht="14.5" customHeight="1">
      <c r="A574" s="123"/>
      <c r="B574" s="451"/>
      <c r="C574" s="797"/>
      <c r="D574" s="797"/>
      <c r="E574" s="106" t="s">
        <v>14</v>
      </c>
      <c r="F574" s="91"/>
      <c r="G574" s="91"/>
      <c r="H574" s="91"/>
      <c r="I574" s="91"/>
      <c r="J574" s="89"/>
      <c r="K574" s="89"/>
      <c r="L574" s="91"/>
      <c r="M574" s="91"/>
      <c r="N574" s="90"/>
    </row>
    <row r="575" spans="1:17" s="29" customFormat="1" ht="14.5" customHeight="1">
      <c r="A575" s="123"/>
      <c r="B575" s="451"/>
      <c r="C575" s="797"/>
      <c r="D575" s="797"/>
      <c r="E575" s="106" t="s">
        <v>24</v>
      </c>
      <c r="F575" s="413"/>
      <c r="G575" s="413"/>
      <c r="H575" s="413"/>
      <c r="I575" s="413"/>
      <c r="J575" s="224"/>
      <c r="K575" s="171"/>
      <c r="L575" s="422"/>
      <c r="M575" s="422"/>
      <c r="N575" s="90"/>
    </row>
    <row r="576" spans="1:17" s="29" customFormat="1" ht="14.5" customHeight="1">
      <c r="A576" s="123"/>
      <c r="B576" s="451"/>
      <c r="C576" s="797"/>
      <c r="D576" s="797"/>
      <c r="E576" s="106" t="s">
        <v>15</v>
      </c>
      <c r="F576" s="413">
        <v>4596.3280000000004</v>
      </c>
      <c r="G576" s="413">
        <v>4396.4775</v>
      </c>
      <c r="H576" s="413">
        <v>5850.5290000000005</v>
      </c>
      <c r="I576" s="413">
        <v>2822.2055099999998</v>
      </c>
      <c r="J576" s="171">
        <v>5850.5290000000005</v>
      </c>
      <c r="K576" s="171">
        <v>5778.6519399999997</v>
      </c>
      <c r="L576" s="422">
        <v>5389.6989999999996</v>
      </c>
      <c r="M576" s="422">
        <v>5389.6989999999996</v>
      </c>
      <c r="N576" s="90"/>
    </row>
    <row r="577" spans="1:14" s="29" customFormat="1" ht="14.5" customHeight="1">
      <c r="A577" s="123"/>
      <c r="B577" s="451"/>
      <c r="C577" s="797"/>
      <c r="D577" s="797"/>
      <c r="E577" s="106" t="s">
        <v>29</v>
      </c>
      <c r="F577" s="91"/>
      <c r="G577" s="91"/>
      <c r="H577" s="91"/>
      <c r="I577" s="91"/>
      <c r="J577" s="89"/>
      <c r="K577" s="89"/>
      <c r="L577" s="91"/>
      <c r="M577" s="91"/>
      <c r="N577" s="90"/>
    </row>
    <row r="578" spans="1:14" s="29" customFormat="1" ht="14.5" customHeight="1">
      <c r="A578" s="123"/>
      <c r="B578" s="451"/>
      <c r="C578" s="797"/>
      <c r="D578" s="797"/>
      <c r="E578" s="106" t="s">
        <v>62</v>
      </c>
      <c r="F578" s="96">
        <v>0</v>
      </c>
      <c r="G578" s="96">
        <v>0</v>
      </c>
      <c r="H578" s="96">
        <v>0</v>
      </c>
      <c r="I578" s="96">
        <v>0</v>
      </c>
      <c r="J578" s="97">
        <v>0</v>
      </c>
      <c r="K578" s="97">
        <v>0</v>
      </c>
      <c r="L578" s="96">
        <v>0</v>
      </c>
      <c r="M578" s="96">
        <v>0</v>
      </c>
      <c r="N578" s="90"/>
    </row>
    <row r="579" spans="1:14" s="29" customFormat="1" ht="14.5" customHeight="1">
      <c r="A579" s="123"/>
      <c r="B579" s="451"/>
      <c r="C579" s="797"/>
      <c r="D579" s="797"/>
      <c r="E579" s="106" t="s">
        <v>16</v>
      </c>
      <c r="F579" s="91"/>
      <c r="G579" s="91"/>
      <c r="H579" s="91"/>
      <c r="I579" s="91"/>
      <c r="J579" s="89"/>
      <c r="K579" s="89"/>
      <c r="L579" s="91"/>
      <c r="M579" s="91"/>
      <c r="N579" s="90"/>
    </row>
    <row r="580" spans="1:14" s="197" customFormat="1" ht="14.5" customHeight="1">
      <c r="A580" s="503"/>
      <c r="B580" s="473"/>
      <c r="C580" s="797"/>
      <c r="D580" s="797"/>
      <c r="E580" s="502" t="s">
        <v>13</v>
      </c>
      <c r="F580" s="91">
        <f t="shared" ref="F580:M580" si="260">F582+F583+F584+F585+F586</f>
        <v>0</v>
      </c>
      <c r="G580" s="91">
        <f t="shared" si="260"/>
        <v>0</v>
      </c>
      <c r="H580" s="91">
        <f t="shared" si="260"/>
        <v>0</v>
      </c>
      <c r="I580" s="91">
        <f t="shared" si="260"/>
        <v>0</v>
      </c>
      <c r="J580" s="89">
        <f t="shared" si="260"/>
        <v>102.496</v>
      </c>
      <c r="K580" s="89">
        <f t="shared" si="260"/>
        <v>102.496</v>
      </c>
      <c r="L580" s="91">
        <f t="shared" si="260"/>
        <v>0</v>
      </c>
      <c r="M580" s="91">
        <f t="shared" si="260"/>
        <v>0</v>
      </c>
      <c r="N580" s="90"/>
    </row>
    <row r="581" spans="1:14" s="197" customFormat="1" ht="14.5" customHeight="1">
      <c r="A581" s="503"/>
      <c r="B581" s="451"/>
      <c r="C581" s="797"/>
      <c r="D581" s="797"/>
      <c r="E581" s="502" t="s">
        <v>14</v>
      </c>
      <c r="F581" s="91"/>
      <c r="G581" s="91"/>
      <c r="H581" s="91"/>
      <c r="I581" s="91"/>
      <c r="J581" s="89"/>
      <c r="K581" s="89"/>
      <c r="L581" s="91"/>
      <c r="M581" s="91"/>
      <c r="N581" s="90"/>
    </row>
    <row r="582" spans="1:14" s="197" customFormat="1" ht="14.5" customHeight="1">
      <c r="A582" s="503"/>
      <c r="B582" s="451"/>
      <c r="C582" s="797"/>
      <c r="D582" s="797"/>
      <c r="E582" s="502" t="s">
        <v>24</v>
      </c>
      <c r="F582" s="413"/>
      <c r="G582" s="413"/>
      <c r="H582" s="413"/>
      <c r="I582" s="413"/>
      <c r="J582" s="224"/>
      <c r="K582" s="171"/>
      <c r="L582" s="422"/>
      <c r="M582" s="422"/>
      <c r="N582" s="90"/>
    </row>
    <row r="583" spans="1:14" s="197" customFormat="1" ht="14.5" customHeight="1">
      <c r="A583" s="503"/>
      <c r="B583" s="451"/>
      <c r="C583" s="797"/>
      <c r="D583" s="797"/>
      <c r="E583" s="502" t="s">
        <v>15</v>
      </c>
      <c r="F583" s="413">
        <v>0</v>
      </c>
      <c r="G583" s="413">
        <v>0</v>
      </c>
      <c r="H583" s="413">
        <v>0</v>
      </c>
      <c r="I583" s="413">
        <v>0</v>
      </c>
      <c r="J583" s="171">
        <v>102.496</v>
      </c>
      <c r="K583" s="171">
        <v>102.496</v>
      </c>
      <c r="L583" s="422">
        <v>0</v>
      </c>
      <c r="M583" s="422">
        <v>0</v>
      </c>
      <c r="N583" s="90"/>
    </row>
    <row r="584" spans="1:14" s="197" customFormat="1" ht="14.5" customHeight="1">
      <c r="A584" s="503"/>
      <c r="B584" s="451"/>
      <c r="C584" s="797"/>
      <c r="D584" s="797"/>
      <c r="E584" s="502" t="s">
        <v>29</v>
      </c>
      <c r="F584" s="91"/>
      <c r="G584" s="91"/>
      <c r="H584" s="91"/>
      <c r="I584" s="91"/>
      <c r="J584" s="89"/>
      <c r="K584" s="89"/>
      <c r="L584" s="91"/>
      <c r="M584" s="91"/>
      <c r="N584" s="90"/>
    </row>
    <row r="585" spans="1:14" s="197" customFormat="1" ht="14.5" customHeight="1">
      <c r="A585" s="503"/>
      <c r="B585" s="451"/>
      <c r="C585" s="797"/>
      <c r="D585" s="797"/>
      <c r="E585" s="502" t="s">
        <v>62</v>
      </c>
      <c r="F585" s="96">
        <v>0</v>
      </c>
      <c r="G585" s="96">
        <v>0</v>
      </c>
      <c r="H585" s="96">
        <v>0</v>
      </c>
      <c r="I585" s="96">
        <v>0</v>
      </c>
      <c r="J585" s="97">
        <v>0</v>
      </c>
      <c r="K585" s="97">
        <v>0</v>
      </c>
      <c r="L585" s="96">
        <v>0</v>
      </c>
      <c r="M585" s="96">
        <v>0</v>
      </c>
      <c r="N585" s="90"/>
    </row>
    <row r="586" spans="1:14" s="197" customFormat="1" ht="14.5" customHeight="1">
      <c r="A586" s="503"/>
      <c r="B586" s="451"/>
      <c r="C586" s="797"/>
      <c r="D586" s="797"/>
      <c r="E586" s="502" t="s">
        <v>16</v>
      </c>
      <c r="F586" s="91"/>
      <c r="G586" s="91"/>
      <c r="H586" s="91"/>
      <c r="I586" s="91"/>
      <c r="J586" s="89"/>
      <c r="K586" s="89"/>
      <c r="L586" s="91"/>
      <c r="M586" s="91"/>
      <c r="N586" s="90"/>
    </row>
    <row r="587" spans="1:14" s="29" customFormat="1" ht="14.5" customHeight="1">
      <c r="A587" s="123"/>
      <c r="B587" s="451"/>
      <c r="C587" s="797"/>
      <c r="D587" s="797"/>
      <c r="E587" s="106" t="s">
        <v>13</v>
      </c>
      <c r="F587" s="91">
        <f t="shared" ref="F587:G587" si="261">F589+F590+F591+F592+F593</f>
        <v>1021.449</v>
      </c>
      <c r="G587" s="91">
        <f t="shared" si="261"/>
        <v>1021.449</v>
      </c>
      <c r="H587" s="91">
        <f t="shared" ref="H587:M587" si="262">H589+H590+H591+H592+H593</f>
        <v>1325.1120000000001</v>
      </c>
      <c r="I587" s="91">
        <f t="shared" si="262"/>
        <v>706.72783000000004</v>
      </c>
      <c r="J587" s="89">
        <f t="shared" si="262"/>
        <v>1222.616</v>
      </c>
      <c r="K587" s="89">
        <f t="shared" si="262"/>
        <v>1222.616</v>
      </c>
      <c r="L587" s="91">
        <f t="shared" si="262"/>
        <v>1325.1120000000001</v>
      </c>
      <c r="M587" s="91">
        <f t="shared" si="262"/>
        <v>1325.1120000000001</v>
      </c>
      <c r="N587" s="90"/>
    </row>
    <row r="588" spans="1:14" s="29" customFormat="1" ht="14.5" customHeight="1">
      <c r="A588" s="123"/>
      <c r="B588" s="451"/>
      <c r="C588" s="797"/>
      <c r="D588" s="797"/>
      <c r="E588" s="106" t="s">
        <v>14</v>
      </c>
      <c r="F588" s="91"/>
      <c r="G588" s="91"/>
      <c r="H588" s="91"/>
      <c r="I588" s="91"/>
      <c r="J588" s="89"/>
      <c r="K588" s="89"/>
      <c r="L588" s="91"/>
      <c r="M588" s="91"/>
      <c r="N588" s="90"/>
    </row>
    <row r="589" spans="1:14" s="29" customFormat="1" ht="14.5" customHeight="1">
      <c r="A589" s="123"/>
      <c r="B589" s="451"/>
      <c r="C589" s="797"/>
      <c r="D589" s="797"/>
      <c r="E589" s="106" t="s">
        <v>24</v>
      </c>
      <c r="F589" s="91">
        <v>0</v>
      </c>
      <c r="G589" s="96">
        <v>0</v>
      </c>
      <c r="H589" s="91">
        <v>0</v>
      </c>
      <c r="I589" s="91">
        <v>0</v>
      </c>
      <c r="J589" s="89">
        <v>0</v>
      </c>
      <c r="K589" s="97">
        <v>0</v>
      </c>
      <c r="L589" s="91">
        <v>0</v>
      </c>
      <c r="M589" s="91">
        <v>0</v>
      </c>
      <c r="N589" s="90"/>
    </row>
    <row r="590" spans="1:14" s="29" customFormat="1" ht="14.5" customHeight="1">
      <c r="A590" s="123"/>
      <c r="B590" s="451"/>
      <c r="C590" s="797"/>
      <c r="D590" s="797"/>
      <c r="E590" s="106" t="s">
        <v>15</v>
      </c>
      <c r="F590" s="413">
        <v>1021.449</v>
      </c>
      <c r="G590" s="413">
        <v>1021.449</v>
      </c>
      <c r="H590" s="413">
        <v>1325.1120000000001</v>
      </c>
      <c r="I590" s="413">
        <v>706.72783000000004</v>
      </c>
      <c r="J590" s="171">
        <v>1222.616</v>
      </c>
      <c r="K590" s="171">
        <v>1222.616</v>
      </c>
      <c r="L590" s="422">
        <v>1325.1120000000001</v>
      </c>
      <c r="M590" s="422">
        <v>1325.1120000000001</v>
      </c>
      <c r="N590" s="90"/>
    </row>
    <row r="591" spans="1:14" s="29" customFormat="1" ht="14.5" customHeight="1">
      <c r="A591" s="123"/>
      <c r="B591" s="451"/>
      <c r="C591" s="797"/>
      <c r="D591" s="797"/>
      <c r="E591" s="106" t="s">
        <v>29</v>
      </c>
      <c r="F591" s="91"/>
      <c r="G591" s="91"/>
      <c r="H591" s="91"/>
      <c r="I591" s="91"/>
      <c r="J591" s="171"/>
      <c r="K591" s="171"/>
      <c r="L591" s="170"/>
      <c r="M591" s="170"/>
      <c r="N591" s="90"/>
    </row>
    <row r="592" spans="1:14" s="29" customFormat="1" ht="14.5" customHeight="1">
      <c r="A592" s="123"/>
      <c r="B592" s="451"/>
      <c r="C592" s="797"/>
      <c r="D592" s="797"/>
      <c r="E592" s="106" t="s">
        <v>62</v>
      </c>
      <c r="F592" s="96">
        <v>0</v>
      </c>
      <c r="G592" s="96">
        <v>0</v>
      </c>
      <c r="H592" s="96">
        <v>0</v>
      </c>
      <c r="I592" s="96">
        <v>0</v>
      </c>
      <c r="J592" s="97">
        <v>0</v>
      </c>
      <c r="K592" s="97">
        <v>0</v>
      </c>
      <c r="L592" s="96">
        <v>0</v>
      </c>
      <c r="M592" s="96">
        <v>0</v>
      </c>
      <c r="N592" s="90"/>
    </row>
    <row r="593" spans="1:14" s="29" customFormat="1" ht="14.5" customHeight="1">
      <c r="A593" s="123"/>
      <c r="B593" s="451"/>
      <c r="C593" s="797"/>
      <c r="D593" s="797"/>
      <c r="E593" s="106" t="s">
        <v>16</v>
      </c>
      <c r="F593" s="91"/>
      <c r="G593" s="91"/>
      <c r="H593" s="91"/>
      <c r="I593" s="91"/>
      <c r="J593" s="89"/>
      <c r="K593" s="89"/>
      <c r="L593" s="91"/>
      <c r="M593" s="91"/>
      <c r="N593" s="90"/>
    </row>
    <row r="594" spans="1:14" ht="14.5" customHeight="1">
      <c r="A594" s="123"/>
      <c r="B594" s="451"/>
      <c r="C594" s="797"/>
      <c r="D594" s="797"/>
      <c r="E594" s="106" t="s">
        <v>13</v>
      </c>
      <c r="F594" s="91">
        <f t="shared" ref="F594:G594" si="263">F596+F597+F598+F599+F600</f>
        <v>1388.0909999999999</v>
      </c>
      <c r="G594" s="91">
        <f t="shared" si="263"/>
        <v>1296.2106799999999</v>
      </c>
      <c r="H594" s="91">
        <f t="shared" ref="H594:M594" si="264">H596+H597+H598+H599+H600</f>
        <v>1766.8589999999999</v>
      </c>
      <c r="I594" s="91">
        <f t="shared" si="264"/>
        <v>774.62267999999995</v>
      </c>
      <c r="J594" s="89">
        <f t="shared" si="264"/>
        <v>1766.8589999999999</v>
      </c>
      <c r="K594" s="89">
        <f t="shared" si="264"/>
        <v>1736.0673099999999</v>
      </c>
      <c r="L594" s="91">
        <f t="shared" si="264"/>
        <v>1627.6890000000001</v>
      </c>
      <c r="M594" s="91">
        <f t="shared" si="264"/>
        <v>1627.6890000000001</v>
      </c>
      <c r="N594" s="93"/>
    </row>
    <row r="595" spans="1:14" ht="14.5" customHeight="1">
      <c r="A595" s="123"/>
      <c r="B595" s="451"/>
      <c r="C595" s="797"/>
      <c r="D595" s="797"/>
      <c r="E595" s="106" t="s">
        <v>14</v>
      </c>
      <c r="F595" s="91"/>
      <c r="G595" s="91"/>
      <c r="H595" s="91"/>
      <c r="I595" s="91"/>
      <c r="J595" s="89"/>
      <c r="K595" s="89"/>
      <c r="L595" s="91"/>
      <c r="M595" s="91"/>
      <c r="N595" s="93"/>
    </row>
    <row r="596" spans="1:14" ht="14.5" customHeight="1">
      <c r="A596" s="123"/>
      <c r="B596" s="451"/>
      <c r="C596" s="797"/>
      <c r="D596" s="797"/>
      <c r="E596" s="106" t="s">
        <v>24</v>
      </c>
      <c r="F596" s="91">
        <v>0</v>
      </c>
      <c r="G596" s="91">
        <v>0</v>
      </c>
      <c r="H596" s="91">
        <v>0</v>
      </c>
      <c r="I596" s="91">
        <v>0</v>
      </c>
      <c r="J596" s="89">
        <v>0</v>
      </c>
      <c r="K596" s="89">
        <v>0</v>
      </c>
      <c r="L596" s="91">
        <v>0</v>
      </c>
      <c r="M596" s="91">
        <v>0</v>
      </c>
      <c r="N596" s="93"/>
    </row>
    <row r="597" spans="1:14" ht="14.5" customHeight="1">
      <c r="A597" s="123"/>
      <c r="B597" s="451"/>
      <c r="C597" s="797"/>
      <c r="D597" s="797"/>
      <c r="E597" s="106" t="s">
        <v>15</v>
      </c>
      <c r="F597" s="413">
        <v>1388.0909999999999</v>
      </c>
      <c r="G597" s="413">
        <v>1296.2106799999999</v>
      </c>
      <c r="H597" s="413">
        <v>1766.8589999999999</v>
      </c>
      <c r="I597" s="413">
        <v>774.62267999999995</v>
      </c>
      <c r="J597" s="171">
        <v>1766.8589999999999</v>
      </c>
      <c r="K597" s="171">
        <v>1736.0673099999999</v>
      </c>
      <c r="L597" s="422">
        <v>1627.6890000000001</v>
      </c>
      <c r="M597" s="422">
        <v>1627.6890000000001</v>
      </c>
      <c r="N597" s="422"/>
    </row>
    <row r="598" spans="1:14" ht="14.5" customHeight="1">
      <c r="A598" s="123"/>
      <c r="B598" s="451"/>
      <c r="C598" s="797"/>
      <c r="D598" s="797"/>
      <c r="E598" s="106" t="s">
        <v>29</v>
      </c>
      <c r="F598" s="91"/>
      <c r="G598" s="91"/>
      <c r="H598" s="91"/>
      <c r="I598" s="91"/>
      <c r="J598" s="89"/>
      <c r="K598" s="89"/>
      <c r="L598" s="91"/>
      <c r="M598" s="91"/>
      <c r="N598" s="93"/>
    </row>
    <row r="599" spans="1:14" ht="14.5" customHeight="1">
      <c r="A599" s="123"/>
      <c r="B599" s="451"/>
      <c r="C599" s="797"/>
      <c r="D599" s="797"/>
      <c r="E599" s="106" t="s">
        <v>62</v>
      </c>
      <c r="F599" s="91">
        <v>0</v>
      </c>
      <c r="G599" s="96">
        <v>0</v>
      </c>
      <c r="H599" s="91">
        <v>0</v>
      </c>
      <c r="I599" s="91">
        <v>0</v>
      </c>
      <c r="J599" s="89">
        <v>0</v>
      </c>
      <c r="K599" s="97">
        <v>0</v>
      </c>
      <c r="L599" s="91">
        <v>0</v>
      </c>
      <c r="M599" s="91">
        <v>0</v>
      </c>
      <c r="N599" s="93"/>
    </row>
    <row r="600" spans="1:14" ht="14.5" customHeight="1">
      <c r="A600" s="123"/>
      <c r="B600" s="451"/>
      <c r="C600" s="797"/>
      <c r="D600" s="798"/>
      <c r="E600" s="106" t="s">
        <v>16</v>
      </c>
      <c r="F600" s="91"/>
      <c r="G600" s="91"/>
      <c r="H600" s="91"/>
      <c r="I600" s="91"/>
      <c r="J600" s="89"/>
      <c r="K600" s="89"/>
      <c r="L600" s="91"/>
      <c r="M600" s="91"/>
      <c r="N600" s="93"/>
    </row>
    <row r="601" spans="1:14" s="197" customFormat="1" ht="14.5" customHeight="1">
      <c r="A601" s="351"/>
      <c r="B601" s="746"/>
      <c r="C601" s="808"/>
      <c r="D601" s="802" t="s">
        <v>451</v>
      </c>
      <c r="E601" s="350" t="s">
        <v>13</v>
      </c>
      <c r="F601" s="91">
        <f t="shared" ref="F601:M601" si="265">F603+F604+F605+F606+F607</f>
        <v>702.85512000000006</v>
      </c>
      <c r="G601" s="91">
        <f t="shared" si="265"/>
        <v>702.85512000000006</v>
      </c>
      <c r="H601" s="91">
        <f t="shared" si="265"/>
        <v>393.18043999999998</v>
      </c>
      <c r="I601" s="91">
        <f t="shared" si="265"/>
        <v>170.38249999999999</v>
      </c>
      <c r="J601" s="89">
        <f t="shared" si="265"/>
        <v>393.18043999999998</v>
      </c>
      <c r="K601" s="89">
        <f t="shared" si="265"/>
        <v>393.18043999999998</v>
      </c>
      <c r="L601" s="91">
        <f t="shared" si="265"/>
        <v>289.67572999999999</v>
      </c>
      <c r="M601" s="91">
        <f t="shared" si="265"/>
        <v>289.71539999999999</v>
      </c>
      <c r="N601" s="349"/>
    </row>
    <row r="602" spans="1:14" s="197" customFormat="1" ht="14.5" customHeight="1">
      <c r="A602" s="351"/>
      <c r="B602" s="746"/>
      <c r="C602" s="808"/>
      <c r="D602" s="797"/>
      <c r="E602" s="350" t="s">
        <v>14</v>
      </c>
      <c r="F602" s="91"/>
      <c r="G602" s="91"/>
      <c r="H602" s="91"/>
      <c r="I602" s="91"/>
      <c r="J602" s="89"/>
      <c r="K602" s="89"/>
      <c r="L602" s="91"/>
      <c r="M602" s="91"/>
      <c r="N602" s="349"/>
    </row>
    <row r="603" spans="1:14" s="197" customFormat="1" ht="14.5" customHeight="1">
      <c r="A603" s="351"/>
      <c r="B603" s="746"/>
      <c r="C603" s="808"/>
      <c r="D603" s="797"/>
      <c r="E603" s="350" t="s">
        <v>24</v>
      </c>
      <c r="F603" s="91">
        <v>0</v>
      </c>
      <c r="G603" s="91">
        <v>0</v>
      </c>
      <c r="H603" s="91">
        <v>0</v>
      </c>
      <c r="I603" s="91">
        <v>0</v>
      </c>
      <c r="J603" s="89">
        <v>0</v>
      </c>
      <c r="K603" s="89">
        <v>0</v>
      </c>
      <c r="L603" s="91">
        <v>0</v>
      </c>
      <c r="M603" s="91">
        <v>0</v>
      </c>
      <c r="N603" s="349"/>
    </row>
    <row r="604" spans="1:14" s="197" customFormat="1" ht="14.5" customHeight="1">
      <c r="A604" s="351"/>
      <c r="B604" s="746"/>
      <c r="C604" s="808"/>
      <c r="D604" s="797"/>
      <c r="E604" s="350" t="s">
        <v>15</v>
      </c>
      <c r="F604" s="413">
        <v>702.85512000000006</v>
      </c>
      <c r="G604" s="413">
        <v>702.85512000000006</v>
      </c>
      <c r="H604" s="413">
        <v>393.18043999999998</v>
      </c>
      <c r="I604" s="413">
        <v>170.38249999999999</v>
      </c>
      <c r="J604" s="171">
        <v>393.18043999999998</v>
      </c>
      <c r="K604" s="171">
        <v>393.18043999999998</v>
      </c>
      <c r="L604" s="422">
        <v>289.67572999999999</v>
      </c>
      <c r="M604" s="422">
        <v>289.71539999999999</v>
      </c>
      <c r="N604" s="349"/>
    </row>
    <row r="605" spans="1:14" s="197" customFormat="1" ht="14.5" customHeight="1">
      <c r="A605" s="351"/>
      <c r="B605" s="746"/>
      <c r="C605" s="808"/>
      <c r="D605" s="797"/>
      <c r="E605" s="350" t="s">
        <v>29</v>
      </c>
      <c r="F605" s="91"/>
      <c r="G605" s="91"/>
      <c r="H605" s="91"/>
      <c r="I605" s="91"/>
      <c r="J605" s="89"/>
      <c r="K605" s="89"/>
      <c r="L605" s="91"/>
      <c r="M605" s="91"/>
      <c r="N605" s="349"/>
    </row>
    <row r="606" spans="1:14" s="197" customFormat="1" ht="14.5" customHeight="1">
      <c r="A606" s="351"/>
      <c r="B606" s="746"/>
      <c r="C606" s="808"/>
      <c r="D606" s="797"/>
      <c r="E606" s="350" t="s">
        <v>62</v>
      </c>
      <c r="F606" s="91">
        <v>0</v>
      </c>
      <c r="G606" s="96">
        <v>0</v>
      </c>
      <c r="H606" s="91">
        <v>0</v>
      </c>
      <c r="I606" s="91">
        <v>0</v>
      </c>
      <c r="J606" s="89">
        <v>0</v>
      </c>
      <c r="K606" s="97">
        <v>0</v>
      </c>
      <c r="L606" s="91">
        <v>0</v>
      </c>
      <c r="M606" s="91">
        <v>0</v>
      </c>
      <c r="N606" s="349"/>
    </row>
    <row r="607" spans="1:14" s="197" customFormat="1" ht="14.5" customHeight="1">
      <c r="A607" s="351"/>
      <c r="B607" s="746"/>
      <c r="C607" s="808"/>
      <c r="D607" s="797"/>
      <c r="E607" s="350" t="s">
        <v>16</v>
      </c>
      <c r="F607" s="91"/>
      <c r="G607" s="91"/>
      <c r="H607" s="91"/>
      <c r="I607" s="91"/>
      <c r="J607" s="89"/>
      <c r="K607" s="89"/>
      <c r="L607" s="91"/>
      <c r="M607" s="91"/>
      <c r="N607" s="349"/>
    </row>
    <row r="608" spans="1:14" ht="14.5" customHeight="1">
      <c r="A608" s="123"/>
      <c r="B608" s="746"/>
      <c r="C608" s="808"/>
      <c r="D608" s="797"/>
      <c r="E608" s="106" t="s">
        <v>13</v>
      </c>
      <c r="F608" s="91">
        <f t="shared" ref="F608:G608" si="266">F610+F611+F612+F613+F614</f>
        <v>212.26186999999999</v>
      </c>
      <c r="G608" s="91">
        <f t="shared" si="266"/>
        <v>212.26186999999999</v>
      </c>
      <c r="H608" s="91">
        <f t="shared" ref="H608:M608" si="267">H610+H611+H612+H613+H614</f>
        <v>118.74048999999999</v>
      </c>
      <c r="I608" s="91">
        <f t="shared" si="267"/>
        <v>33.643569999999997</v>
      </c>
      <c r="J608" s="89">
        <f t="shared" si="267"/>
        <v>118.74048999999999</v>
      </c>
      <c r="K608" s="89">
        <f t="shared" si="267"/>
        <v>118.74048999999999</v>
      </c>
      <c r="L608" s="91">
        <f t="shared" si="267"/>
        <v>87.480990000000006</v>
      </c>
      <c r="M608" s="91">
        <f t="shared" si="267"/>
        <v>87.491</v>
      </c>
      <c r="N608" s="93"/>
    </row>
    <row r="609" spans="1:14" ht="14.5" customHeight="1">
      <c r="A609" s="123"/>
      <c r="B609" s="746"/>
      <c r="C609" s="808"/>
      <c r="D609" s="797"/>
      <c r="E609" s="106" t="s">
        <v>14</v>
      </c>
      <c r="F609" s="91"/>
      <c r="G609" s="91"/>
      <c r="H609" s="91"/>
      <c r="I609" s="91"/>
      <c r="J609" s="89"/>
      <c r="K609" s="89"/>
      <c r="L609" s="91"/>
      <c r="M609" s="91"/>
      <c r="N609" s="93"/>
    </row>
    <row r="610" spans="1:14" ht="14.5" customHeight="1">
      <c r="A610" s="123"/>
      <c r="B610" s="746"/>
      <c r="C610" s="808"/>
      <c r="D610" s="797"/>
      <c r="E610" s="106" t="s">
        <v>24</v>
      </c>
      <c r="F610" s="91">
        <v>0</v>
      </c>
      <c r="G610" s="91">
        <v>0</v>
      </c>
      <c r="H610" s="91">
        <v>0</v>
      </c>
      <c r="I610" s="91">
        <v>0</v>
      </c>
      <c r="J610" s="89">
        <v>0</v>
      </c>
      <c r="K610" s="89">
        <v>0</v>
      </c>
      <c r="L610" s="91">
        <v>0</v>
      </c>
      <c r="M610" s="91">
        <v>0</v>
      </c>
      <c r="N610" s="93"/>
    </row>
    <row r="611" spans="1:14" ht="14.5" customHeight="1">
      <c r="A611" s="123"/>
      <c r="B611" s="746"/>
      <c r="C611" s="808"/>
      <c r="D611" s="797"/>
      <c r="E611" s="106" t="s">
        <v>15</v>
      </c>
      <c r="F611" s="413">
        <v>212.26186999999999</v>
      </c>
      <c r="G611" s="413">
        <v>212.26186999999999</v>
      </c>
      <c r="H611" s="413">
        <v>118.74048999999999</v>
      </c>
      <c r="I611" s="413">
        <v>33.643569999999997</v>
      </c>
      <c r="J611" s="171">
        <v>118.74048999999999</v>
      </c>
      <c r="K611" s="171">
        <v>118.74048999999999</v>
      </c>
      <c r="L611" s="422">
        <v>87.480990000000006</v>
      </c>
      <c r="M611" s="422">
        <v>87.491</v>
      </c>
      <c r="N611" s="93"/>
    </row>
    <row r="612" spans="1:14" ht="14.5" customHeight="1">
      <c r="A612" s="123"/>
      <c r="B612" s="746"/>
      <c r="C612" s="808"/>
      <c r="D612" s="797"/>
      <c r="E612" s="106" t="s">
        <v>29</v>
      </c>
      <c r="F612" s="91"/>
      <c r="G612" s="91"/>
      <c r="H612" s="91"/>
      <c r="I612" s="91"/>
      <c r="J612" s="89"/>
      <c r="K612" s="89"/>
      <c r="L612" s="91"/>
      <c r="M612" s="91"/>
      <c r="N612" s="93"/>
    </row>
    <row r="613" spans="1:14" ht="14.5" customHeight="1">
      <c r="A613" s="123"/>
      <c r="B613" s="746"/>
      <c r="C613" s="808"/>
      <c r="D613" s="797"/>
      <c r="E613" s="106" t="s">
        <v>62</v>
      </c>
      <c r="F613" s="91">
        <v>0</v>
      </c>
      <c r="G613" s="96">
        <v>0</v>
      </c>
      <c r="H613" s="91">
        <v>0</v>
      </c>
      <c r="I613" s="91">
        <v>0</v>
      </c>
      <c r="J613" s="89">
        <v>0</v>
      </c>
      <c r="K613" s="97">
        <v>0</v>
      </c>
      <c r="L613" s="91">
        <v>0</v>
      </c>
      <c r="M613" s="91">
        <v>0</v>
      </c>
      <c r="N613" s="93"/>
    </row>
    <row r="614" spans="1:14" ht="14.5" customHeight="1">
      <c r="A614" s="123"/>
      <c r="B614" s="746"/>
      <c r="C614" s="808"/>
      <c r="D614" s="797"/>
      <c r="E614" s="106" t="s">
        <v>16</v>
      </c>
      <c r="F614" s="91"/>
      <c r="G614" s="91"/>
      <c r="H614" s="91"/>
      <c r="I614" s="91"/>
      <c r="J614" s="89"/>
      <c r="K614" s="89"/>
      <c r="L614" s="91"/>
      <c r="M614" s="91"/>
      <c r="N614" s="93"/>
    </row>
    <row r="615" spans="1:14" s="197" customFormat="1" ht="14.5" customHeight="1">
      <c r="A615" s="251"/>
      <c r="B615" s="746"/>
      <c r="C615" s="808"/>
      <c r="D615" s="797"/>
      <c r="E615" s="249" t="s">
        <v>13</v>
      </c>
      <c r="F615" s="91">
        <f t="shared" ref="F615:G615" si="268">F617+F618+F619+F620+F621</f>
        <v>31.327999999999999</v>
      </c>
      <c r="G615" s="91">
        <f t="shared" si="268"/>
        <v>31.327999999999999</v>
      </c>
      <c r="H615" s="91">
        <f t="shared" ref="H615:M615" si="269">H617+H618+H619+H620+H621</f>
        <v>15.7</v>
      </c>
      <c r="I615" s="91">
        <f t="shared" si="269"/>
        <v>0</v>
      </c>
      <c r="J615" s="89">
        <f t="shared" si="269"/>
        <v>15.7</v>
      </c>
      <c r="K615" s="89">
        <f t="shared" si="269"/>
        <v>15.7</v>
      </c>
      <c r="L615" s="91">
        <f t="shared" si="269"/>
        <v>11.9</v>
      </c>
      <c r="M615" s="91">
        <f t="shared" si="269"/>
        <v>11.9</v>
      </c>
      <c r="N615" s="90"/>
    </row>
    <row r="616" spans="1:14" s="197" customFormat="1" ht="14.5" customHeight="1">
      <c r="A616" s="251"/>
      <c r="B616" s="746"/>
      <c r="C616" s="808"/>
      <c r="D616" s="797"/>
      <c r="E616" s="249" t="s">
        <v>14</v>
      </c>
      <c r="F616" s="91"/>
      <c r="G616" s="91"/>
      <c r="H616" s="91"/>
      <c r="I616" s="91"/>
      <c r="J616" s="89"/>
      <c r="K616" s="89"/>
      <c r="L616" s="91"/>
      <c r="M616" s="91"/>
      <c r="N616" s="90"/>
    </row>
    <row r="617" spans="1:14" s="197" customFormat="1" ht="14.5" customHeight="1">
      <c r="A617" s="251"/>
      <c r="B617" s="746"/>
      <c r="C617" s="808"/>
      <c r="D617" s="797"/>
      <c r="E617" s="249" t="s">
        <v>24</v>
      </c>
      <c r="F617" s="91">
        <v>0</v>
      </c>
      <c r="G617" s="96">
        <v>0</v>
      </c>
      <c r="H617" s="91">
        <v>0</v>
      </c>
      <c r="I617" s="91">
        <v>0</v>
      </c>
      <c r="J617" s="89">
        <v>0</v>
      </c>
      <c r="K617" s="97">
        <v>0</v>
      </c>
      <c r="L617" s="91">
        <v>0</v>
      </c>
      <c r="M617" s="91">
        <v>0</v>
      </c>
      <c r="N617" s="90"/>
    </row>
    <row r="618" spans="1:14" s="197" customFormat="1" ht="14.5" customHeight="1">
      <c r="A618" s="251"/>
      <c r="B618" s="746"/>
      <c r="C618" s="808"/>
      <c r="D618" s="797"/>
      <c r="E618" s="249" t="s">
        <v>15</v>
      </c>
      <c r="F618" s="413">
        <v>31.327999999999999</v>
      </c>
      <c r="G618" s="413">
        <v>31.327999999999999</v>
      </c>
      <c r="H618" s="413">
        <v>15.7</v>
      </c>
      <c r="I618" s="413">
        <v>0</v>
      </c>
      <c r="J618" s="171">
        <v>15.7</v>
      </c>
      <c r="K618" s="171">
        <v>15.7</v>
      </c>
      <c r="L618" s="422">
        <v>11.9</v>
      </c>
      <c r="M618" s="422">
        <v>11.9</v>
      </c>
      <c r="N618" s="90"/>
    </row>
    <row r="619" spans="1:14" s="197" customFormat="1" ht="14.5" customHeight="1">
      <c r="A619" s="251"/>
      <c r="B619" s="746"/>
      <c r="C619" s="808"/>
      <c r="D619" s="797"/>
      <c r="E619" s="249" t="s">
        <v>29</v>
      </c>
      <c r="F619" s="91"/>
      <c r="G619" s="91"/>
      <c r="H619" s="91"/>
      <c r="I619" s="91"/>
      <c r="J619" s="89"/>
      <c r="K619" s="89"/>
      <c r="L619" s="91"/>
      <c r="M619" s="91"/>
      <c r="N619" s="90"/>
    </row>
    <row r="620" spans="1:14" s="197" customFormat="1" ht="14.5" customHeight="1">
      <c r="A620" s="251"/>
      <c r="B620" s="746"/>
      <c r="C620" s="808"/>
      <c r="D620" s="797"/>
      <c r="E620" s="249" t="s">
        <v>62</v>
      </c>
      <c r="F620" s="96">
        <v>0</v>
      </c>
      <c r="G620" s="96">
        <v>0</v>
      </c>
      <c r="H620" s="96">
        <v>0</v>
      </c>
      <c r="I620" s="96">
        <v>0</v>
      </c>
      <c r="J620" s="97">
        <v>0</v>
      </c>
      <c r="K620" s="97">
        <v>0</v>
      </c>
      <c r="L620" s="96">
        <v>0</v>
      </c>
      <c r="M620" s="96">
        <v>0</v>
      </c>
      <c r="N620" s="90"/>
    </row>
    <row r="621" spans="1:14" s="197" customFormat="1" ht="14.5" customHeight="1">
      <c r="A621" s="251"/>
      <c r="B621" s="746"/>
      <c r="C621" s="808"/>
      <c r="D621" s="797"/>
      <c r="E621" s="249" t="s">
        <v>16</v>
      </c>
      <c r="F621" s="91"/>
      <c r="G621" s="91"/>
      <c r="H621" s="91"/>
      <c r="I621" s="91"/>
      <c r="J621" s="89"/>
      <c r="K621" s="89"/>
      <c r="L621" s="91"/>
      <c r="M621" s="91"/>
      <c r="N621" s="90"/>
    </row>
    <row r="622" spans="1:14" s="197" customFormat="1" ht="14.5" customHeight="1">
      <c r="A622" s="251"/>
      <c r="B622" s="746"/>
      <c r="C622" s="808"/>
      <c r="D622" s="797"/>
      <c r="E622" s="249" t="s">
        <v>13</v>
      </c>
      <c r="F622" s="91">
        <f t="shared" ref="F622:G622" si="270">F624+F625+F626+F627+F628</f>
        <v>22417.805540000001</v>
      </c>
      <c r="G622" s="91">
        <f t="shared" si="270"/>
        <v>21975</v>
      </c>
      <c r="H622" s="91">
        <f t="shared" ref="H622:M622" si="271">H624+H625+H626+H627+H628</f>
        <v>21880.375349999998</v>
      </c>
      <c r="I622" s="91">
        <f t="shared" si="271"/>
        <v>9438.8462799999998</v>
      </c>
      <c r="J622" s="89">
        <f t="shared" si="271"/>
        <v>21148.846280000002</v>
      </c>
      <c r="K622" s="89">
        <f t="shared" si="271"/>
        <v>20948.846280000002</v>
      </c>
      <c r="L622" s="91">
        <f t="shared" si="271"/>
        <v>15569.527050000001</v>
      </c>
      <c r="M622" s="91">
        <f t="shared" si="271"/>
        <v>14828.120999999999</v>
      </c>
      <c r="N622" s="90"/>
    </row>
    <row r="623" spans="1:14" s="197" customFormat="1" ht="14.5" customHeight="1">
      <c r="A623" s="251"/>
      <c r="B623" s="746"/>
      <c r="C623" s="808"/>
      <c r="D623" s="797"/>
      <c r="E623" s="249" t="s">
        <v>14</v>
      </c>
      <c r="F623" s="91"/>
      <c r="G623" s="91"/>
      <c r="H623" s="91"/>
      <c r="I623" s="91"/>
      <c r="J623" s="89"/>
      <c r="K623" s="89"/>
      <c r="L623" s="91"/>
      <c r="M623" s="91"/>
      <c r="N623" s="90"/>
    </row>
    <row r="624" spans="1:14" s="197" customFormat="1" ht="14.5" customHeight="1">
      <c r="A624" s="251"/>
      <c r="B624" s="746"/>
      <c r="C624" s="808"/>
      <c r="D624" s="797"/>
      <c r="E624" s="249" t="s">
        <v>24</v>
      </c>
      <c r="F624" s="91">
        <v>0</v>
      </c>
      <c r="G624" s="96">
        <v>0</v>
      </c>
      <c r="H624" s="91">
        <v>0</v>
      </c>
      <c r="I624" s="91">
        <v>0</v>
      </c>
      <c r="J624" s="89">
        <v>0</v>
      </c>
      <c r="K624" s="97">
        <v>0</v>
      </c>
      <c r="L624" s="91">
        <v>0</v>
      </c>
      <c r="M624" s="91">
        <v>0</v>
      </c>
      <c r="N624" s="90"/>
    </row>
    <row r="625" spans="1:14" s="197" customFormat="1" ht="14.5" customHeight="1">
      <c r="A625" s="251"/>
      <c r="B625" s="746"/>
      <c r="C625" s="808"/>
      <c r="D625" s="797"/>
      <c r="E625" s="249" t="s">
        <v>15</v>
      </c>
      <c r="F625" s="437">
        <v>22417.805540000001</v>
      </c>
      <c r="G625" s="437">
        <v>21975</v>
      </c>
      <c r="H625" s="413">
        <v>21880.375349999998</v>
      </c>
      <c r="I625" s="413">
        <v>9438.8462799999998</v>
      </c>
      <c r="J625" s="171">
        <v>21148.846280000002</v>
      </c>
      <c r="K625" s="171">
        <v>20948.846280000002</v>
      </c>
      <c r="L625" s="422">
        <v>15569.527050000001</v>
      </c>
      <c r="M625" s="422">
        <v>14828.120999999999</v>
      </c>
      <c r="N625" s="90"/>
    </row>
    <row r="626" spans="1:14" s="197" customFormat="1" ht="14.5" customHeight="1">
      <c r="A626" s="251"/>
      <c r="B626" s="746"/>
      <c r="C626" s="808"/>
      <c r="D626" s="797"/>
      <c r="E626" s="249" t="s">
        <v>29</v>
      </c>
      <c r="F626" s="91"/>
      <c r="G626" s="91"/>
      <c r="H626" s="91"/>
      <c r="I626" s="91"/>
      <c r="J626" s="89"/>
      <c r="K626" s="89"/>
      <c r="L626" s="91"/>
      <c r="M626" s="91"/>
      <c r="N626" s="90"/>
    </row>
    <row r="627" spans="1:14" s="197" customFormat="1" ht="14.5" customHeight="1">
      <c r="A627" s="251"/>
      <c r="B627" s="746"/>
      <c r="C627" s="808"/>
      <c r="D627" s="797"/>
      <c r="E627" s="249" t="s">
        <v>62</v>
      </c>
      <c r="F627" s="96">
        <v>0</v>
      </c>
      <c r="G627" s="96">
        <v>0</v>
      </c>
      <c r="H627" s="96">
        <v>0</v>
      </c>
      <c r="I627" s="96">
        <v>0</v>
      </c>
      <c r="J627" s="97">
        <v>0</v>
      </c>
      <c r="K627" s="97">
        <v>0</v>
      </c>
      <c r="L627" s="96">
        <v>0</v>
      </c>
      <c r="M627" s="96">
        <v>0</v>
      </c>
      <c r="N627" s="90"/>
    </row>
    <row r="628" spans="1:14" s="197" customFormat="1" ht="14.5" customHeight="1">
      <c r="A628" s="251"/>
      <c r="B628" s="746"/>
      <c r="C628" s="808"/>
      <c r="D628" s="798"/>
      <c r="E628" s="249" t="s">
        <v>16</v>
      </c>
      <c r="F628" s="91"/>
      <c r="G628" s="91"/>
      <c r="H628" s="91"/>
      <c r="I628" s="91"/>
      <c r="J628" s="89"/>
      <c r="K628" s="89"/>
      <c r="L628" s="91"/>
      <c r="M628" s="91"/>
      <c r="N628" s="90"/>
    </row>
    <row r="629" spans="1:14" s="197" customFormat="1" ht="14" customHeight="1">
      <c r="A629" s="771"/>
      <c r="B629" s="772"/>
      <c r="C629" s="778"/>
      <c r="D629" s="759" t="s">
        <v>590</v>
      </c>
      <c r="E629" s="249" t="s">
        <v>13</v>
      </c>
      <c r="F629" s="91">
        <f t="shared" ref="F629:G629" si="272">F631+F632+F633+F634+F635</f>
        <v>188.172</v>
      </c>
      <c r="G629" s="91">
        <f t="shared" si="272"/>
        <v>188.172</v>
      </c>
      <c r="H629" s="91">
        <f t="shared" ref="H629:M629" si="273">H631+H632+H633+H634+H635</f>
        <v>210.59907999999999</v>
      </c>
      <c r="I629" s="91">
        <f t="shared" si="273"/>
        <v>39.317999999999998</v>
      </c>
      <c r="J629" s="89">
        <f t="shared" si="273"/>
        <v>294.7</v>
      </c>
      <c r="K629" s="89">
        <f t="shared" si="273"/>
        <v>294.7</v>
      </c>
      <c r="L629" s="91">
        <f t="shared" si="273"/>
        <v>194.00899999999999</v>
      </c>
      <c r="M629" s="91">
        <f t="shared" si="273"/>
        <v>194.00899999999999</v>
      </c>
      <c r="N629" s="250"/>
    </row>
    <row r="630" spans="1:14" s="197" customFormat="1" ht="15.75" customHeight="1">
      <c r="A630" s="773"/>
      <c r="B630" s="774"/>
      <c r="C630" s="779"/>
      <c r="D630" s="760"/>
      <c r="E630" s="249" t="s">
        <v>14</v>
      </c>
      <c r="F630" s="91"/>
      <c r="G630" s="91"/>
      <c r="H630" s="91"/>
      <c r="I630" s="91"/>
      <c r="J630" s="89"/>
      <c r="K630" s="89"/>
      <c r="L630" s="91"/>
      <c r="M630" s="91"/>
      <c r="N630" s="250"/>
    </row>
    <row r="631" spans="1:14" s="197" customFormat="1" ht="15.75" customHeight="1">
      <c r="A631" s="773"/>
      <c r="B631" s="774"/>
      <c r="C631" s="779"/>
      <c r="D631" s="760"/>
      <c r="E631" s="249" t="s">
        <v>24</v>
      </c>
      <c r="F631" s="91">
        <v>0</v>
      </c>
      <c r="G631" s="91"/>
      <c r="H631" s="91">
        <v>0</v>
      </c>
      <c r="I631" s="91">
        <v>0</v>
      </c>
      <c r="J631" s="89">
        <v>0</v>
      </c>
      <c r="K631" s="89"/>
      <c r="L631" s="91">
        <v>0</v>
      </c>
      <c r="M631" s="91">
        <v>0</v>
      </c>
      <c r="N631" s="250"/>
    </row>
    <row r="632" spans="1:14" s="197" customFormat="1" ht="15.75" customHeight="1">
      <c r="A632" s="773"/>
      <c r="B632" s="774"/>
      <c r="C632" s="779"/>
      <c r="D632" s="760"/>
      <c r="E632" s="249" t="s">
        <v>15</v>
      </c>
      <c r="F632" s="437">
        <v>188.172</v>
      </c>
      <c r="G632" s="437">
        <v>188.172</v>
      </c>
      <c r="H632" s="413">
        <v>210.59907999999999</v>
      </c>
      <c r="I632" s="413">
        <v>39.317999999999998</v>
      </c>
      <c r="J632" s="171">
        <v>294.7</v>
      </c>
      <c r="K632" s="171">
        <v>294.7</v>
      </c>
      <c r="L632" s="422">
        <v>194.00899999999999</v>
      </c>
      <c r="M632" s="422">
        <v>194.00899999999999</v>
      </c>
      <c r="N632" s="250"/>
    </row>
    <row r="633" spans="1:14" s="197" customFormat="1" ht="15.75" customHeight="1">
      <c r="A633" s="773"/>
      <c r="B633" s="774"/>
      <c r="C633" s="779"/>
      <c r="D633" s="760"/>
      <c r="E633" s="249" t="s">
        <v>29</v>
      </c>
      <c r="F633" s="91"/>
      <c r="G633" s="91"/>
      <c r="H633" s="91"/>
      <c r="I633" s="91"/>
      <c r="J633" s="89"/>
      <c r="K633" s="89"/>
      <c r="L633" s="91"/>
      <c r="M633" s="91"/>
      <c r="N633" s="250"/>
    </row>
    <row r="634" spans="1:14" s="197" customFormat="1" ht="15.75" customHeight="1">
      <c r="A634" s="773"/>
      <c r="B634" s="774"/>
      <c r="C634" s="779"/>
      <c r="D634" s="760"/>
      <c r="E634" s="249" t="s">
        <v>62</v>
      </c>
      <c r="F634" s="91">
        <v>0</v>
      </c>
      <c r="G634" s="96">
        <v>0</v>
      </c>
      <c r="H634" s="91">
        <v>0</v>
      </c>
      <c r="I634" s="91">
        <v>0</v>
      </c>
      <c r="J634" s="89">
        <v>0</v>
      </c>
      <c r="K634" s="97">
        <v>0</v>
      </c>
      <c r="L634" s="91">
        <v>0</v>
      </c>
      <c r="M634" s="91">
        <v>0</v>
      </c>
      <c r="N634" s="250"/>
    </row>
    <row r="635" spans="1:14" s="197" customFormat="1" ht="15.75" customHeight="1">
      <c r="A635" s="773"/>
      <c r="B635" s="774"/>
      <c r="C635" s="779"/>
      <c r="D635" s="760"/>
      <c r="E635" s="249" t="s">
        <v>16</v>
      </c>
      <c r="F635" s="91"/>
      <c r="G635" s="91"/>
      <c r="H635" s="91"/>
      <c r="I635" s="91"/>
      <c r="J635" s="89"/>
      <c r="K635" s="89"/>
      <c r="L635" s="91"/>
      <c r="M635" s="91"/>
      <c r="N635" s="250"/>
    </row>
    <row r="636" spans="1:14" ht="15.5" customHeight="1">
      <c r="A636" s="773"/>
      <c r="B636" s="774"/>
      <c r="C636" s="779"/>
      <c r="D636" s="760"/>
      <c r="E636" s="106" t="s">
        <v>13</v>
      </c>
      <c r="F636" s="91">
        <f t="shared" ref="F636:G636" si="274">F638+F639+F640+F641+F642</f>
        <v>56.828000000000003</v>
      </c>
      <c r="G636" s="91">
        <f t="shared" si="274"/>
        <v>56.828000000000003</v>
      </c>
      <c r="H636" s="91">
        <f t="shared" ref="H636:M636" si="275">H638+H639+H640+H641+H642</f>
        <v>63.600920000000002</v>
      </c>
      <c r="I636" s="91">
        <f t="shared" si="275"/>
        <v>11.874000000000001</v>
      </c>
      <c r="J636" s="89">
        <f t="shared" si="275"/>
        <v>89</v>
      </c>
      <c r="K636" s="89">
        <f t="shared" si="275"/>
        <v>89</v>
      </c>
      <c r="L636" s="88">
        <f t="shared" si="275"/>
        <v>58.591000000000001</v>
      </c>
      <c r="M636" s="88">
        <f t="shared" si="275"/>
        <v>58.591000000000001</v>
      </c>
      <c r="N636" s="93"/>
    </row>
    <row r="637" spans="1:14" ht="15.75" customHeight="1">
      <c r="A637" s="773"/>
      <c r="B637" s="774"/>
      <c r="C637" s="779"/>
      <c r="D637" s="760"/>
      <c r="E637" s="106" t="s">
        <v>14</v>
      </c>
      <c r="F637" s="91"/>
      <c r="G637" s="91"/>
      <c r="H637" s="91"/>
      <c r="I637" s="91"/>
      <c r="J637" s="89"/>
      <c r="K637" s="89"/>
      <c r="L637" s="92"/>
      <c r="M637" s="92"/>
      <c r="N637" s="93"/>
    </row>
    <row r="638" spans="1:14" ht="15.75" customHeight="1">
      <c r="A638" s="773"/>
      <c r="B638" s="774"/>
      <c r="C638" s="779"/>
      <c r="D638" s="760"/>
      <c r="E638" s="106" t="s">
        <v>24</v>
      </c>
      <c r="F638" s="91">
        <v>0</v>
      </c>
      <c r="G638" s="96">
        <v>0</v>
      </c>
      <c r="H638" s="91">
        <v>0</v>
      </c>
      <c r="I638" s="91">
        <v>0</v>
      </c>
      <c r="J638" s="89">
        <v>0</v>
      </c>
      <c r="K638" s="97">
        <v>0</v>
      </c>
      <c r="L638" s="92">
        <v>0</v>
      </c>
      <c r="M638" s="92">
        <v>0</v>
      </c>
      <c r="N638" s="93"/>
    </row>
    <row r="639" spans="1:14" ht="15.75" customHeight="1">
      <c r="A639" s="773"/>
      <c r="B639" s="774"/>
      <c r="C639" s="779"/>
      <c r="D639" s="760"/>
      <c r="E639" s="106" t="s">
        <v>15</v>
      </c>
      <c r="F639" s="437">
        <v>56.828000000000003</v>
      </c>
      <c r="G639" s="437">
        <v>56.828000000000003</v>
      </c>
      <c r="H639" s="413">
        <v>63.600920000000002</v>
      </c>
      <c r="I639" s="413">
        <v>11.874000000000001</v>
      </c>
      <c r="J639" s="171">
        <v>89</v>
      </c>
      <c r="K639" s="171">
        <v>89</v>
      </c>
      <c r="L639" s="422">
        <v>58.591000000000001</v>
      </c>
      <c r="M639" s="422">
        <v>58.591000000000001</v>
      </c>
      <c r="N639" s="93"/>
    </row>
    <row r="640" spans="1:14" ht="15.75" customHeight="1">
      <c r="A640" s="773"/>
      <c r="B640" s="774"/>
      <c r="C640" s="779"/>
      <c r="D640" s="760"/>
      <c r="E640" s="106" t="s">
        <v>29</v>
      </c>
      <c r="F640" s="91"/>
      <c r="G640" s="91"/>
      <c r="H640" s="91"/>
      <c r="I640" s="91"/>
      <c r="J640" s="89"/>
      <c r="K640" s="89"/>
      <c r="L640" s="92"/>
      <c r="M640" s="92"/>
      <c r="N640" s="93"/>
    </row>
    <row r="641" spans="1:14" ht="19.5" customHeight="1">
      <c r="A641" s="773"/>
      <c r="B641" s="774"/>
      <c r="C641" s="779"/>
      <c r="D641" s="760"/>
      <c r="E641" s="106" t="s">
        <v>62</v>
      </c>
      <c r="F641" s="170"/>
      <c r="G641" s="170"/>
      <c r="H641" s="170"/>
      <c r="I641" s="170"/>
      <c r="J641" s="171"/>
      <c r="K641" s="171"/>
      <c r="L641" s="176"/>
      <c r="M641" s="176"/>
      <c r="N641" s="93"/>
    </row>
    <row r="642" spans="1:14" ht="15.75" customHeight="1">
      <c r="A642" s="773"/>
      <c r="B642" s="774"/>
      <c r="C642" s="779"/>
      <c r="D642" s="760"/>
      <c r="E642" s="106" t="s">
        <v>16</v>
      </c>
      <c r="F642" s="91"/>
      <c r="G642" s="91"/>
      <c r="H642" s="91"/>
      <c r="I642" s="91"/>
      <c r="J642" s="89"/>
      <c r="K642" s="89"/>
      <c r="L642" s="92"/>
      <c r="M642" s="92"/>
      <c r="N642" s="93"/>
    </row>
    <row r="643" spans="1:14" s="38" customFormat="1" ht="15.75" customHeight="1">
      <c r="A643" s="773"/>
      <c r="B643" s="774"/>
      <c r="C643" s="779"/>
      <c r="D643" s="760"/>
      <c r="E643" s="106" t="s">
        <v>13</v>
      </c>
      <c r="F643" s="91">
        <f t="shared" ref="F643:G643" si="276">F645+F646+F647+F648+F649</f>
        <v>6.9</v>
      </c>
      <c r="G643" s="91">
        <f t="shared" si="276"/>
        <v>6.9</v>
      </c>
      <c r="H643" s="91">
        <f t="shared" ref="H643:M643" si="277">H645+H646+H647+H648+H649</f>
        <v>7</v>
      </c>
      <c r="I643" s="91">
        <f t="shared" si="277"/>
        <v>0</v>
      </c>
      <c r="J643" s="89">
        <f t="shared" si="277"/>
        <v>9.4</v>
      </c>
      <c r="K643" s="89">
        <f t="shared" si="277"/>
        <v>9.4</v>
      </c>
      <c r="L643" s="88">
        <f t="shared" si="277"/>
        <v>7</v>
      </c>
      <c r="M643" s="88">
        <f t="shared" si="277"/>
        <v>7</v>
      </c>
      <c r="N643" s="93"/>
    </row>
    <row r="644" spans="1:14" s="38" customFormat="1" ht="15.75" customHeight="1">
      <c r="A644" s="773"/>
      <c r="B644" s="774"/>
      <c r="C644" s="779"/>
      <c r="D644" s="760"/>
      <c r="E644" s="106" t="s">
        <v>14</v>
      </c>
      <c r="F644" s="91"/>
      <c r="G644" s="91"/>
      <c r="H644" s="91"/>
      <c r="I644" s="91"/>
      <c r="J644" s="89"/>
      <c r="K644" s="89"/>
      <c r="L644" s="92"/>
      <c r="M644" s="92"/>
      <c r="N644" s="93"/>
    </row>
    <row r="645" spans="1:14" s="38" customFormat="1" ht="15.75" customHeight="1">
      <c r="A645" s="773"/>
      <c r="B645" s="774"/>
      <c r="C645" s="779"/>
      <c r="D645" s="760"/>
      <c r="E645" s="106" t="s">
        <v>24</v>
      </c>
      <c r="F645" s="91">
        <v>0</v>
      </c>
      <c r="G645" s="96">
        <v>0</v>
      </c>
      <c r="H645" s="91">
        <v>0</v>
      </c>
      <c r="I645" s="91">
        <v>0</v>
      </c>
      <c r="J645" s="89">
        <v>0</v>
      </c>
      <c r="K645" s="97">
        <v>0</v>
      </c>
      <c r="L645" s="92">
        <v>0</v>
      </c>
      <c r="M645" s="92">
        <v>0</v>
      </c>
      <c r="N645" s="93"/>
    </row>
    <row r="646" spans="1:14" s="38" customFormat="1" ht="15.75" customHeight="1">
      <c r="A646" s="773"/>
      <c r="B646" s="774"/>
      <c r="C646" s="779"/>
      <c r="D646" s="760"/>
      <c r="E646" s="106" t="s">
        <v>15</v>
      </c>
      <c r="F646" s="437">
        <v>6.9</v>
      </c>
      <c r="G646" s="437">
        <v>6.9</v>
      </c>
      <c r="H646" s="413">
        <v>7</v>
      </c>
      <c r="I646" s="413">
        <v>0</v>
      </c>
      <c r="J646" s="171">
        <v>9.4</v>
      </c>
      <c r="K646" s="171">
        <v>9.4</v>
      </c>
      <c r="L646" s="422">
        <v>7</v>
      </c>
      <c r="M646" s="422">
        <v>7</v>
      </c>
      <c r="N646" s="93"/>
    </row>
    <row r="647" spans="1:14" s="38" customFormat="1" ht="15.75" customHeight="1">
      <c r="A647" s="773"/>
      <c r="B647" s="774"/>
      <c r="C647" s="779"/>
      <c r="D647" s="760"/>
      <c r="E647" s="106" t="s">
        <v>29</v>
      </c>
      <c r="F647" s="91"/>
      <c r="G647" s="91"/>
      <c r="H647" s="91"/>
      <c r="I647" s="91"/>
      <c r="J647" s="89"/>
      <c r="K647" s="89"/>
      <c r="L647" s="92"/>
      <c r="M647" s="92"/>
      <c r="N647" s="93"/>
    </row>
    <row r="648" spans="1:14" s="38" customFormat="1" ht="15.75" customHeight="1">
      <c r="A648" s="773"/>
      <c r="B648" s="774"/>
      <c r="C648" s="779"/>
      <c r="D648" s="760"/>
      <c r="E648" s="106" t="s">
        <v>62</v>
      </c>
      <c r="F648" s="173"/>
      <c r="G648" s="170"/>
      <c r="H648" s="170"/>
      <c r="I648" s="173"/>
      <c r="J648" s="224"/>
      <c r="K648" s="171"/>
      <c r="L648" s="176"/>
      <c r="M648" s="176"/>
      <c r="N648" s="93"/>
    </row>
    <row r="649" spans="1:14" s="38" customFormat="1" ht="15.75" customHeight="1">
      <c r="A649" s="773"/>
      <c r="B649" s="774"/>
      <c r="C649" s="780"/>
      <c r="D649" s="761"/>
      <c r="E649" s="106" t="s">
        <v>16</v>
      </c>
      <c r="F649" s="91"/>
      <c r="G649" s="91"/>
      <c r="H649" s="91"/>
      <c r="I649" s="91"/>
      <c r="J649" s="89"/>
      <c r="K649" s="89"/>
      <c r="L649" s="92"/>
      <c r="M649" s="92"/>
      <c r="N649" s="93"/>
    </row>
    <row r="650" spans="1:14" s="38" customFormat="1" ht="15.75" customHeight="1">
      <c r="A650" s="125"/>
      <c r="B650" s="474"/>
      <c r="C650" s="778"/>
      <c r="D650" s="775" t="s">
        <v>453</v>
      </c>
      <c r="E650" s="106" t="s">
        <v>13</v>
      </c>
      <c r="F650" s="91">
        <f t="shared" ref="F650:G650" si="278">F652+F653+F654+F655+F656</f>
        <v>3415.2104800000002</v>
      </c>
      <c r="G650" s="91">
        <f t="shared" si="278"/>
        <v>3414.4725899999999</v>
      </c>
      <c r="H650" s="91">
        <f t="shared" ref="H650:M650" si="279">H652+H653+H654+H655+H656</f>
        <v>3630.3132799999998</v>
      </c>
      <c r="I650" s="91">
        <f t="shared" si="279"/>
        <v>1683.32223</v>
      </c>
      <c r="J650" s="89">
        <f t="shared" si="279"/>
        <v>3662.1490600000002</v>
      </c>
      <c r="K650" s="89">
        <f t="shared" si="279"/>
        <v>3630.30881</v>
      </c>
      <c r="L650" s="88">
        <f t="shared" si="279"/>
        <v>3630.3132799999998</v>
      </c>
      <c r="M650" s="88">
        <f t="shared" si="279"/>
        <v>3630.3132799999998</v>
      </c>
      <c r="N650" s="93"/>
    </row>
    <row r="651" spans="1:14" s="38" customFormat="1" ht="15.75" customHeight="1">
      <c r="A651" s="125"/>
      <c r="B651" s="474"/>
      <c r="C651" s="779"/>
      <c r="D651" s="776"/>
      <c r="E651" s="106" t="s">
        <v>14</v>
      </c>
      <c r="F651" s="91"/>
      <c r="G651" s="91"/>
      <c r="H651" s="91"/>
      <c r="I651" s="91"/>
      <c r="J651" s="89"/>
      <c r="K651" s="89"/>
      <c r="L651" s="92"/>
      <c r="M651" s="92"/>
      <c r="N651" s="93"/>
    </row>
    <row r="652" spans="1:14" s="38" customFormat="1" ht="15.75" customHeight="1">
      <c r="A652" s="125"/>
      <c r="B652" s="474"/>
      <c r="C652" s="779"/>
      <c r="D652" s="776"/>
      <c r="E652" s="106" t="s">
        <v>24</v>
      </c>
      <c r="F652" s="91">
        <v>0</v>
      </c>
      <c r="G652" s="96">
        <v>0</v>
      </c>
      <c r="H652" s="91">
        <v>0</v>
      </c>
      <c r="I652" s="91">
        <v>0</v>
      </c>
      <c r="J652" s="89">
        <v>0</v>
      </c>
      <c r="K652" s="97">
        <v>0</v>
      </c>
      <c r="L652" s="92">
        <v>0</v>
      </c>
      <c r="M652" s="92">
        <v>0</v>
      </c>
      <c r="N652" s="93"/>
    </row>
    <row r="653" spans="1:14" s="38" customFormat="1" ht="15.75" customHeight="1">
      <c r="A653" s="125"/>
      <c r="B653" s="474"/>
      <c r="C653" s="779"/>
      <c r="D653" s="776"/>
      <c r="E653" s="106" t="s">
        <v>15</v>
      </c>
      <c r="F653" s="91">
        <v>0</v>
      </c>
      <c r="G653" s="91">
        <v>0</v>
      </c>
      <c r="H653" s="91">
        <v>0</v>
      </c>
      <c r="I653" s="91">
        <v>0</v>
      </c>
      <c r="J653" s="89">
        <v>0</v>
      </c>
      <c r="K653" s="97">
        <v>0</v>
      </c>
      <c r="L653" s="462">
        <v>0</v>
      </c>
      <c r="M653" s="462">
        <v>0</v>
      </c>
      <c r="N653" s="93"/>
    </row>
    <row r="654" spans="1:14" s="38" customFormat="1" ht="15.75" customHeight="1">
      <c r="A654" s="125"/>
      <c r="B654" s="474"/>
      <c r="C654" s="779"/>
      <c r="D654" s="776"/>
      <c r="E654" s="106" t="s">
        <v>29</v>
      </c>
      <c r="F654" s="91"/>
      <c r="G654" s="91"/>
      <c r="H654" s="91"/>
      <c r="I654" s="91"/>
      <c r="J654" s="89"/>
      <c r="K654" s="89"/>
      <c r="L654" s="92"/>
      <c r="M654" s="92"/>
      <c r="N654" s="93"/>
    </row>
    <row r="655" spans="1:14" s="38" customFormat="1" ht="15.75" customHeight="1">
      <c r="A655" s="125"/>
      <c r="B655" s="474"/>
      <c r="C655" s="779"/>
      <c r="D655" s="776"/>
      <c r="E655" s="106" t="s">
        <v>62</v>
      </c>
      <c r="F655" s="413">
        <v>3415.2104800000002</v>
      </c>
      <c r="G655" s="413">
        <v>3414.4725899999999</v>
      </c>
      <c r="H655" s="413">
        <v>3630.3132799999998</v>
      </c>
      <c r="I655" s="413">
        <v>1683.32223</v>
      </c>
      <c r="J655" s="171">
        <v>3662.1490600000002</v>
      </c>
      <c r="K655" s="171">
        <v>3630.30881</v>
      </c>
      <c r="L655" s="422">
        <v>3630.3132799999998</v>
      </c>
      <c r="M655" s="422">
        <v>3630.3132799999998</v>
      </c>
      <c r="N655" s="93"/>
    </row>
    <row r="656" spans="1:14" s="38" customFormat="1" ht="15.75" customHeight="1">
      <c r="A656" s="125"/>
      <c r="B656" s="474"/>
      <c r="C656" s="779"/>
      <c r="D656" s="776"/>
      <c r="E656" s="106" t="s">
        <v>16</v>
      </c>
      <c r="F656" s="91"/>
      <c r="G656" s="91"/>
      <c r="H656" s="91"/>
      <c r="I656" s="91"/>
      <c r="J656" s="89"/>
      <c r="K656" s="89"/>
      <c r="L656" s="92"/>
      <c r="M656" s="92"/>
      <c r="N656" s="93"/>
    </row>
    <row r="657" spans="1:14" s="38" customFormat="1" ht="15.75" customHeight="1">
      <c r="A657" s="125"/>
      <c r="B657" s="474"/>
      <c r="C657" s="779"/>
      <c r="D657" s="776"/>
      <c r="E657" s="106" t="s">
        <v>13</v>
      </c>
      <c r="F657" s="91">
        <f t="shared" ref="F657:G657" si="280">F659+F660+F661+F662+F663</f>
        <v>1031.39357</v>
      </c>
      <c r="G657" s="91">
        <f t="shared" si="280"/>
        <v>1029.1946800000001</v>
      </c>
      <c r="H657" s="91">
        <f t="shared" ref="H657:M657" si="281">H659+H660+H661+H662+H663</f>
        <v>1096.3546100000001</v>
      </c>
      <c r="I657" s="91">
        <f t="shared" si="281"/>
        <v>426.28818999999999</v>
      </c>
      <c r="J657" s="89">
        <f t="shared" si="281"/>
        <v>1098.34581</v>
      </c>
      <c r="K657" s="89">
        <f t="shared" si="281"/>
        <v>1084.9073100000001</v>
      </c>
      <c r="L657" s="94">
        <f t="shared" si="281"/>
        <v>1096.3546100000001</v>
      </c>
      <c r="M657" s="94">
        <f t="shared" si="281"/>
        <v>1096.3546100000001</v>
      </c>
      <c r="N657" s="93"/>
    </row>
    <row r="658" spans="1:14" s="38" customFormat="1" ht="15.75" customHeight="1">
      <c r="A658" s="125"/>
      <c r="B658" s="474"/>
      <c r="C658" s="779"/>
      <c r="D658" s="776"/>
      <c r="E658" s="106" t="s">
        <v>14</v>
      </c>
      <c r="F658" s="91"/>
      <c r="G658" s="91"/>
      <c r="H658" s="91"/>
      <c r="I658" s="91"/>
      <c r="J658" s="89"/>
      <c r="K658" s="89"/>
      <c r="L658" s="92"/>
      <c r="M658" s="92"/>
      <c r="N658" s="93"/>
    </row>
    <row r="659" spans="1:14" s="38" customFormat="1" ht="15.75" customHeight="1">
      <c r="A659" s="125"/>
      <c r="B659" s="474"/>
      <c r="C659" s="779"/>
      <c r="D659" s="776"/>
      <c r="E659" s="106" t="s">
        <v>24</v>
      </c>
      <c r="F659" s="91">
        <v>0</v>
      </c>
      <c r="G659" s="96">
        <v>0</v>
      </c>
      <c r="H659" s="91">
        <v>0</v>
      </c>
      <c r="I659" s="91">
        <v>0</v>
      </c>
      <c r="J659" s="89">
        <v>0</v>
      </c>
      <c r="K659" s="97">
        <v>0</v>
      </c>
      <c r="L659" s="92">
        <v>0</v>
      </c>
      <c r="M659" s="92">
        <v>0</v>
      </c>
      <c r="N659" s="93"/>
    </row>
    <row r="660" spans="1:14" s="38" customFormat="1" ht="15.75" customHeight="1">
      <c r="A660" s="125"/>
      <c r="B660" s="474"/>
      <c r="C660" s="779"/>
      <c r="D660" s="776"/>
      <c r="E660" s="106" t="s">
        <v>15</v>
      </c>
      <c r="F660" s="91">
        <v>0</v>
      </c>
      <c r="G660" s="96">
        <v>0</v>
      </c>
      <c r="H660" s="91">
        <v>0</v>
      </c>
      <c r="I660" s="91">
        <v>0</v>
      </c>
      <c r="J660" s="89">
        <v>0</v>
      </c>
      <c r="K660" s="97">
        <v>0</v>
      </c>
      <c r="L660" s="462">
        <v>0</v>
      </c>
      <c r="M660" s="462">
        <v>0</v>
      </c>
      <c r="N660" s="93"/>
    </row>
    <row r="661" spans="1:14" s="38" customFormat="1" ht="15.75" customHeight="1">
      <c r="A661" s="125"/>
      <c r="B661" s="474"/>
      <c r="C661" s="779"/>
      <c r="D661" s="776"/>
      <c r="E661" s="106" t="s">
        <v>29</v>
      </c>
      <c r="F661" s="91"/>
      <c r="G661" s="91"/>
      <c r="H661" s="91"/>
      <c r="I661" s="91"/>
      <c r="J661" s="89"/>
      <c r="K661" s="89"/>
      <c r="L661" s="92"/>
      <c r="M661" s="92"/>
      <c r="N661" s="93"/>
    </row>
    <row r="662" spans="1:14" s="38" customFormat="1" ht="15.75" customHeight="1">
      <c r="A662" s="125"/>
      <c r="B662" s="474"/>
      <c r="C662" s="779"/>
      <c r="D662" s="776"/>
      <c r="E662" s="106" t="s">
        <v>62</v>
      </c>
      <c r="F662" s="413">
        <v>1031.39357</v>
      </c>
      <c r="G662" s="413">
        <v>1029.1946800000001</v>
      </c>
      <c r="H662" s="413">
        <v>1096.3546100000001</v>
      </c>
      <c r="I662" s="413">
        <v>426.28818999999999</v>
      </c>
      <c r="J662" s="224">
        <v>1098.34581</v>
      </c>
      <c r="K662" s="171">
        <v>1084.9073100000001</v>
      </c>
      <c r="L662" s="422">
        <v>1096.3546100000001</v>
      </c>
      <c r="M662" s="422">
        <v>1096.3546100000001</v>
      </c>
      <c r="N662" s="93"/>
    </row>
    <row r="663" spans="1:14" s="38" customFormat="1" ht="18" customHeight="1">
      <c r="A663" s="125"/>
      <c r="B663" s="474"/>
      <c r="C663" s="779"/>
      <c r="D663" s="776"/>
      <c r="E663" s="106" t="s">
        <v>16</v>
      </c>
      <c r="F663" s="91"/>
      <c r="G663" s="91"/>
      <c r="H663" s="91"/>
      <c r="I663" s="91"/>
      <c r="J663" s="89"/>
      <c r="K663" s="89"/>
      <c r="L663" s="92"/>
      <c r="M663" s="92"/>
      <c r="N663" s="93"/>
    </row>
    <row r="664" spans="1:14" s="38" customFormat="1" ht="15.75" customHeight="1">
      <c r="A664" s="125"/>
      <c r="B664" s="474"/>
      <c r="C664" s="779"/>
      <c r="D664" s="776"/>
      <c r="E664" s="106" t="s">
        <v>13</v>
      </c>
      <c r="F664" s="91">
        <f t="shared" ref="F664:G664" si="282">F666+F667+F668+F669+F670</f>
        <v>1138.7670000000001</v>
      </c>
      <c r="G664" s="91">
        <f t="shared" si="282"/>
        <v>1082.25713</v>
      </c>
      <c r="H664" s="91">
        <f t="shared" ref="H664:M664" si="283">H666+H667+H668+H669+H670</f>
        <v>1390.105</v>
      </c>
      <c r="I664" s="91">
        <f t="shared" si="283"/>
        <v>606.42021</v>
      </c>
      <c r="J664" s="89">
        <f t="shared" si="283"/>
        <v>1215.105</v>
      </c>
      <c r="K664" s="89">
        <f t="shared" si="283"/>
        <v>1213.96974</v>
      </c>
      <c r="L664" s="88">
        <f t="shared" si="283"/>
        <v>1697.204</v>
      </c>
      <c r="M664" s="88">
        <f t="shared" si="283"/>
        <v>1697.204</v>
      </c>
      <c r="N664" s="93"/>
    </row>
    <row r="665" spans="1:14" s="38" customFormat="1" ht="15.75" customHeight="1">
      <c r="A665" s="125"/>
      <c r="B665" s="474"/>
      <c r="C665" s="779"/>
      <c r="D665" s="776"/>
      <c r="E665" s="106" t="s">
        <v>14</v>
      </c>
      <c r="F665" s="91"/>
      <c r="G665" s="91"/>
      <c r="H665" s="91"/>
      <c r="I665" s="91"/>
      <c r="J665" s="89"/>
      <c r="K665" s="89"/>
      <c r="L665" s="92"/>
      <c r="M665" s="92"/>
      <c r="N665" s="93"/>
    </row>
    <row r="666" spans="1:14" s="38" customFormat="1" ht="15.75" customHeight="1">
      <c r="A666" s="125"/>
      <c r="B666" s="474"/>
      <c r="C666" s="779"/>
      <c r="D666" s="776"/>
      <c r="E666" s="106" t="s">
        <v>24</v>
      </c>
      <c r="F666" s="91">
        <v>0</v>
      </c>
      <c r="G666" s="96">
        <v>0</v>
      </c>
      <c r="H666" s="91">
        <v>0</v>
      </c>
      <c r="I666" s="91">
        <v>0</v>
      </c>
      <c r="J666" s="89">
        <v>0</v>
      </c>
      <c r="K666" s="97">
        <v>0</v>
      </c>
      <c r="L666" s="92">
        <v>0</v>
      </c>
      <c r="M666" s="92">
        <v>0</v>
      </c>
      <c r="N666" s="93"/>
    </row>
    <row r="667" spans="1:14" s="38" customFormat="1" ht="15.75" customHeight="1">
      <c r="A667" s="125"/>
      <c r="B667" s="474"/>
      <c r="C667" s="779"/>
      <c r="D667" s="776"/>
      <c r="E667" s="106" t="s">
        <v>15</v>
      </c>
      <c r="F667" s="91">
        <v>0</v>
      </c>
      <c r="G667" s="96">
        <v>0</v>
      </c>
      <c r="H667" s="91">
        <v>0</v>
      </c>
      <c r="I667" s="91">
        <v>0</v>
      </c>
      <c r="J667" s="89">
        <v>0</v>
      </c>
      <c r="K667" s="97">
        <v>0</v>
      </c>
      <c r="L667" s="462">
        <v>0</v>
      </c>
      <c r="M667" s="462">
        <v>0</v>
      </c>
      <c r="N667" s="93"/>
    </row>
    <row r="668" spans="1:14" s="38" customFormat="1" ht="15.75" customHeight="1">
      <c r="A668" s="125"/>
      <c r="B668" s="474"/>
      <c r="C668" s="779"/>
      <c r="D668" s="776"/>
      <c r="E668" s="106" t="s">
        <v>29</v>
      </c>
      <c r="F668" s="91"/>
      <c r="G668" s="91"/>
      <c r="H668" s="91"/>
      <c r="I668" s="91"/>
      <c r="J668" s="89"/>
      <c r="K668" s="89"/>
      <c r="L668" s="92"/>
      <c r="M668" s="92"/>
      <c r="N668" s="93"/>
    </row>
    <row r="669" spans="1:14" s="38" customFormat="1" ht="15.75" customHeight="1">
      <c r="A669" s="125"/>
      <c r="B669" s="474"/>
      <c r="C669" s="779"/>
      <c r="D669" s="776"/>
      <c r="E669" s="106" t="s">
        <v>62</v>
      </c>
      <c r="F669" s="413">
        <v>1138.7670000000001</v>
      </c>
      <c r="G669" s="413">
        <v>1082.25713</v>
      </c>
      <c r="H669" s="413">
        <v>1390.105</v>
      </c>
      <c r="I669" s="413">
        <v>606.42021</v>
      </c>
      <c r="J669" s="224">
        <v>1215.105</v>
      </c>
      <c r="K669" s="171">
        <v>1213.96974</v>
      </c>
      <c r="L669" s="422">
        <v>1697.204</v>
      </c>
      <c r="M669" s="422">
        <v>1697.204</v>
      </c>
      <c r="N669" s="93"/>
    </row>
    <row r="670" spans="1:14" s="38" customFormat="1" ht="15.75" customHeight="1">
      <c r="A670" s="125"/>
      <c r="B670" s="475"/>
      <c r="C670" s="779"/>
      <c r="D670" s="776"/>
      <c r="E670" s="106" t="s">
        <v>16</v>
      </c>
      <c r="F670" s="91"/>
      <c r="G670" s="91"/>
      <c r="H670" s="91"/>
      <c r="I670" s="91"/>
      <c r="J670" s="89"/>
      <c r="K670" s="89"/>
      <c r="L670" s="92"/>
      <c r="M670" s="92"/>
      <c r="N670" s="93"/>
    </row>
    <row r="671" spans="1:14" s="197" customFormat="1" ht="18.5" customHeight="1">
      <c r="A671" s="293"/>
      <c r="B671" s="751"/>
      <c r="C671" s="779"/>
      <c r="D671" s="776"/>
      <c r="E671" s="290" t="s">
        <v>13</v>
      </c>
      <c r="F671" s="91">
        <f t="shared" ref="F671:M671" si="284">F673+F674+F675+F676+F677</f>
        <v>124.5</v>
      </c>
      <c r="G671" s="91">
        <f t="shared" si="284"/>
        <v>124.27</v>
      </c>
      <c r="H671" s="91">
        <f t="shared" si="284"/>
        <v>174</v>
      </c>
      <c r="I671" s="91">
        <f t="shared" si="284"/>
        <v>37.840000000000003</v>
      </c>
      <c r="J671" s="89">
        <f t="shared" si="284"/>
        <v>114</v>
      </c>
      <c r="K671" s="89">
        <f t="shared" si="284"/>
        <v>113.04</v>
      </c>
      <c r="L671" s="91">
        <f t="shared" si="284"/>
        <v>174</v>
      </c>
      <c r="M671" s="91">
        <f t="shared" si="284"/>
        <v>174</v>
      </c>
      <c r="N671" s="292"/>
    </row>
    <row r="672" spans="1:14" s="197" customFormat="1" ht="13.5" customHeight="1">
      <c r="A672" s="293"/>
      <c r="B672" s="751"/>
      <c r="C672" s="779"/>
      <c r="D672" s="776"/>
      <c r="E672" s="290" t="s">
        <v>14</v>
      </c>
      <c r="F672" s="91"/>
      <c r="G672" s="91"/>
      <c r="H672" s="91"/>
      <c r="I672" s="91"/>
      <c r="J672" s="89"/>
      <c r="K672" s="89"/>
      <c r="L672" s="91"/>
      <c r="M672" s="91"/>
      <c r="N672" s="292"/>
    </row>
    <row r="673" spans="1:14" s="197" customFormat="1" ht="13.5" customHeight="1">
      <c r="A673" s="293"/>
      <c r="B673" s="751"/>
      <c r="C673" s="779"/>
      <c r="D673" s="776"/>
      <c r="E673" s="290" t="s">
        <v>24</v>
      </c>
      <c r="F673" s="91">
        <v>0</v>
      </c>
      <c r="G673" s="91">
        <v>0</v>
      </c>
      <c r="H673" s="91">
        <v>0</v>
      </c>
      <c r="I673" s="91">
        <v>0</v>
      </c>
      <c r="J673" s="89">
        <v>0</v>
      </c>
      <c r="K673" s="89">
        <v>0</v>
      </c>
      <c r="L673" s="91">
        <v>0</v>
      </c>
      <c r="M673" s="91">
        <v>0</v>
      </c>
      <c r="N673" s="292"/>
    </row>
    <row r="674" spans="1:14" s="197" customFormat="1" ht="13.5" customHeight="1">
      <c r="A674" s="293"/>
      <c r="B674" s="751"/>
      <c r="C674" s="779"/>
      <c r="D674" s="776"/>
      <c r="E674" s="290" t="s">
        <v>15</v>
      </c>
      <c r="F674" s="91">
        <v>0</v>
      </c>
      <c r="G674" s="91">
        <v>0</v>
      </c>
      <c r="H674" s="91">
        <v>0</v>
      </c>
      <c r="I674" s="91">
        <v>0</v>
      </c>
      <c r="J674" s="89">
        <v>0</v>
      </c>
      <c r="K674" s="89">
        <v>0</v>
      </c>
      <c r="L674" s="91">
        <v>0</v>
      </c>
      <c r="M674" s="91">
        <v>0</v>
      </c>
      <c r="N674" s="292"/>
    </row>
    <row r="675" spans="1:14" s="197" customFormat="1" ht="13.5" customHeight="1">
      <c r="A675" s="293"/>
      <c r="B675" s="751"/>
      <c r="C675" s="779"/>
      <c r="D675" s="776"/>
      <c r="E675" s="290" t="s">
        <v>29</v>
      </c>
      <c r="F675" s="91"/>
      <c r="G675" s="91"/>
      <c r="H675" s="91"/>
      <c r="I675" s="91"/>
      <c r="J675" s="89"/>
      <c r="K675" s="89"/>
      <c r="L675" s="91"/>
      <c r="M675" s="91"/>
      <c r="N675" s="292"/>
    </row>
    <row r="676" spans="1:14" s="197" customFormat="1" ht="13.5" customHeight="1">
      <c r="A676" s="293"/>
      <c r="B676" s="751"/>
      <c r="C676" s="779"/>
      <c r="D676" s="776"/>
      <c r="E676" s="290" t="s">
        <v>62</v>
      </c>
      <c r="F676" s="413">
        <v>124.5</v>
      </c>
      <c r="G676" s="413">
        <v>124.27</v>
      </c>
      <c r="H676" s="413">
        <v>174</v>
      </c>
      <c r="I676" s="413">
        <v>37.840000000000003</v>
      </c>
      <c r="J676" s="145">
        <v>114</v>
      </c>
      <c r="K676" s="141">
        <v>113.04</v>
      </c>
      <c r="L676" s="422">
        <v>174</v>
      </c>
      <c r="M676" s="422">
        <v>174</v>
      </c>
      <c r="N676" s="292"/>
    </row>
    <row r="677" spans="1:14" s="197" customFormat="1" ht="13.5" customHeight="1">
      <c r="A677" s="293"/>
      <c r="B677" s="751"/>
      <c r="C677" s="779"/>
      <c r="D677" s="776"/>
      <c r="E677" s="290" t="s">
        <v>16</v>
      </c>
      <c r="F677" s="91"/>
      <c r="G677" s="91"/>
      <c r="H677" s="91"/>
      <c r="I677" s="91"/>
      <c r="J677" s="89"/>
      <c r="K677" s="89"/>
      <c r="L677" s="91"/>
      <c r="M677" s="91"/>
      <c r="N677" s="292"/>
    </row>
    <row r="678" spans="1:14" s="197" customFormat="1" ht="13.5" customHeight="1">
      <c r="A678" s="293"/>
      <c r="B678" s="751"/>
      <c r="C678" s="779"/>
      <c r="D678" s="776"/>
      <c r="E678" s="290" t="s">
        <v>13</v>
      </c>
      <c r="F678" s="91">
        <f t="shared" ref="F678:M678" si="285">F680+F681+F682+F683+F684</f>
        <v>5</v>
      </c>
      <c r="G678" s="91">
        <f t="shared" si="285"/>
        <v>0</v>
      </c>
      <c r="H678" s="91">
        <f t="shared" si="285"/>
        <v>5</v>
      </c>
      <c r="I678" s="91">
        <f t="shared" si="285"/>
        <v>0</v>
      </c>
      <c r="J678" s="89">
        <f t="shared" si="285"/>
        <v>5</v>
      </c>
      <c r="K678" s="89">
        <f t="shared" si="285"/>
        <v>0</v>
      </c>
      <c r="L678" s="91">
        <f t="shared" si="285"/>
        <v>5</v>
      </c>
      <c r="M678" s="91">
        <f t="shared" si="285"/>
        <v>5</v>
      </c>
      <c r="N678" s="90"/>
    </row>
    <row r="679" spans="1:14" s="197" customFormat="1" ht="15.75" customHeight="1">
      <c r="A679" s="293"/>
      <c r="B679" s="751"/>
      <c r="C679" s="779"/>
      <c r="D679" s="776"/>
      <c r="E679" s="290" t="s">
        <v>14</v>
      </c>
      <c r="F679" s="91"/>
      <c r="G679" s="91"/>
      <c r="H679" s="91"/>
      <c r="I679" s="91"/>
      <c r="J679" s="89"/>
      <c r="K679" s="89"/>
      <c r="L679" s="91"/>
      <c r="M679" s="91"/>
      <c r="N679" s="90"/>
    </row>
    <row r="680" spans="1:14" s="197" customFormat="1" ht="15.75" customHeight="1">
      <c r="A680" s="293"/>
      <c r="B680" s="751"/>
      <c r="C680" s="779"/>
      <c r="D680" s="776"/>
      <c r="E680" s="290" t="s">
        <v>24</v>
      </c>
      <c r="F680" s="91">
        <v>0</v>
      </c>
      <c r="G680" s="96">
        <v>0</v>
      </c>
      <c r="H680" s="91">
        <v>0</v>
      </c>
      <c r="I680" s="91">
        <v>0</v>
      </c>
      <c r="J680" s="89">
        <v>0</v>
      </c>
      <c r="K680" s="97">
        <v>0</v>
      </c>
      <c r="L680" s="91">
        <v>0</v>
      </c>
      <c r="M680" s="91">
        <v>0</v>
      </c>
      <c r="N680" s="90"/>
    </row>
    <row r="681" spans="1:14" s="197" customFormat="1" ht="15.75" customHeight="1">
      <c r="A681" s="293"/>
      <c r="B681" s="751"/>
      <c r="C681" s="779"/>
      <c r="D681" s="776"/>
      <c r="E681" s="290" t="s">
        <v>15</v>
      </c>
      <c r="F681" s="91">
        <v>0</v>
      </c>
      <c r="G681" s="96">
        <v>0</v>
      </c>
      <c r="H681" s="91">
        <v>0</v>
      </c>
      <c r="I681" s="91">
        <v>0</v>
      </c>
      <c r="J681" s="89">
        <v>0</v>
      </c>
      <c r="K681" s="97">
        <v>0</v>
      </c>
      <c r="L681" s="91">
        <v>0</v>
      </c>
      <c r="M681" s="91">
        <v>0</v>
      </c>
      <c r="N681" s="90"/>
    </row>
    <row r="682" spans="1:14" s="197" customFormat="1" ht="15.75" customHeight="1">
      <c r="A682" s="293"/>
      <c r="B682" s="751"/>
      <c r="C682" s="779"/>
      <c r="D682" s="776"/>
      <c r="E682" s="290" t="s">
        <v>29</v>
      </c>
      <c r="F682" s="91"/>
      <c r="G682" s="91"/>
      <c r="H682" s="91"/>
      <c r="I682" s="91"/>
      <c r="J682" s="89"/>
      <c r="K682" s="89"/>
      <c r="L682" s="91"/>
      <c r="M682" s="91"/>
      <c r="N682" s="90"/>
    </row>
    <row r="683" spans="1:14" s="197" customFormat="1" ht="15.75" customHeight="1">
      <c r="A683" s="293"/>
      <c r="B683" s="751"/>
      <c r="C683" s="779"/>
      <c r="D683" s="776"/>
      <c r="E683" s="290" t="s">
        <v>62</v>
      </c>
      <c r="F683" s="413">
        <v>5</v>
      </c>
      <c r="G683" s="413">
        <v>0</v>
      </c>
      <c r="H683" s="413">
        <v>5</v>
      </c>
      <c r="I683" s="413">
        <v>0</v>
      </c>
      <c r="J683" s="145">
        <v>5</v>
      </c>
      <c r="K683" s="141">
        <v>0</v>
      </c>
      <c r="L683" s="422">
        <v>5</v>
      </c>
      <c r="M683" s="422">
        <v>5</v>
      </c>
      <c r="N683" s="90"/>
    </row>
    <row r="684" spans="1:14" s="197" customFormat="1" ht="15.75" customHeight="1">
      <c r="A684" s="293"/>
      <c r="B684" s="751"/>
      <c r="C684" s="780"/>
      <c r="D684" s="777"/>
      <c r="E684" s="290" t="s">
        <v>16</v>
      </c>
      <c r="F684" s="91"/>
      <c r="G684" s="91"/>
      <c r="H684" s="91"/>
      <c r="I684" s="91"/>
      <c r="J684" s="89"/>
      <c r="K684" s="89"/>
      <c r="L684" s="91"/>
      <c r="M684" s="91"/>
      <c r="N684" s="90"/>
    </row>
    <row r="685" spans="1:14" s="197" customFormat="1" ht="14" customHeight="1">
      <c r="A685" s="293"/>
      <c r="B685" s="451"/>
      <c r="C685" s="778"/>
      <c r="D685" s="759" t="s">
        <v>454</v>
      </c>
      <c r="E685" s="290" t="s">
        <v>13</v>
      </c>
      <c r="F685" s="91">
        <f t="shared" ref="F685:M685" si="286">F687+F688+F689+F690+F691</f>
        <v>3334.3313600000001</v>
      </c>
      <c r="G685" s="91">
        <f t="shared" si="286"/>
        <v>3334.2883299999999</v>
      </c>
      <c r="H685" s="91">
        <f t="shared" si="286"/>
        <v>4066.5415499999999</v>
      </c>
      <c r="I685" s="91">
        <f t="shared" si="286"/>
        <v>1809.78943</v>
      </c>
      <c r="J685" s="89">
        <f t="shared" si="286"/>
        <v>4068.5695500000002</v>
      </c>
      <c r="K685" s="89">
        <f t="shared" si="286"/>
        <v>3918.8358600000001</v>
      </c>
      <c r="L685" s="91">
        <f t="shared" si="286"/>
        <v>3268.04196</v>
      </c>
      <c r="M685" s="91">
        <f t="shared" si="286"/>
        <v>3268.04196</v>
      </c>
      <c r="N685" s="90"/>
    </row>
    <row r="686" spans="1:14" s="197" customFormat="1" ht="14" customHeight="1">
      <c r="A686" s="293"/>
      <c r="B686" s="451"/>
      <c r="C686" s="779"/>
      <c r="D686" s="760"/>
      <c r="E686" s="290" t="s">
        <v>14</v>
      </c>
      <c r="F686" s="91"/>
      <c r="G686" s="91"/>
      <c r="H686" s="91"/>
      <c r="I686" s="91"/>
      <c r="J686" s="89"/>
      <c r="K686" s="89"/>
      <c r="L686" s="91"/>
      <c r="M686" s="91"/>
      <c r="N686" s="90"/>
    </row>
    <row r="687" spans="1:14" s="197" customFormat="1" ht="14" customHeight="1">
      <c r="A687" s="293"/>
      <c r="B687" s="451"/>
      <c r="C687" s="779"/>
      <c r="D687" s="760"/>
      <c r="E687" s="290" t="s">
        <v>24</v>
      </c>
      <c r="F687" s="91">
        <v>0</v>
      </c>
      <c r="G687" s="96">
        <v>0</v>
      </c>
      <c r="H687" s="91">
        <v>0</v>
      </c>
      <c r="I687" s="91">
        <v>0</v>
      </c>
      <c r="J687" s="89">
        <v>0</v>
      </c>
      <c r="K687" s="97">
        <v>0</v>
      </c>
      <c r="L687" s="91">
        <v>0</v>
      </c>
      <c r="M687" s="91">
        <v>0</v>
      </c>
      <c r="N687" s="90"/>
    </row>
    <row r="688" spans="1:14" s="197" customFormat="1" ht="14" customHeight="1">
      <c r="A688" s="293"/>
      <c r="B688" s="451"/>
      <c r="C688" s="779"/>
      <c r="D688" s="760"/>
      <c r="E688" s="290" t="s">
        <v>15</v>
      </c>
      <c r="F688" s="91">
        <v>0</v>
      </c>
      <c r="G688" s="96">
        <v>0</v>
      </c>
      <c r="H688" s="91">
        <v>0</v>
      </c>
      <c r="I688" s="91">
        <v>0</v>
      </c>
      <c r="J688" s="89">
        <v>0</v>
      </c>
      <c r="K688" s="97">
        <v>0</v>
      </c>
      <c r="L688" s="91">
        <v>0</v>
      </c>
      <c r="M688" s="91">
        <v>0</v>
      </c>
      <c r="N688" s="90"/>
    </row>
    <row r="689" spans="1:14" s="197" customFormat="1" ht="14" customHeight="1">
      <c r="A689" s="293"/>
      <c r="B689" s="451"/>
      <c r="C689" s="779"/>
      <c r="D689" s="760"/>
      <c r="E689" s="290" t="s">
        <v>29</v>
      </c>
      <c r="F689" s="91"/>
      <c r="G689" s="91"/>
      <c r="H689" s="91"/>
      <c r="I689" s="91"/>
      <c r="J689" s="89"/>
      <c r="K689" s="89"/>
      <c r="L689" s="91"/>
      <c r="M689" s="91"/>
      <c r="N689" s="90"/>
    </row>
    <row r="690" spans="1:14" s="197" customFormat="1" ht="14" customHeight="1">
      <c r="A690" s="293"/>
      <c r="B690" s="451"/>
      <c r="C690" s="779"/>
      <c r="D690" s="760"/>
      <c r="E690" s="290" t="s">
        <v>62</v>
      </c>
      <c r="F690" s="170">
        <v>3334.3313600000001</v>
      </c>
      <c r="G690" s="170">
        <v>3334.2883299999999</v>
      </c>
      <c r="H690" s="413">
        <v>4066.5415499999999</v>
      </c>
      <c r="I690" s="413">
        <v>1809.78943</v>
      </c>
      <c r="J690" s="171">
        <v>4068.5695500000002</v>
      </c>
      <c r="K690" s="171">
        <v>3918.8358600000001</v>
      </c>
      <c r="L690" s="422">
        <v>3268.04196</v>
      </c>
      <c r="M690" s="422">
        <v>3268.04196</v>
      </c>
      <c r="N690" s="90"/>
    </row>
    <row r="691" spans="1:14" s="197" customFormat="1" ht="14" customHeight="1">
      <c r="A691" s="293"/>
      <c r="B691" s="452"/>
      <c r="C691" s="779"/>
      <c r="D691" s="760"/>
      <c r="E691" s="290" t="s">
        <v>16</v>
      </c>
      <c r="F691" s="91"/>
      <c r="G691" s="91"/>
      <c r="H691" s="91"/>
      <c r="I691" s="91"/>
      <c r="J691" s="89"/>
      <c r="K691" s="89"/>
      <c r="L691" s="91"/>
      <c r="M691" s="91"/>
      <c r="N691" s="90"/>
    </row>
    <row r="692" spans="1:14" ht="15.5" customHeight="1">
      <c r="A692" s="123"/>
      <c r="B692" s="751"/>
      <c r="C692" s="779"/>
      <c r="D692" s="760"/>
      <c r="E692" s="106" t="s">
        <v>13</v>
      </c>
      <c r="F692" s="91">
        <f t="shared" ref="F692:G692" si="287">F694+F695+F696+F697+F698</f>
        <v>1007.44807</v>
      </c>
      <c r="G692" s="91">
        <f t="shared" si="287"/>
        <v>1003.32266</v>
      </c>
      <c r="H692" s="91">
        <f t="shared" ref="H692:M692" si="288">H694+H695+H696+H697+H698</f>
        <v>1228.09555</v>
      </c>
      <c r="I692" s="91">
        <f t="shared" si="288"/>
        <v>454.32700999999997</v>
      </c>
      <c r="J692" s="89">
        <f t="shared" si="288"/>
        <v>1226.06755</v>
      </c>
      <c r="K692" s="89">
        <f t="shared" si="288"/>
        <v>1179.9422999999999</v>
      </c>
      <c r="L692" s="88">
        <f t="shared" si="288"/>
        <v>986.94866999999999</v>
      </c>
      <c r="M692" s="88">
        <f t="shared" si="288"/>
        <v>986.94866999999999</v>
      </c>
      <c r="N692" s="93"/>
    </row>
    <row r="693" spans="1:14" ht="15.75" customHeight="1">
      <c r="A693" s="123"/>
      <c r="B693" s="751"/>
      <c r="C693" s="779"/>
      <c r="D693" s="760"/>
      <c r="E693" s="106" t="s">
        <v>14</v>
      </c>
      <c r="F693" s="91"/>
      <c r="G693" s="91"/>
      <c r="H693" s="91"/>
      <c r="I693" s="91"/>
      <c r="J693" s="89"/>
      <c r="K693" s="89"/>
      <c r="L693" s="92"/>
      <c r="M693" s="92"/>
      <c r="N693" s="93"/>
    </row>
    <row r="694" spans="1:14" ht="15.75" customHeight="1">
      <c r="A694" s="123"/>
      <c r="B694" s="751"/>
      <c r="C694" s="779"/>
      <c r="D694" s="760"/>
      <c r="E694" s="106" t="s">
        <v>24</v>
      </c>
      <c r="F694" s="91">
        <v>0</v>
      </c>
      <c r="G694" s="96">
        <v>0</v>
      </c>
      <c r="H694" s="91">
        <v>0</v>
      </c>
      <c r="I694" s="91">
        <v>0</v>
      </c>
      <c r="J694" s="89">
        <v>0</v>
      </c>
      <c r="K694" s="97">
        <v>0</v>
      </c>
      <c r="L694" s="92">
        <v>0</v>
      </c>
      <c r="M694" s="92">
        <v>0</v>
      </c>
      <c r="N694" s="93"/>
    </row>
    <row r="695" spans="1:14" ht="15.75" customHeight="1">
      <c r="A695" s="123"/>
      <c r="B695" s="751"/>
      <c r="C695" s="779"/>
      <c r="D695" s="760"/>
      <c r="E695" s="106" t="s">
        <v>15</v>
      </c>
      <c r="F695" s="96">
        <v>0</v>
      </c>
      <c r="G695" s="96">
        <v>0</v>
      </c>
      <c r="H695" s="96">
        <v>0</v>
      </c>
      <c r="I695" s="96">
        <v>0</v>
      </c>
      <c r="J695" s="97">
        <v>0</v>
      </c>
      <c r="K695" s="97">
        <v>0</v>
      </c>
      <c r="L695" s="96">
        <v>0</v>
      </c>
      <c r="M695" s="96">
        <v>0</v>
      </c>
      <c r="N695" s="93"/>
    </row>
    <row r="696" spans="1:14" ht="15.75" customHeight="1">
      <c r="A696" s="123"/>
      <c r="B696" s="751"/>
      <c r="C696" s="779"/>
      <c r="D696" s="760"/>
      <c r="E696" s="106" t="s">
        <v>29</v>
      </c>
      <c r="F696" s="91"/>
      <c r="G696" s="91"/>
      <c r="H696" s="91"/>
      <c r="I696" s="91"/>
      <c r="J696" s="89"/>
      <c r="K696" s="89"/>
      <c r="L696" s="92"/>
      <c r="M696" s="92"/>
      <c r="N696" s="93"/>
    </row>
    <row r="697" spans="1:14" ht="15.75" customHeight="1">
      <c r="A697" s="123"/>
      <c r="B697" s="751"/>
      <c r="C697" s="779"/>
      <c r="D697" s="760"/>
      <c r="E697" s="106" t="s">
        <v>62</v>
      </c>
      <c r="F697" s="173">
        <v>1007.44807</v>
      </c>
      <c r="G697" s="170">
        <v>1003.32266</v>
      </c>
      <c r="H697" s="413">
        <v>1228.09555</v>
      </c>
      <c r="I697" s="413">
        <v>454.32700999999997</v>
      </c>
      <c r="J697" s="224">
        <v>1226.06755</v>
      </c>
      <c r="K697" s="171">
        <v>1179.9422999999999</v>
      </c>
      <c r="L697" s="422">
        <v>986.94866999999999</v>
      </c>
      <c r="M697" s="422">
        <v>986.94866999999999</v>
      </c>
      <c r="N697" s="93"/>
    </row>
    <row r="698" spans="1:14" ht="15.75" customHeight="1">
      <c r="A698" s="123"/>
      <c r="B698" s="751"/>
      <c r="C698" s="779"/>
      <c r="D698" s="760"/>
      <c r="E698" s="106" t="s">
        <v>16</v>
      </c>
      <c r="F698" s="91"/>
      <c r="G698" s="91"/>
      <c r="H698" s="91"/>
      <c r="I698" s="91"/>
      <c r="J698" s="89"/>
      <c r="K698" s="89"/>
      <c r="L698" s="92"/>
      <c r="M698" s="92"/>
      <c r="N698" s="93"/>
    </row>
    <row r="699" spans="1:14" s="38" customFormat="1" ht="15.75" customHeight="1">
      <c r="A699" s="123"/>
      <c r="B699" s="751"/>
      <c r="C699" s="779"/>
      <c r="D699" s="760"/>
      <c r="E699" s="106" t="s">
        <v>13</v>
      </c>
      <c r="F699" s="91">
        <f t="shared" ref="F699:G699" si="289">F700+F701+F703+F704+F702</f>
        <v>661.78300000000002</v>
      </c>
      <c r="G699" s="91">
        <f t="shared" si="289"/>
        <v>611.48943999999995</v>
      </c>
      <c r="H699" s="91">
        <f t="shared" ref="H699:M699" si="290">H700+H701+H703+H704+H702</f>
        <v>714.25717999999995</v>
      </c>
      <c r="I699" s="91">
        <f t="shared" si="290"/>
        <v>340.93857000000003</v>
      </c>
      <c r="J699" s="89">
        <f t="shared" si="290"/>
        <v>722.75717999999995</v>
      </c>
      <c r="K699" s="89">
        <f t="shared" si="290"/>
        <v>671.85072000000002</v>
      </c>
      <c r="L699" s="88">
        <f t="shared" si="290"/>
        <v>714.25717999999995</v>
      </c>
      <c r="M699" s="88">
        <f t="shared" si="290"/>
        <v>714.25717999999995</v>
      </c>
      <c r="N699" s="93"/>
    </row>
    <row r="700" spans="1:14" s="38" customFormat="1" ht="15.75" customHeight="1">
      <c r="A700" s="123"/>
      <c r="B700" s="751"/>
      <c r="C700" s="779"/>
      <c r="D700" s="760"/>
      <c r="E700" s="106" t="s">
        <v>14</v>
      </c>
      <c r="F700" s="91"/>
      <c r="G700" s="91"/>
      <c r="H700" s="91"/>
      <c r="I700" s="91"/>
      <c r="J700" s="89"/>
      <c r="K700" s="89"/>
      <c r="L700" s="92"/>
      <c r="M700" s="92"/>
      <c r="N700" s="93"/>
    </row>
    <row r="701" spans="1:14" s="38" customFormat="1" ht="15.75" customHeight="1">
      <c r="A701" s="123"/>
      <c r="B701" s="751"/>
      <c r="C701" s="779"/>
      <c r="D701" s="760"/>
      <c r="E701" s="106" t="s">
        <v>24</v>
      </c>
      <c r="F701" s="91">
        <v>0</v>
      </c>
      <c r="G701" s="96">
        <v>0</v>
      </c>
      <c r="H701" s="91">
        <v>0</v>
      </c>
      <c r="I701" s="91">
        <v>0</v>
      </c>
      <c r="J701" s="89">
        <v>0</v>
      </c>
      <c r="K701" s="97">
        <v>0</v>
      </c>
      <c r="L701" s="92">
        <v>0</v>
      </c>
      <c r="M701" s="92">
        <v>0</v>
      </c>
      <c r="N701" s="93"/>
    </row>
    <row r="702" spans="1:14" s="38" customFormat="1" ht="15.75" customHeight="1">
      <c r="A702" s="123"/>
      <c r="B702" s="751"/>
      <c r="C702" s="779"/>
      <c r="D702" s="760"/>
      <c r="E702" s="106" t="s">
        <v>15</v>
      </c>
      <c r="F702" s="96">
        <v>0</v>
      </c>
      <c r="G702" s="96">
        <v>0</v>
      </c>
      <c r="H702" s="96">
        <v>0</v>
      </c>
      <c r="I702" s="96">
        <v>0</v>
      </c>
      <c r="J702" s="97">
        <v>0</v>
      </c>
      <c r="K702" s="97">
        <v>0</v>
      </c>
      <c r="L702" s="96">
        <v>0</v>
      </c>
      <c r="M702" s="96">
        <v>0</v>
      </c>
      <c r="N702" s="93"/>
    </row>
    <row r="703" spans="1:14" s="38" customFormat="1" ht="15.75" customHeight="1">
      <c r="A703" s="123"/>
      <c r="B703" s="751"/>
      <c r="C703" s="779"/>
      <c r="D703" s="760"/>
      <c r="E703" s="106" t="s">
        <v>29</v>
      </c>
      <c r="F703" s="91"/>
      <c r="G703" s="91"/>
      <c r="H703" s="91"/>
      <c r="I703" s="91"/>
      <c r="J703" s="89"/>
      <c r="K703" s="89"/>
      <c r="L703" s="92"/>
      <c r="M703" s="92"/>
      <c r="N703" s="93"/>
    </row>
    <row r="704" spans="1:14" s="38" customFormat="1" ht="15.75" customHeight="1">
      <c r="A704" s="123"/>
      <c r="B704" s="751"/>
      <c r="C704" s="779"/>
      <c r="D704" s="760"/>
      <c r="E704" s="106" t="s">
        <v>62</v>
      </c>
      <c r="F704" s="170">
        <v>661.78300000000002</v>
      </c>
      <c r="G704" s="170">
        <v>611.48943999999995</v>
      </c>
      <c r="H704" s="413">
        <v>714.25717999999995</v>
      </c>
      <c r="I704" s="413">
        <v>340.93857000000003</v>
      </c>
      <c r="J704" s="171">
        <v>722.75717999999995</v>
      </c>
      <c r="K704" s="171">
        <v>671.85072000000002</v>
      </c>
      <c r="L704" s="422">
        <v>714.25717999999995</v>
      </c>
      <c r="M704" s="422">
        <v>714.25717999999995</v>
      </c>
      <c r="N704" s="93"/>
    </row>
    <row r="705" spans="1:14" s="38" customFormat="1" ht="15.75" customHeight="1">
      <c r="A705" s="123"/>
      <c r="B705" s="751"/>
      <c r="C705" s="779"/>
      <c r="D705" s="760"/>
      <c r="E705" s="106" t="s">
        <v>16</v>
      </c>
      <c r="F705" s="91"/>
      <c r="G705" s="91"/>
      <c r="H705" s="91"/>
      <c r="I705" s="91"/>
      <c r="J705" s="89"/>
      <c r="K705" s="89"/>
      <c r="L705" s="92"/>
      <c r="M705" s="92"/>
      <c r="N705" s="93"/>
    </row>
    <row r="706" spans="1:14" ht="15.75" customHeight="1">
      <c r="A706" s="123"/>
      <c r="B706" s="751"/>
      <c r="C706" s="779"/>
      <c r="D706" s="760"/>
      <c r="E706" s="106" t="s">
        <v>13</v>
      </c>
      <c r="F706" s="91">
        <f t="shared" ref="F706:G706" si="291">F708+F709+F710+F711+F712</f>
        <v>14</v>
      </c>
      <c r="G706" s="91">
        <f t="shared" si="291"/>
        <v>6.3000000000000003E-4</v>
      </c>
      <c r="H706" s="91">
        <f t="shared" ref="H706:M706" si="292">H708+H709+H710+H711+H712</f>
        <v>14</v>
      </c>
      <c r="I706" s="91">
        <f t="shared" si="292"/>
        <v>0</v>
      </c>
      <c r="J706" s="89">
        <f t="shared" si="292"/>
        <v>5.5</v>
      </c>
      <c r="K706" s="89">
        <f t="shared" si="292"/>
        <v>0</v>
      </c>
      <c r="L706" s="88">
        <f t="shared" si="292"/>
        <v>14</v>
      </c>
      <c r="M706" s="88">
        <f t="shared" si="292"/>
        <v>14</v>
      </c>
      <c r="N706" s="93"/>
    </row>
    <row r="707" spans="1:14" ht="15.75" customHeight="1">
      <c r="A707" s="123"/>
      <c r="B707" s="751"/>
      <c r="C707" s="779"/>
      <c r="D707" s="760"/>
      <c r="E707" s="106" t="s">
        <v>14</v>
      </c>
      <c r="F707" s="91"/>
      <c r="G707" s="91"/>
      <c r="H707" s="91"/>
      <c r="I707" s="91"/>
      <c r="J707" s="89"/>
      <c r="K707" s="89"/>
      <c r="L707" s="92"/>
      <c r="M707" s="92"/>
      <c r="N707" s="93"/>
    </row>
    <row r="708" spans="1:14" ht="15.75" customHeight="1">
      <c r="A708" s="123"/>
      <c r="B708" s="751"/>
      <c r="C708" s="779"/>
      <c r="D708" s="760"/>
      <c r="E708" s="106" t="s">
        <v>24</v>
      </c>
      <c r="F708" s="91">
        <v>0</v>
      </c>
      <c r="G708" s="96">
        <v>0</v>
      </c>
      <c r="H708" s="91">
        <v>0</v>
      </c>
      <c r="I708" s="91">
        <v>0</v>
      </c>
      <c r="J708" s="89">
        <v>0</v>
      </c>
      <c r="K708" s="97">
        <v>0</v>
      </c>
      <c r="L708" s="92">
        <v>0</v>
      </c>
      <c r="M708" s="92">
        <v>0</v>
      </c>
      <c r="N708" s="93"/>
    </row>
    <row r="709" spans="1:14" ht="15.75" customHeight="1">
      <c r="A709" s="123"/>
      <c r="B709" s="751"/>
      <c r="C709" s="779"/>
      <c r="D709" s="760"/>
      <c r="E709" s="106" t="s">
        <v>15</v>
      </c>
      <c r="F709" s="96">
        <v>0</v>
      </c>
      <c r="G709" s="96">
        <v>0</v>
      </c>
      <c r="H709" s="96">
        <v>0</v>
      </c>
      <c r="I709" s="96">
        <v>0</v>
      </c>
      <c r="J709" s="97">
        <v>0</v>
      </c>
      <c r="K709" s="97">
        <v>0</v>
      </c>
      <c r="L709" s="96">
        <v>0</v>
      </c>
      <c r="M709" s="96">
        <v>0</v>
      </c>
      <c r="N709" s="93"/>
    </row>
    <row r="710" spans="1:14" ht="15.75" customHeight="1">
      <c r="A710" s="123"/>
      <c r="B710" s="751"/>
      <c r="C710" s="779"/>
      <c r="D710" s="760"/>
      <c r="E710" s="106" t="s">
        <v>29</v>
      </c>
      <c r="F710" s="91"/>
      <c r="G710" s="91"/>
      <c r="H710" s="91"/>
      <c r="I710" s="91"/>
      <c r="J710" s="89"/>
      <c r="K710" s="89"/>
      <c r="L710" s="92"/>
      <c r="M710" s="92"/>
      <c r="N710" s="93"/>
    </row>
    <row r="711" spans="1:14" ht="15.75" customHeight="1">
      <c r="A711" s="123"/>
      <c r="B711" s="751"/>
      <c r="C711" s="779"/>
      <c r="D711" s="760"/>
      <c r="E711" s="106" t="s">
        <v>62</v>
      </c>
      <c r="F711" s="170">
        <v>14</v>
      </c>
      <c r="G711" s="170">
        <v>6.3000000000000003E-4</v>
      </c>
      <c r="H711" s="413">
        <v>14</v>
      </c>
      <c r="I711" s="413">
        <v>0</v>
      </c>
      <c r="J711" s="171">
        <v>5.5</v>
      </c>
      <c r="K711" s="171">
        <v>0</v>
      </c>
      <c r="L711" s="422">
        <v>14</v>
      </c>
      <c r="M711" s="422">
        <v>14</v>
      </c>
      <c r="N711" s="93"/>
    </row>
    <row r="712" spans="1:14" ht="15.75" customHeight="1">
      <c r="A712" s="123"/>
      <c r="B712" s="751"/>
      <c r="C712" s="779"/>
      <c r="D712" s="761"/>
      <c r="E712" s="106" t="s">
        <v>16</v>
      </c>
      <c r="F712" s="91"/>
      <c r="G712" s="91"/>
      <c r="H712" s="91"/>
      <c r="I712" s="91"/>
      <c r="J712" s="89"/>
      <c r="K712" s="89"/>
      <c r="L712" s="92"/>
      <c r="M712" s="92"/>
      <c r="N712" s="93"/>
    </row>
    <row r="713" spans="1:14" s="45" customFormat="1" ht="15.75" customHeight="1">
      <c r="A713" s="126"/>
      <c r="B713" s="751"/>
      <c r="C713" s="762"/>
      <c r="D713" s="759" t="s">
        <v>588</v>
      </c>
      <c r="E713" s="106" t="s">
        <v>13</v>
      </c>
      <c r="F713" s="91">
        <f>F715+F716+F717+F718</f>
        <v>0</v>
      </c>
      <c r="G713" s="91">
        <f>-G715+G716+G717+G718</f>
        <v>0</v>
      </c>
      <c r="H713" s="91">
        <f>H715+H716+H717+H718</f>
        <v>9377.3037199999999</v>
      </c>
      <c r="I713" s="91">
        <f>I715+I716+I717+I718</f>
        <v>9377.3037199999999</v>
      </c>
      <c r="J713" s="89">
        <f>J715+J716+J717+J718</f>
        <v>9377.3037199999999</v>
      </c>
      <c r="K713" s="89">
        <f>-K715+K716+K717+K718</f>
        <v>-3938.4678600000002</v>
      </c>
      <c r="L713" s="88">
        <f>L715+L716+L717+L718</f>
        <v>9341.71623</v>
      </c>
      <c r="M713" s="88">
        <f>M715+M716+M717+M718</f>
        <v>8896.8726000000006</v>
      </c>
      <c r="N713" s="93"/>
    </row>
    <row r="714" spans="1:14" s="45" customFormat="1" ht="15.75" customHeight="1">
      <c r="A714" s="126"/>
      <c r="B714" s="751"/>
      <c r="C714" s="762"/>
      <c r="D714" s="760"/>
      <c r="E714" s="106" t="s">
        <v>14</v>
      </c>
      <c r="F714" s="91"/>
      <c r="G714" s="91"/>
      <c r="H714" s="91"/>
      <c r="I714" s="91"/>
      <c r="J714" s="89"/>
      <c r="K714" s="89"/>
      <c r="L714" s="92"/>
      <c r="M714" s="92"/>
      <c r="N714" s="93"/>
    </row>
    <row r="715" spans="1:14" s="45" customFormat="1" ht="15.75" customHeight="1">
      <c r="A715" s="126"/>
      <c r="B715" s="751"/>
      <c r="C715" s="762"/>
      <c r="D715" s="760"/>
      <c r="E715" s="106" t="s">
        <v>24</v>
      </c>
      <c r="F715" s="170">
        <v>0</v>
      </c>
      <c r="G715" s="170">
        <v>0</v>
      </c>
      <c r="H715" s="413">
        <v>6657.8857900000003</v>
      </c>
      <c r="I715" s="413">
        <v>6657.8857900000003</v>
      </c>
      <c r="J715" s="171">
        <v>6657.8857900000003</v>
      </c>
      <c r="K715" s="171">
        <v>6657.8857900000003</v>
      </c>
      <c r="L715" s="422">
        <v>6445.7842000000001</v>
      </c>
      <c r="M715" s="422">
        <v>5249.1548300000004</v>
      </c>
      <c r="N715" s="93"/>
    </row>
    <row r="716" spans="1:14" s="45" customFormat="1" ht="15.75" customHeight="1">
      <c r="A716" s="126"/>
      <c r="B716" s="751"/>
      <c r="C716" s="762"/>
      <c r="D716" s="760"/>
      <c r="E716" s="106" t="s">
        <v>15</v>
      </c>
      <c r="F716" s="170">
        <v>0</v>
      </c>
      <c r="G716" s="170">
        <v>0</v>
      </c>
      <c r="H716" s="413">
        <v>2719.4179300000001</v>
      </c>
      <c r="I716" s="413">
        <v>2719.4179300000001</v>
      </c>
      <c r="J716" s="171">
        <v>2719.4179300000001</v>
      </c>
      <c r="K716" s="171">
        <v>2719.4179300000001</v>
      </c>
      <c r="L716" s="422">
        <v>2895.9320299999999</v>
      </c>
      <c r="M716" s="422">
        <v>3647.7177700000002</v>
      </c>
      <c r="N716" s="93"/>
    </row>
    <row r="717" spans="1:14" s="45" customFormat="1" ht="15.75" customHeight="1">
      <c r="A717" s="126"/>
      <c r="B717" s="751"/>
      <c r="C717" s="762"/>
      <c r="D717" s="760"/>
      <c r="E717" s="106" t="s">
        <v>29</v>
      </c>
      <c r="F717" s="91"/>
      <c r="G717" s="91"/>
      <c r="H717" s="91"/>
      <c r="I717" s="91"/>
      <c r="J717" s="89"/>
      <c r="K717" s="89"/>
      <c r="L717" s="92"/>
      <c r="M717" s="92"/>
      <c r="N717" s="93"/>
    </row>
    <row r="718" spans="1:14" s="45" customFormat="1" ht="15.75" customHeight="1">
      <c r="A718" s="126"/>
      <c r="B718" s="751"/>
      <c r="C718" s="762"/>
      <c r="D718" s="760"/>
      <c r="E718" s="106" t="s">
        <v>62</v>
      </c>
      <c r="F718" s="413">
        <v>0</v>
      </c>
      <c r="G718" s="413">
        <v>0</v>
      </c>
      <c r="H718" s="413">
        <v>0</v>
      </c>
      <c r="I718" s="413">
        <v>0</v>
      </c>
      <c r="J718" s="224">
        <v>0</v>
      </c>
      <c r="K718" s="171">
        <v>0</v>
      </c>
      <c r="L718" s="422">
        <v>0</v>
      </c>
      <c r="M718" s="422">
        <v>0</v>
      </c>
      <c r="N718" s="93"/>
    </row>
    <row r="719" spans="1:14" s="45" customFormat="1" ht="15.75" customHeight="1">
      <c r="A719" s="126"/>
      <c r="B719" s="751"/>
      <c r="C719" s="763"/>
      <c r="D719" s="761"/>
      <c r="E719" s="106" t="s">
        <v>16</v>
      </c>
      <c r="F719" s="91"/>
      <c r="G719" s="91"/>
      <c r="H719" s="91"/>
      <c r="I719" s="91"/>
      <c r="J719" s="89"/>
      <c r="K719" s="89"/>
      <c r="L719" s="92"/>
      <c r="M719" s="92"/>
      <c r="N719" s="93"/>
    </row>
    <row r="720" spans="1:14" s="197" customFormat="1" ht="15.75" customHeight="1">
      <c r="A720" s="293"/>
      <c r="B720" s="767"/>
      <c r="C720" s="835"/>
      <c r="D720" s="759" t="s">
        <v>674</v>
      </c>
      <c r="E720" s="290" t="s">
        <v>13</v>
      </c>
      <c r="F720" s="91">
        <f t="shared" ref="F720:G720" si="293">F722+F723+F724+F725+F726</f>
        <v>0</v>
      </c>
      <c r="G720" s="91">
        <f t="shared" si="293"/>
        <v>0</v>
      </c>
      <c r="H720" s="91">
        <f t="shared" ref="H720:I720" si="294">H722+H723+H725</f>
        <v>142.42500000000001</v>
      </c>
      <c r="I720" s="91">
        <f t="shared" si="294"/>
        <v>0</v>
      </c>
      <c r="J720" s="89">
        <f t="shared" ref="J720:M720" si="295">J722+J723+J724+J725+J726</f>
        <v>142.42500000000001</v>
      </c>
      <c r="K720" s="89">
        <f t="shared" si="295"/>
        <v>142.42500000000001</v>
      </c>
      <c r="L720" s="88">
        <f t="shared" si="295"/>
        <v>0</v>
      </c>
      <c r="M720" s="88">
        <f t="shared" si="295"/>
        <v>0</v>
      </c>
      <c r="N720" s="292"/>
    </row>
    <row r="721" spans="1:17" s="197" customFormat="1" ht="15.75" customHeight="1">
      <c r="A721" s="293"/>
      <c r="B721" s="768"/>
      <c r="C721" s="836"/>
      <c r="D721" s="760"/>
      <c r="E721" s="290" t="s">
        <v>14</v>
      </c>
      <c r="F721" s="91"/>
      <c r="G721" s="91"/>
      <c r="H721" s="91"/>
      <c r="I721" s="91"/>
      <c r="J721" s="89"/>
      <c r="K721" s="89"/>
      <c r="L721" s="92"/>
      <c r="M721" s="92"/>
      <c r="N721" s="292"/>
    </row>
    <row r="722" spans="1:17" s="197" customFormat="1" ht="15.75" customHeight="1">
      <c r="A722" s="293"/>
      <c r="B722" s="768"/>
      <c r="C722" s="836"/>
      <c r="D722" s="760"/>
      <c r="E722" s="290" t="s">
        <v>24</v>
      </c>
      <c r="F722" s="170">
        <v>0</v>
      </c>
      <c r="G722" s="170">
        <v>0</v>
      </c>
      <c r="H722" s="170">
        <v>0</v>
      </c>
      <c r="I722" s="170">
        <v>0</v>
      </c>
      <c r="J722" s="171">
        <v>0</v>
      </c>
      <c r="K722" s="171">
        <v>0</v>
      </c>
      <c r="L722" s="176">
        <v>0</v>
      </c>
      <c r="M722" s="176">
        <v>0</v>
      </c>
      <c r="N722" s="292"/>
    </row>
    <row r="723" spans="1:17" s="197" customFormat="1" ht="15.75" customHeight="1">
      <c r="A723" s="293"/>
      <c r="B723" s="768"/>
      <c r="C723" s="836"/>
      <c r="D723" s="760"/>
      <c r="E723" s="290" t="s">
        <v>15</v>
      </c>
      <c r="F723" s="170">
        <v>0</v>
      </c>
      <c r="G723" s="170">
        <v>0</v>
      </c>
      <c r="H723" s="413">
        <v>141</v>
      </c>
      <c r="I723" s="413">
        <v>0</v>
      </c>
      <c r="J723" s="171">
        <v>141</v>
      </c>
      <c r="K723" s="171">
        <v>141</v>
      </c>
      <c r="L723" s="176">
        <v>0</v>
      </c>
      <c r="M723" s="176">
        <v>0</v>
      </c>
      <c r="N723" s="292"/>
    </row>
    <row r="724" spans="1:17" s="197" customFormat="1" ht="15.75" customHeight="1">
      <c r="A724" s="293"/>
      <c r="B724" s="768"/>
      <c r="C724" s="836"/>
      <c r="D724" s="760"/>
      <c r="E724" s="290" t="s">
        <v>29</v>
      </c>
      <c r="F724" s="91"/>
      <c r="G724" s="91"/>
      <c r="H724" s="91"/>
      <c r="I724" s="91"/>
      <c r="J724" s="89"/>
      <c r="K724" s="89"/>
      <c r="L724" s="92"/>
      <c r="M724" s="92"/>
      <c r="N724" s="292"/>
    </row>
    <row r="725" spans="1:17" s="197" customFormat="1" ht="15.75" customHeight="1">
      <c r="A725" s="293"/>
      <c r="B725" s="768"/>
      <c r="C725" s="836"/>
      <c r="D725" s="760"/>
      <c r="E725" s="290" t="s">
        <v>62</v>
      </c>
      <c r="F725" s="170">
        <v>0</v>
      </c>
      <c r="G725" s="170">
        <v>0</v>
      </c>
      <c r="H725" s="413">
        <v>1.425</v>
      </c>
      <c r="I725" s="413">
        <v>0</v>
      </c>
      <c r="J725" s="171">
        <v>1.425</v>
      </c>
      <c r="K725" s="171">
        <v>1.425</v>
      </c>
      <c r="L725" s="176">
        <v>0</v>
      </c>
      <c r="M725" s="176">
        <v>0</v>
      </c>
      <c r="N725" s="292"/>
    </row>
    <row r="726" spans="1:17" s="197" customFormat="1" ht="15.75" customHeight="1">
      <c r="A726" s="293"/>
      <c r="B726" s="769"/>
      <c r="C726" s="837"/>
      <c r="D726" s="761"/>
      <c r="E726" s="290" t="s">
        <v>16</v>
      </c>
      <c r="F726" s="91"/>
      <c r="G726" s="91"/>
      <c r="H726" s="91"/>
      <c r="I726" s="91"/>
      <c r="J726" s="89"/>
      <c r="K726" s="89"/>
      <c r="L726" s="92"/>
      <c r="M726" s="92"/>
      <c r="N726" s="292"/>
    </row>
    <row r="727" spans="1:17" s="50" customFormat="1" ht="15.75" customHeight="1">
      <c r="A727" s="123"/>
      <c r="B727" s="770" t="s">
        <v>400</v>
      </c>
      <c r="C727" s="765" t="s">
        <v>83</v>
      </c>
      <c r="D727" s="765" t="s">
        <v>148</v>
      </c>
      <c r="E727" s="105" t="s">
        <v>13</v>
      </c>
      <c r="F727" s="87">
        <f t="shared" ref="F727:G727" si="296">F729+F730+F731+F732</f>
        <v>1057266.4527799999</v>
      </c>
      <c r="G727" s="87">
        <f t="shared" si="296"/>
        <v>1048504.2635299999</v>
      </c>
      <c r="H727" s="87">
        <f t="shared" ref="H727:M727" si="297">H729+H730+H731+H732</f>
        <v>1132058.2039099997</v>
      </c>
      <c r="I727" s="87">
        <f t="shared" si="297"/>
        <v>636986.73321999994</v>
      </c>
      <c r="J727" s="87">
        <f t="shared" si="297"/>
        <v>1201290.1703799998</v>
      </c>
      <c r="K727" s="87">
        <f t="shared" si="297"/>
        <v>1187555.9061399999</v>
      </c>
      <c r="L727" s="87">
        <f t="shared" si="297"/>
        <v>1047611.44059</v>
      </c>
      <c r="M727" s="87">
        <f t="shared" si="297"/>
        <v>1048105.0065599997</v>
      </c>
      <c r="N727" s="95"/>
      <c r="P727" s="257"/>
      <c r="Q727" s="336"/>
    </row>
    <row r="728" spans="1:17" s="50" customFormat="1" ht="15.75" customHeight="1">
      <c r="A728" s="123"/>
      <c r="B728" s="770"/>
      <c r="C728" s="765"/>
      <c r="D728" s="765"/>
      <c r="E728" s="105" t="s">
        <v>14</v>
      </c>
      <c r="F728" s="87"/>
      <c r="G728" s="87"/>
      <c r="H728" s="87"/>
      <c r="I728" s="87"/>
      <c r="J728" s="87"/>
      <c r="K728" s="87"/>
      <c r="L728" s="87"/>
      <c r="M728" s="87"/>
      <c r="N728" s="95"/>
      <c r="P728" s="257"/>
      <c r="Q728" s="336"/>
    </row>
    <row r="729" spans="1:17" s="50" customFormat="1" ht="15.75" customHeight="1">
      <c r="A729" s="123"/>
      <c r="B729" s="770"/>
      <c r="C729" s="765"/>
      <c r="D729" s="765"/>
      <c r="E729" s="105" t="s">
        <v>24</v>
      </c>
      <c r="F729" s="87">
        <f t="shared" ref="F729:G729" si="298">F736+F743+F750+F757+F764+F771+F778+F785+F792+F799+F806+F813+F820+F827+F834+F841+F848+F855+F862+F869+F876+F883+F890+F897+F904+F911+F925+F932+F939+F946+F953+F960+F974+F981+F988+F995+F1009+F1016+F1023</f>
        <v>50238.464739999996</v>
      </c>
      <c r="G729" s="87">
        <f t="shared" si="298"/>
        <v>48794.042159999997</v>
      </c>
      <c r="H729" s="471">
        <f>H736+H743+H750+H757+H764+H771+H778+H785+H792+H799+H806+H813+H820+H827+H834+H841+H848+H855+H862+H869+H876+H883+H890+H897+H904+H911+H918+H925+H932+H939+H946+H953+H960+H967+H974+H981+H988+H995+H1002+H1009+H1016+H1023</f>
        <v>53833.992969999999</v>
      </c>
      <c r="I729" s="471">
        <f t="shared" ref="I729" si="299">I736+I743+I750+I757+I764+I771+I778+I785+I792+I799+I806+I813+I820+I827+I834+I841+I848+I855+I862+I869+I876+I883+I890+I897+I904+I911+I918+I925+I932+I939+I946+I953+I960+I967+I974+I981+I988+I995+I1002+I1009+I1016+I1023</f>
        <v>44173.380170000004</v>
      </c>
      <c r="J729" s="471">
        <f>J736+J743+J750+J757+J764+J771+J778+J785+J792+J799+J806+J813+J820+J827+J834+J841+J848+J855+J862+J869+J876+J883+J890+J897+J904+J911+J918+J925+J932+J939+J946+J953+J960+J967+J974+J981+J988+J995+J1002+J1009+J1016+J1023+J1030+J1037+J1044</f>
        <v>73360.492959999989</v>
      </c>
      <c r="K729" s="471">
        <f t="shared" ref="K729:M729" si="300">K736+K743+K750+K757+K764+K771+K778+K785+K792+K799+K806+K813+K820+K827+K834+K841+K848+K855+K862+K869+K876+K883+K890+K897+K904+K911+K918+K925+K932+K939+K946+K953+K960+K967+K974+K981+K988+K995+K1002+K1009+K1016+K1023+K1030+K1037+K1044</f>
        <v>72449.346239999999</v>
      </c>
      <c r="L729" s="471">
        <f t="shared" si="300"/>
        <v>53267.726999999999</v>
      </c>
      <c r="M729" s="471">
        <f t="shared" si="300"/>
        <v>49490.564999999995</v>
      </c>
      <c r="N729" s="95"/>
      <c r="P729" s="257"/>
      <c r="Q729" s="257"/>
    </row>
    <row r="730" spans="1:17" s="50" customFormat="1" ht="15.75" customHeight="1">
      <c r="A730" s="123"/>
      <c r="B730" s="770"/>
      <c r="C730" s="765"/>
      <c r="D730" s="765"/>
      <c r="E730" s="105" t="s">
        <v>15</v>
      </c>
      <c r="F730" s="87">
        <f t="shared" ref="F730:G730" si="301">F737+F744+F751+F758+F765+F772+F779+F786+F793+F800+F807+F814+F821+F828+F835+F842+F849+F856+F863+F870+F877+F884+F891+F898+F905+F912+F926+F933+F940+F947+F954+F961+F975+F982+F989+F996+F1010+F1017+F1024</f>
        <v>692106.62812000012</v>
      </c>
      <c r="G730" s="87">
        <f t="shared" si="301"/>
        <v>684890.63890999998</v>
      </c>
      <c r="H730" s="471">
        <f t="shared" ref="H730:I733" si="302">H737+H744+H751+H758+H765+H772+H779+H786+H793+H800+H807+H814+H821+H828+H835+H842+H849+H856+H863+H870+H877+H884+H891+H898+H905+H912+H919+H926+H933+H940+H947+H954+H961+H968+H975+H982+H989+H996+H1003+H1010+H1017+H1024</f>
        <v>764029.6670299999</v>
      </c>
      <c r="I730" s="471">
        <f t="shared" si="302"/>
        <v>438697.64231999998</v>
      </c>
      <c r="J730" s="471">
        <f t="shared" ref="J730:M733" si="303">J737+J744+J751+J758+J765+J772+J779+J786+J793+J800+J807+J814+J821+J828+J835+J842+J849+J856+J863+J870+J877+J884+J891+J898+J905+J912+J919+J926+J933+J940+J947+J954+J961+J968+J975+J982+J989+J996+J1003+J1010+J1017+J1024+J1031+J1038+J1045</f>
        <v>812303.92223999999</v>
      </c>
      <c r="K730" s="471">
        <f t="shared" si="303"/>
        <v>800168.32031999982</v>
      </c>
      <c r="L730" s="471">
        <f t="shared" si="303"/>
        <v>687378.53299999994</v>
      </c>
      <c r="M730" s="471">
        <f t="shared" si="303"/>
        <v>691649.48499999987</v>
      </c>
      <c r="N730" s="95"/>
    </row>
    <row r="731" spans="1:17" s="50" customFormat="1" ht="15.75" customHeight="1">
      <c r="A731" s="123"/>
      <c r="B731" s="770"/>
      <c r="C731" s="765"/>
      <c r="D731" s="765"/>
      <c r="E731" s="105" t="s">
        <v>29</v>
      </c>
      <c r="F731" s="87">
        <f t="shared" ref="F731:G731" si="304">F738+F745+F752+F759+F766+F773+F780+F787+F794+F801+F808+F815+F822+F829+F836+F843+F850+F857+F864+F871+F878+F885+F892+F899+F906+F913+F927+F934+F941+F948+F955+F962+F976+F983+F990+F997+F1011+F1018+F1025</f>
        <v>0</v>
      </c>
      <c r="G731" s="87">
        <f t="shared" si="304"/>
        <v>0</v>
      </c>
      <c r="H731" s="471">
        <f t="shared" si="302"/>
        <v>0</v>
      </c>
      <c r="I731" s="471">
        <f t="shared" si="302"/>
        <v>0</v>
      </c>
      <c r="J731" s="471">
        <f t="shared" si="303"/>
        <v>0</v>
      </c>
      <c r="K731" s="471">
        <f t="shared" si="303"/>
        <v>0</v>
      </c>
      <c r="L731" s="471">
        <f t="shared" si="303"/>
        <v>0</v>
      </c>
      <c r="M731" s="471">
        <f t="shared" si="303"/>
        <v>0</v>
      </c>
      <c r="N731" s="95"/>
    </row>
    <row r="732" spans="1:17" s="50" customFormat="1" ht="15.75" customHeight="1">
      <c r="A732" s="123"/>
      <c r="B732" s="770"/>
      <c r="C732" s="765"/>
      <c r="D732" s="765"/>
      <c r="E732" s="105" t="s">
        <v>62</v>
      </c>
      <c r="F732" s="87">
        <f t="shared" ref="F732:G732" si="305">F739+F746+F753+F760+F767+F774+F781+F788+F795+F802+F809+F816+F823+F830+F837+F844+F851+F858+F865+F872+F879+F886+F893+F900+F907+F914+F928+F935+F942+F949+F956+F963+F977+F984+F991+F998+F1012+F1019+F1026</f>
        <v>314921.35991999996</v>
      </c>
      <c r="G732" s="87">
        <f t="shared" si="305"/>
        <v>314819.58246000001</v>
      </c>
      <c r="H732" s="87">
        <f t="shared" si="302"/>
        <v>314194.54390999989</v>
      </c>
      <c r="I732" s="87">
        <f t="shared" si="302"/>
        <v>154115.71072999993</v>
      </c>
      <c r="J732" s="471">
        <f t="shared" si="303"/>
        <v>315625.75517999986</v>
      </c>
      <c r="K732" s="471">
        <f t="shared" si="303"/>
        <v>314938.23957999999</v>
      </c>
      <c r="L732" s="471">
        <f t="shared" si="303"/>
        <v>306965.18059000006</v>
      </c>
      <c r="M732" s="471">
        <f t="shared" si="303"/>
        <v>306964.95655999985</v>
      </c>
      <c r="N732" s="95"/>
    </row>
    <row r="733" spans="1:17" s="50" customFormat="1" ht="15.75" customHeight="1">
      <c r="A733" s="123"/>
      <c r="B733" s="770"/>
      <c r="C733" s="765"/>
      <c r="D733" s="765"/>
      <c r="E733" s="105" t="s">
        <v>16</v>
      </c>
      <c r="F733" s="87">
        <f t="shared" ref="F733:G733" si="306">F740+F747+F754+F761+F768+F775+F782+F789+F796+F803+F810+F817+F824+F831+F838+F845+F852+F859+F866+F873+F880+F887+F894+F901+F908+F915+F929+F936+F943+F950+F957+F964+F978+F985+F992+F999+F1013+F1020+F1027</f>
        <v>0</v>
      </c>
      <c r="G733" s="87">
        <f t="shared" si="306"/>
        <v>0</v>
      </c>
      <c r="H733" s="471">
        <f t="shared" si="302"/>
        <v>0</v>
      </c>
      <c r="I733" s="471">
        <f t="shared" si="302"/>
        <v>0</v>
      </c>
      <c r="J733" s="471">
        <f t="shared" si="303"/>
        <v>0</v>
      </c>
      <c r="K733" s="471">
        <f t="shared" si="303"/>
        <v>0</v>
      </c>
      <c r="L733" s="471">
        <f t="shared" si="303"/>
        <v>0</v>
      </c>
      <c r="M733" s="471">
        <f t="shared" si="303"/>
        <v>0</v>
      </c>
      <c r="N733" s="95"/>
    </row>
    <row r="734" spans="1:17" s="197" customFormat="1" ht="13.5" customHeight="1">
      <c r="A734" s="460"/>
      <c r="B734" s="747"/>
      <c r="C734" s="752" t="s">
        <v>120</v>
      </c>
      <c r="D734" s="755" t="s">
        <v>449</v>
      </c>
      <c r="E734" s="456" t="s">
        <v>13</v>
      </c>
      <c r="F734" s="91">
        <f t="shared" ref="F734:M734" si="307">F736+F737+F738+F739+F740</f>
        <v>28748.2</v>
      </c>
      <c r="G734" s="91">
        <f t="shared" si="307"/>
        <v>28394</v>
      </c>
      <c r="H734" s="91">
        <f t="shared" si="307"/>
        <v>30466.799999999999</v>
      </c>
      <c r="I734" s="91">
        <f t="shared" si="307"/>
        <v>30466.799999999999</v>
      </c>
      <c r="J734" s="89">
        <f t="shared" si="307"/>
        <v>48578.6</v>
      </c>
      <c r="K734" s="89">
        <f t="shared" si="307"/>
        <v>48508.036</v>
      </c>
      <c r="L734" s="91">
        <f t="shared" si="307"/>
        <v>30466.799999999999</v>
      </c>
      <c r="M734" s="91">
        <f t="shared" si="307"/>
        <v>30466.799999999999</v>
      </c>
      <c r="N734" s="90"/>
    </row>
    <row r="735" spans="1:17" s="197" customFormat="1" ht="15.75" customHeight="1">
      <c r="A735" s="460"/>
      <c r="B735" s="748"/>
      <c r="C735" s="753"/>
      <c r="D735" s="756"/>
      <c r="E735" s="456" t="s">
        <v>14</v>
      </c>
      <c r="F735" s="91"/>
      <c r="G735" s="91"/>
      <c r="H735" s="91"/>
      <c r="I735" s="91"/>
      <c r="J735" s="89"/>
      <c r="K735" s="89"/>
      <c r="L735" s="91"/>
      <c r="M735" s="91"/>
      <c r="N735" s="90"/>
    </row>
    <row r="736" spans="1:17" s="197" customFormat="1" ht="15.75" customHeight="1">
      <c r="A736" s="460"/>
      <c r="B736" s="748"/>
      <c r="C736" s="753"/>
      <c r="D736" s="756"/>
      <c r="E736" s="456" t="s">
        <v>24</v>
      </c>
      <c r="F736" s="413">
        <v>28748.2</v>
      </c>
      <c r="G736" s="413">
        <v>28394</v>
      </c>
      <c r="H736" s="413">
        <v>30466.799999999999</v>
      </c>
      <c r="I736" s="413">
        <v>30466.799999999999</v>
      </c>
      <c r="J736" s="224">
        <v>48578.6</v>
      </c>
      <c r="K736" s="171">
        <v>48508.036</v>
      </c>
      <c r="L736" s="422">
        <v>30466.799999999999</v>
      </c>
      <c r="M736" s="422">
        <v>30466.799999999999</v>
      </c>
      <c r="N736" s="90"/>
    </row>
    <row r="737" spans="1:14" s="197" customFormat="1" ht="15.75" customHeight="1">
      <c r="A737" s="460"/>
      <c r="B737" s="748"/>
      <c r="C737" s="753"/>
      <c r="D737" s="756"/>
      <c r="E737" s="456" t="s">
        <v>15</v>
      </c>
      <c r="F737" s="170"/>
      <c r="G737" s="170"/>
      <c r="H737" s="170"/>
      <c r="I737" s="170"/>
      <c r="J737" s="171"/>
      <c r="K737" s="171"/>
      <c r="L737" s="170"/>
      <c r="M737" s="170"/>
      <c r="N737" s="90"/>
    </row>
    <row r="738" spans="1:14" s="197" customFormat="1" ht="15.75" customHeight="1">
      <c r="A738" s="460"/>
      <c r="B738" s="748"/>
      <c r="C738" s="753"/>
      <c r="D738" s="756"/>
      <c r="E738" s="456" t="s">
        <v>29</v>
      </c>
      <c r="F738" s="91"/>
      <c r="G738" s="91"/>
      <c r="H738" s="91"/>
      <c r="I738" s="91"/>
      <c r="J738" s="89"/>
      <c r="K738" s="89"/>
      <c r="L738" s="91"/>
      <c r="M738" s="91"/>
      <c r="N738" s="90"/>
    </row>
    <row r="739" spans="1:14" s="197" customFormat="1" ht="15.75" customHeight="1">
      <c r="A739" s="460"/>
      <c r="B739" s="748"/>
      <c r="C739" s="753"/>
      <c r="D739" s="756"/>
      <c r="E739" s="456" t="s">
        <v>62</v>
      </c>
      <c r="F739" s="96">
        <v>0</v>
      </c>
      <c r="G739" s="96">
        <v>0</v>
      </c>
      <c r="H739" s="96">
        <v>0</v>
      </c>
      <c r="I739" s="96">
        <v>0</v>
      </c>
      <c r="J739" s="97">
        <v>0</v>
      </c>
      <c r="K739" s="97">
        <v>0</v>
      </c>
      <c r="L739" s="96">
        <v>0</v>
      </c>
      <c r="M739" s="96">
        <v>0</v>
      </c>
      <c r="N739" s="90"/>
    </row>
    <row r="740" spans="1:14" s="197" customFormat="1" ht="15.75" customHeight="1">
      <c r="A740" s="460"/>
      <c r="B740" s="748"/>
      <c r="C740" s="754"/>
      <c r="D740" s="757"/>
      <c r="E740" s="456" t="s">
        <v>16</v>
      </c>
      <c r="F740" s="91"/>
      <c r="G740" s="91"/>
      <c r="H740" s="91"/>
      <c r="I740" s="91"/>
      <c r="J740" s="89"/>
      <c r="K740" s="89"/>
      <c r="L740" s="91"/>
      <c r="M740" s="91"/>
      <c r="N740" s="90"/>
    </row>
    <row r="741" spans="1:14" s="197" customFormat="1" ht="34" customHeight="1">
      <c r="A741" s="460"/>
      <c r="B741" s="748"/>
      <c r="C741" s="752"/>
      <c r="D741" s="758" t="s">
        <v>457</v>
      </c>
      <c r="E741" s="456" t="s">
        <v>13</v>
      </c>
      <c r="F741" s="91">
        <f t="shared" ref="F741:M741" si="308">F743+F744+F745+F746+F747</f>
        <v>81467.192800000004</v>
      </c>
      <c r="G741" s="91">
        <f t="shared" si="308"/>
        <v>81467.192800000004</v>
      </c>
      <c r="H741" s="91">
        <f t="shared" si="308"/>
        <v>89184.6</v>
      </c>
      <c r="I741" s="91">
        <f t="shared" si="308"/>
        <v>59381.058550000002</v>
      </c>
      <c r="J741" s="89">
        <f t="shared" si="308"/>
        <v>89850.3</v>
      </c>
      <c r="K741" s="89">
        <f t="shared" si="308"/>
        <v>89850.3</v>
      </c>
      <c r="L741" s="91">
        <f t="shared" si="308"/>
        <v>82868.800000000003</v>
      </c>
      <c r="M741" s="91">
        <f t="shared" si="308"/>
        <v>82868.800000000003</v>
      </c>
      <c r="N741" s="90"/>
    </row>
    <row r="742" spans="1:14" s="197" customFormat="1" ht="34" customHeight="1">
      <c r="A742" s="460"/>
      <c r="B742" s="748"/>
      <c r="C742" s="753"/>
      <c r="D742" s="758"/>
      <c r="E742" s="456" t="s">
        <v>14</v>
      </c>
      <c r="F742" s="91"/>
      <c r="G742" s="91"/>
      <c r="H742" s="91"/>
      <c r="I742" s="91"/>
      <c r="J742" s="89"/>
      <c r="K742" s="89"/>
      <c r="L742" s="91"/>
      <c r="M742" s="91"/>
      <c r="N742" s="90"/>
    </row>
    <row r="743" spans="1:14" s="197" customFormat="1" ht="34" customHeight="1">
      <c r="A743" s="460"/>
      <c r="B743" s="748"/>
      <c r="C743" s="753"/>
      <c r="D743" s="758"/>
      <c r="E743" s="456" t="s">
        <v>24</v>
      </c>
      <c r="F743" s="91">
        <v>0</v>
      </c>
      <c r="G743" s="96">
        <v>0</v>
      </c>
      <c r="H743" s="91">
        <v>0</v>
      </c>
      <c r="I743" s="91">
        <v>0</v>
      </c>
      <c r="J743" s="89">
        <v>0</v>
      </c>
      <c r="K743" s="97">
        <v>0</v>
      </c>
      <c r="L743" s="91">
        <v>0</v>
      </c>
      <c r="M743" s="91">
        <v>0</v>
      </c>
      <c r="N743" s="90"/>
    </row>
    <row r="744" spans="1:14" s="197" customFormat="1" ht="34" customHeight="1">
      <c r="A744" s="460"/>
      <c r="B744" s="748"/>
      <c r="C744" s="753"/>
      <c r="D744" s="758"/>
      <c r="E744" s="456" t="s">
        <v>15</v>
      </c>
      <c r="F744" s="413">
        <v>81467.192800000004</v>
      </c>
      <c r="G744" s="413">
        <v>81467.192800000004</v>
      </c>
      <c r="H744" s="413">
        <v>89184.6</v>
      </c>
      <c r="I744" s="413">
        <v>59381.058550000002</v>
      </c>
      <c r="J744" s="224">
        <v>89850.3</v>
      </c>
      <c r="K744" s="171">
        <v>89850.3</v>
      </c>
      <c r="L744" s="422">
        <v>82868.800000000003</v>
      </c>
      <c r="M744" s="422">
        <v>82868.800000000003</v>
      </c>
      <c r="N744" s="90"/>
    </row>
    <row r="745" spans="1:14" s="197" customFormat="1" ht="34" customHeight="1">
      <c r="A745" s="460"/>
      <c r="B745" s="748"/>
      <c r="C745" s="753"/>
      <c r="D745" s="758"/>
      <c r="E745" s="456" t="s">
        <v>29</v>
      </c>
      <c r="F745" s="91"/>
      <c r="G745" s="91"/>
      <c r="H745" s="91"/>
      <c r="I745" s="91"/>
      <c r="J745" s="171"/>
      <c r="K745" s="171"/>
      <c r="L745" s="170"/>
      <c r="M745" s="170"/>
      <c r="N745" s="90"/>
    </row>
    <row r="746" spans="1:14" s="197" customFormat="1" ht="34" customHeight="1">
      <c r="A746" s="460"/>
      <c r="B746" s="748"/>
      <c r="C746" s="753"/>
      <c r="D746" s="758"/>
      <c r="E746" s="456" t="s">
        <v>62</v>
      </c>
      <c r="F746" s="96">
        <v>0</v>
      </c>
      <c r="G746" s="96">
        <v>0</v>
      </c>
      <c r="H746" s="96">
        <v>0</v>
      </c>
      <c r="I746" s="96">
        <v>0</v>
      </c>
      <c r="J746" s="97">
        <v>0</v>
      </c>
      <c r="K746" s="97">
        <v>0</v>
      </c>
      <c r="L746" s="96">
        <v>0</v>
      </c>
      <c r="M746" s="96">
        <v>0</v>
      </c>
      <c r="N746" s="90"/>
    </row>
    <row r="747" spans="1:14" s="197" customFormat="1" ht="34" customHeight="1">
      <c r="A747" s="460"/>
      <c r="B747" s="749"/>
      <c r="C747" s="754"/>
      <c r="D747" s="758"/>
      <c r="E747" s="456" t="s">
        <v>16</v>
      </c>
      <c r="F747" s="91"/>
      <c r="G747" s="91"/>
      <c r="H747" s="91"/>
      <c r="I747" s="91"/>
      <c r="J747" s="89"/>
      <c r="K747" s="89"/>
      <c r="L747" s="91"/>
      <c r="M747" s="91"/>
      <c r="N747" s="90"/>
    </row>
    <row r="748" spans="1:14" s="197" customFormat="1" ht="18" customHeight="1">
      <c r="A748" s="460"/>
      <c r="B748" s="454"/>
      <c r="C748" s="752"/>
      <c r="D748" s="755" t="s">
        <v>687</v>
      </c>
      <c r="E748" s="456" t="s">
        <v>13</v>
      </c>
      <c r="F748" s="91">
        <f t="shared" ref="F748:M748" si="309">F750+F751+F752+F753+F754</f>
        <v>71930.5</v>
      </c>
      <c r="G748" s="91">
        <f t="shared" si="309"/>
        <v>71930.5</v>
      </c>
      <c r="H748" s="91">
        <f t="shared" si="309"/>
        <v>73152.7</v>
      </c>
      <c r="I748" s="91">
        <f t="shared" si="309"/>
        <v>54699.445749999999</v>
      </c>
      <c r="J748" s="89">
        <f t="shared" si="309"/>
        <v>74941.600000000006</v>
      </c>
      <c r="K748" s="89">
        <f t="shared" si="309"/>
        <v>74941.600000000006</v>
      </c>
      <c r="L748" s="91">
        <f t="shared" si="309"/>
        <v>70070.899999999994</v>
      </c>
      <c r="M748" s="91">
        <f t="shared" si="309"/>
        <v>70070.899999999994</v>
      </c>
      <c r="N748" s="459"/>
    </row>
    <row r="749" spans="1:14" s="197" customFormat="1" ht="18" customHeight="1">
      <c r="A749" s="460"/>
      <c r="B749" s="454"/>
      <c r="C749" s="685"/>
      <c r="D749" s="756"/>
      <c r="E749" s="456" t="s">
        <v>14</v>
      </c>
      <c r="F749" s="91"/>
      <c r="G749" s="91"/>
      <c r="H749" s="91"/>
      <c r="I749" s="91"/>
      <c r="J749" s="89"/>
      <c r="K749" s="89"/>
      <c r="L749" s="91"/>
      <c r="M749" s="91"/>
      <c r="N749" s="459"/>
    </row>
    <row r="750" spans="1:14" s="197" customFormat="1" ht="18" customHeight="1">
      <c r="A750" s="460"/>
      <c r="B750" s="454"/>
      <c r="C750" s="685"/>
      <c r="D750" s="756"/>
      <c r="E750" s="456" t="s">
        <v>24</v>
      </c>
      <c r="F750" s="91">
        <v>0</v>
      </c>
      <c r="G750" s="91">
        <v>0</v>
      </c>
      <c r="H750" s="91">
        <v>0</v>
      </c>
      <c r="I750" s="91">
        <v>0</v>
      </c>
      <c r="J750" s="89">
        <v>0</v>
      </c>
      <c r="K750" s="89">
        <v>0</v>
      </c>
      <c r="L750" s="91">
        <v>0</v>
      </c>
      <c r="M750" s="91">
        <v>0</v>
      </c>
      <c r="N750" s="459"/>
    </row>
    <row r="751" spans="1:14" s="197" customFormat="1" ht="18" customHeight="1">
      <c r="A751" s="460"/>
      <c r="B751" s="454"/>
      <c r="C751" s="685"/>
      <c r="D751" s="756"/>
      <c r="E751" s="456" t="s">
        <v>15</v>
      </c>
      <c r="F751" s="413">
        <v>71930.5</v>
      </c>
      <c r="G751" s="413">
        <v>71930.5</v>
      </c>
      <c r="H751" s="413">
        <v>73152.7</v>
      </c>
      <c r="I751" s="413">
        <v>54699.445749999999</v>
      </c>
      <c r="J751" s="224">
        <v>74941.600000000006</v>
      </c>
      <c r="K751" s="171">
        <v>74941.600000000006</v>
      </c>
      <c r="L751" s="422">
        <v>70070.899999999994</v>
      </c>
      <c r="M751" s="422">
        <v>70070.899999999994</v>
      </c>
      <c r="N751" s="459"/>
    </row>
    <row r="752" spans="1:14" s="197" customFormat="1" ht="18" customHeight="1">
      <c r="A752" s="460"/>
      <c r="B752" s="454"/>
      <c r="C752" s="685"/>
      <c r="D752" s="756"/>
      <c r="E752" s="456" t="s">
        <v>29</v>
      </c>
      <c r="F752" s="91"/>
      <c r="G752" s="91"/>
      <c r="H752" s="91"/>
      <c r="I752" s="91"/>
      <c r="J752" s="89"/>
      <c r="K752" s="89"/>
      <c r="L752" s="91"/>
      <c r="M752" s="91"/>
      <c r="N752" s="459"/>
    </row>
    <row r="753" spans="1:14" s="197" customFormat="1" ht="18" customHeight="1">
      <c r="A753" s="460"/>
      <c r="B753" s="454"/>
      <c r="C753" s="685"/>
      <c r="D753" s="756"/>
      <c r="E753" s="456" t="s">
        <v>62</v>
      </c>
      <c r="F753" s="91">
        <v>0</v>
      </c>
      <c r="G753" s="96">
        <v>0</v>
      </c>
      <c r="H753" s="91">
        <v>0</v>
      </c>
      <c r="I753" s="91">
        <v>0</v>
      </c>
      <c r="J753" s="89">
        <v>0</v>
      </c>
      <c r="K753" s="97">
        <v>0</v>
      </c>
      <c r="L753" s="91">
        <v>0</v>
      </c>
      <c r="M753" s="91">
        <v>0</v>
      </c>
      <c r="N753" s="459"/>
    </row>
    <row r="754" spans="1:14" s="197" customFormat="1" ht="18" customHeight="1">
      <c r="A754" s="460"/>
      <c r="B754" s="454"/>
      <c r="C754" s="685"/>
      <c r="D754" s="756"/>
      <c r="E754" s="456" t="s">
        <v>16</v>
      </c>
      <c r="F754" s="91"/>
      <c r="G754" s="91"/>
      <c r="H754" s="91"/>
      <c r="I754" s="91"/>
      <c r="J754" s="89"/>
      <c r="K754" s="89"/>
      <c r="L754" s="91"/>
      <c r="M754" s="91"/>
      <c r="N754" s="459"/>
    </row>
    <row r="755" spans="1:14" s="197" customFormat="1" ht="18" customHeight="1">
      <c r="A755" s="460"/>
      <c r="B755" s="454"/>
      <c r="C755" s="685"/>
      <c r="D755" s="756"/>
      <c r="E755" s="456" t="s">
        <v>13</v>
      </c>
      <c r="F755" s="91">
        <f t="shared" ref="F755:M755" si="310">F757+F758+F759+F760+F761</f>
        <v>0</v>
      </c>
      <c r="G755" s="91">
        <f t="shared" si="310"/>
        <v>0</v>
      </c>
      <c r="H755" s="91">
        <f t="shared" si="310"/>
        <v>0</v>
      </c>
      <c r="I755" s="91">
        <f t="shared" si="310"/>
        <v>0</v>
      </c>
      <c r="J755" s="89">
        <f t="shared" si="310"/>
        <v>0</v>
      </c>
      <c r="K755" s="89">
        <f t="shared" si="310"/>
        <v>0</v>
      </c>
      <c r="L755" s="91">
        <f t="shared" si="310"/>
        <v>1840.9</v>
      </c>
      <c r="M755" s="91">
        <f t="shared" si="310"/>
        <v>1840.9</v>
      </c>
      <c r="N755" s="459"/>
    </row>
    <row r="756" spans="1:14" s="197" customFormat="1" ht="18" customHeight="1">
      <c r="A756" s="460"/>
      <c r="B756" s="454"/>
      <c r="C756" s="685"/>
      <c r="D756" s="756"/>
      <c r="E756" s="456" t="s">
        <v>14</v>
      </c>
      <c r="F756" s="91"/>
      <c r="G756" s="91"/>
      <c r="H756" s="91"/>
      <c r="I756" s="91"/>
      <c r="J756" s="89"/>
      <c r="K756" s="89"/>
      <c r="L756" s="91"/>
      <c r="M756" s="91"/>
      <c r="N756" s="459"/>
    </row>
    <row r="757" spans="1:14" s="197" customFormat="1" ht="18" customHeight="1">
      <c r="A757" s="460"/>
      <c r="B757" s="454"/>
      <c r="C757" s="685"/>
      <c r="D757" s="756"/>
      <c r="E757" s="456" t="s">
        <v>24</v>
      </c>
      <c r="F757" s="91">
        <v>0</v>
      </c>
      <c r="G757" s="91">
        <v>0</v>
      </c>
      <c r="H757" s="91">
        <v>0</v>
      </c>
      <c r="I757" s="91">
        <v>0</v>
      </c>
      <c r="J757" s="89">
        <v>0</v>
      </c>
      <c r="K757" s="89">
        <v>0</v>
      </c>
      <c r="L757" s="91">
        <v>0</v>
      </c>
      <c r="M757" s="91">
        <v>0</v>
      </c>
      <c r="N757" s="459"/>
    </row>
    <row r="758" spans="1:14" s="197" customFormat="1" ht="18" customHeight="1">
      <c r="A758" s="460"/>
      <c r="B758" s="454"/>
      <c r="C758" s="685"/>
      <c r="D758" s="756"/>
      <c r="E758" s="456" t="s">
        <v>15</v>
      </c>
      <c r="F758" s="173">
        <v>0</v>
      </c>
      <c r="G758" s="170">
        <v>0</v>
      </c>
      <c r="H758" s="170">
        <v>0</v>
      </c>
      <c r="I758" s="170">
        <v>0</v>
      </c>
      <c r="J758" s="224">
        <v>0</v>
      </c>
      <c r="K758" s="171">
        <v>0</v>
      </c>
      <c r="L758" s="422">
        <v>1840.9</v>
      </c>
      <c r="M758" s="422">
        <v>1840.9</v>
      </c>
      <c r="N758" s="459"/>
    </row>
    <row r="759" spans="1:14" s="197" customFormat="1" ht="18" customHeight="1">
      <c r="A759" s="460"/>
      <c r="B759" s="454"/>
      <c r="C759" s="685"/>
      <c r="D759" s="756"/>
      <c r="E759" s="456" t="s">
        <v>29</v>
      </c>
      <c r="F759" s="91"/>
      <c r="G759" s="91"/>
      <c r="H759" s="91"/>
      <c r="I759" s="91"/>
      <c r="J759" s="89"/>
      <c r="K759" s="89"/>
      <c r="L759" s="91"/>
      <c r="M759" s="91"/>
      <c r="N759" s="459"/>
    </row>
    <row r="760" spans="1:14" s="197" customFormat="1" ht="18" customHeight="1">
      <c r="A760" s="460"/>
      <c r="B760" s="454"/>
      <c r="C760" s="685"/>
      <c r="D760" s="756"/>
      <c r="E760" s="456" t="s">
        <v>62</v>
      </c>
      <c r="F760" s="91">
        <v>0</v>
      </c>
      <c r="G760" s="96">
        <v>0</v>
      </c>
      <c r="H760" s="91">
        <v>0</v>
      </c>
      <c r="I760" s="91">
        <v>0</v>
      </c>
      <c r="J760" s="89">
        <v>0</v>
      </c>
      <c r="K760" s="97">
        <v>0</v>
      </c>
      <c r="L760" s="91">
        <v>0</v>
      </c>
      <c r="M760" s="91">
        <v>0</v>
      </c>
      <c r="N760" s="459"/>
    </row>
    <row r="761" spans="1:14" s="197" customFormat="1" ht="18" customHeight="1">
      <c r="A761" s="460"/>
      <c r="B761" s="454"/>
      <c r="C761" s="686"/>
      <c r="D761" s="757"/>
      <c r="E761" s="456" t="s">
        <v>16</v>
      </c>
      <c r="F761" s="91"/>
      <c r="G761" s="91"/>
      <c r="H761" s="91"/>
      <c r="I761" s="91"/>
      <c r="J761" s="89"/>
      <c r="K761" s="89"/>
      <c r="L761" s="91"/>
      <c r="M761" s="91"/>
      <c r="N761" s="459"/>
    </row>
    <row r="762" spans="1:14" s="197" customFormat="1" ht="23.5" customHeight="1">
      <c r="A762" s="460"/>
      <c r="B762" s="751"/>
      <c r="C762" s="782" t="s">
        <v>529</v>
      </c>
      <c r="D762" s="786" t="s">
        <v>458</v>
      </c>
      <c r="E762" s="456" t="s">
        <v>13</v>
      </c>
      <c r="F762" s="91">
        <f t="shared" ref="F762:M762" si="311">F764+F765+F766+F767+F768</f>
        <v>850</v>
      </c>
      <c r="G762" s="91">
        <f t="shared" si="311"/>
        <v>692.3</v>
      </c>
      <c r="H762" s="91">
        <f t="shared" si="311"/>
        <v>1345.2</v>
      </c>
      <c r="I762" s="91">
        <f t="shared" si="311"/>
        <v>282.3526</v>
      </c>
      <c r="J762" s="89">
        <f t="shared" si="311"/>
        <v>1345.2</v>
      </c>
      <c r="K762" s="89">
        <f t="shared" si="311"/>
        <v>489.41028999999997</v>
      </c>
      <c r="L762" s="91">
        <f t="shared" si="311"/>
        <v>1345.2</v>
      </c>
      <c r="M762" s="91">
        <f t="shared" si="311"/>
        <v>1345.2</v>
      </c>
      <c r="N762" s="459"/>
    </row>
    <row r="763" spans="1:14" s="197" customFormat="1" ht="23.5" customHeight="1">
      <c r="A763" s="460"/>
      <c r="B763" s="751"/>
      <c r="C763" s="782"/>
      <c r="D763" s="787"/>
      <c r="E763" s="456" t="s">
        <v>14</v>
      </c>
      <c r="F763" s="91"/>
      <c r="G763" s="91"/>
      <c r="H763" s="91"/>
      <c r="I763" s="91"/>
      <c r="J763" s="89"/>
      <c r="K763" s="89"/>
      <c r="L763" s="91"/>
      <c r="M763" s="91"/>
      <c r="N763" s="459"/>
    </row>
    <row r="764" spans="1:14" s="197" customFormat="1" ht="23.5" customHeight="1">
      <c r="A764" s="460"/>
      <c r="B764" s="751"/>
      <c r="C764" s="782"/>
      <c r="D764" s="787"/>
      <c r="E764" s="456" t="s">
        <v>24</v>
      </c>
      <c r="F764" s="91">
        <v>0</v>
      </c>
      <c r="G764" s="91">
        <v>0</v>
      </c>
      <c r="H764" s="91">
        <v>0</v>
      </c>
      <c r="I764" s="91">
        <v>0</v>
      </c>
      <c r="J764" s="89">
        <v>0</v>
      </c>
      <c r="K764" s="89">
        <v>0</v>
      </c>
      <c r="L764" s="91">
        <v>0</v>
      </c>
      <c r="M764" s="91">
        <v>0</v>
      </c>
      <c r="N764" s="459"/>
    </row>
    <row r="765" spans="1:14" s="197" customFormat="1" ht="23.5" customHeight="1">
      <c r="A765" s="460"/>
      <c r="B765" s="751"/>
      <c r="C765" s="782"/>
      <c r="D765" s="787"/>
      <c r="E765" s="456" t="s">
        <v>15</v>
      </c>
      <c r="F765" s="413">
        <v>850</v>
      </c>
      <c r="G765" s="413">
        <v>692.3</v>
      </c>
      <c r="H765" s="413">
        <v>1345.2</v>
      </c>
      <c r="I765" s="413">
        <v>282.3526</v>
      </c>
      <c r="J765" s="224">
        <v>1345.2</v>
      </c>
      <c r="K765" s="171">
        <v>489.41028999999997</v>
      </c>
      <c r="L765" s="422">
        <v>1345.2</v>
      </c>
      <c r="M765" s="422">
        <v>1345.2</v>
      </c>
      <c r="N765" s="459"/>
    </row>
    <row r="766" spans="1:14" s="197" customFormat="1" ht="23.5" customHeight="1">
      <c r="A766" s="460"/>
      <c r="B766" s="751"/>
      <c r="C766" s="782"/>
      <c r="D766" s="787"/>
      <c r="E766" s="456" t="s">
        <v>29</v>
      </c>
      <c r="F766" s="91"/>
      <c r="G766" s="91"/>
      <c r="H766" s="91"/>
      <c r="I766" s="91"/>
      <c r="J766" s="89"/>
      <c r="K766" s="89"/>
      <c r="L766" s="91"/>
      <c r="M766" s="91"/>
      <c r="N766" s="459"/>
    </row>
    <row r="767" spans="1:14" s="197" customFormat="1" ht="23.5" customHeight="1">
      <c r="A767" s="460"/>
      <c r="B767" s="751"/>
      <c r="C767" s="782"/>
      <c r="D767" s="787"/>
      <c r="E767" s="456" t="s">
        <v>62</v>
      </c>
      <c r="F767" s="91">
        <v>0</v>
      </c>
      <c r="G767" s="96">
        <v>0</v>
      </c>
      <c r="H767" s="91">
        <v>0</v>
      </c>
      <c r="I767" s="91">
        <v>0</v>
      </c>
      <c r="J767" s="89">
        <v>0</v>
      </c>
      <c r="K767" s="97">
        <v>0</v>
      </c>
      <c r="L767" s="91">
        <v>0</v>
      </c>
      <c r="M767" s="91">
        <v>0</v>
      </c>
      <c r="N767" s="459"/>
    </row>
    <row r="768" spans="1:14" s="197" customFormat="1" ht="23.5" customHeight="1">
      <c r="A768" s="460"/>
      <c r="B768" s="751"/>
      <c r="C768" s="782"/>
      <c r="D768" s="787"/>
      <c r="E768" s="456" t="s">
        <v>16</v>
      </c>
      <c r="F768" s="91"/>
      <c r="G768" s="91"/>
      <c r="H768" s="91"/>
      <c r="I768" s="91"/>
      <c r="J768" s="89"/>
      <c r="K768" s="89"/>
      <c r="L768" s="91"/>
      <c r="M768" s="91"/>
      <c r="N768" s="459"/>
    </row>
    <row r="769" spans="1:14" s="197" customFormat="1" ht="13.5" customHeight="1">
      <c r="A769" s="460"/>
      <c r="B769" s="767"/>
      <c r="C769" s="778"/>
      <c r="D769" s="794" t="s">
        <v>460</v>
      </c>
      <c r="E769" s="456" t="s">
        <v>13</v>
      </c>
      <c r="F769" s="91">
        <f t="shared" ref="F769:M769" si="312">F771+F772+F773+F774+F775</f>
        <v>30.609729999999999</v>
      </c>
      <c r="G769" s="91">
        <f t="shared" si="312"/>
        <v>6.7410100000000002</v>
      </c>
      <c r="H769" s="91">
        <f t="shared" si="312"/>
        <v>72</v>
      </c>
      <c r="I769" s="91">
        <f t="shared" si="312"/>
        <v>1.9747300000000001</v>
      </c>
      <c r="J769" s="89">
        <f t="shared" si="312"/>
        <v>72</v>
      </c>
      <c r="K769" s="89">
        <f t="shared" si="312"/>
        <v>4.9240599999999999</v>
      </c>
      <c r="L769" s="91">
        <f t="shared" si="312"/>
        <v>72</v>
      </c>
      <c r="M769" s="91">
        <f t="shared" si="312"/>
        <v>72</v>
      </c>
      <c r="N769" s="90"/>
    </row>
    <row r="770" spans="1:14" s="197" customFormat="1" ht="15.75" customHeight="1">
      <c r="A770" s="460"/>
      <c r="B770" s="768"/>
      <c r="C770" s="779"/>
      <c r="D770" s="794"/>
      <c r="E770" s="456" t="s">
        <v>14</v>
      </c>
      <c r="F770" s="91"/>
      <c r="G770" s="91"/>
      <c r="H770" s="91"/>
      <c r="I770" s="91"/>
      <c r="J770" s="89"/>
      <c r="K770" s="89"/>
      <c r="L770" s="91"/>
      <c r="M770" s="91"/>
      <c r="N770" s="90"/>
    </row>
    <row r="771" spans="1:14" s="197" customFormat="1" ht="15.75" customHeight="1">
      <c r="A771" s="460"/>
      <c r="B771" s="768"/>
      <c r="C771" s="779"/>
      <c r="D771" s="794"/>
      <c r="E771" s="456" t="s">
        <v>24</v>
      </c>
      <c r="F771" s="91">
        <v>0</v>
      </c>
      <c r="G771" s="96">
        <v>0</v>
      </c>
      <c r="H771" s="91">
        <v>0</v>
      </c>
      <c r="I771" s="91">
        <v>0</v>
      </c>
      <c r="J771" s="89">
        <v>0</v>
      </c>
      <c r="K771" s="97">
        <v>0</v>
      </c>
      <c r="L771" s="91">
        <v>0</v>
      </c>
      <c r="M771" s="91">
        <v>0</v>
      </c>
      <c r="N771" s="90"/>
    </row>
    <row r="772" spans="1:14" s="197" customFormat="1" ht="15.75" customHeight="1">
      <c r="A772" s="460"/>
      <c r="B772" s="768"/>
      <c r="C772" s="779"/>
      <c r="D772" s="794"/>
      <c r="E772" s="456" t="s">
        <v>15</v>
      </c>
      <c r="F772" s="413">
        <v>30.609729999999999</v>
      </c>
      <c r="G772" s="413">
        <v>6.7410100000000002</v>
      </c>
      <c r="H772" s="413">
        <v>72</v>
      </c>
      <c r="I772" s="413">
        <v>1.9747300000000001</v>
      </c>
      <c r="J772" s="224">
        <v>72</v>
      </c>
      <c r="K772" s="171">
        <v>4.9240599999999999</v>
      </c>
      <c r="L772" s="422">
        <v>72</v>
      </c>
      <c r="M772" s="422">
        <v>72</v>
      </c>
      <c r="N772" s="90"/>
    </row>
    <row r="773" spans="1:14" s="197" customFormat="1" ht="15.75" customHeight="1">
      <c r="A773" s="460"/>
      <c r="B773" s="768"/>
      <c r="C773" s="779"/>
      <c r="D773" s="794"/>
      <c r="E773" s="456" t="s">
        <v>29</v>
      </c>
      <c r="F773" s="91"/>
      <c r="G773" s="91"/>
      <c r="H773" s="91"/>
      <c r="I773" s="91"/>
      <c r="J773" s="89"/>
      <c r="K773" s="89"/>
      <c r="L773" s="91"/>
      <c r="M773" s="91"/>
      <c r="N773" s="90"/>
    </row>
    <row r="774" spans="1:14" s="197" customFormat="1" ht="15.75" customHeight="1">
      <c r="A774" s="460"/>
      <c r="B774" s="768"/>
      <c r="C774" s="779"/>
      <c r="D774" s="794"/>
      <c r="E774" s="456" t="s">
        <v>62</v>
      </c>
      <c r="F774" s="96">
        <v>0</v>
      </c>
      <c r="G774" s="96">
        <v>0</v>
      </c>
      <c r="H774" s="96">
        <v>0</v>
      </c>
      <c r="I774" s="96">
        <v>0</v>
      </c>
      <c r="J774" s="97">
        <v>0</v>
      </c>
      <c r="K774" s="97">
        <v>0</v>
      </c>
      <c r="L774" s="96">
        <v>0</v>
      </c>
      <c r="M774" s="96">
        <v>0</v>
      </c>
      <c r="N774" s="90"/>
    </row>
    <row r="775" spans="1:14" s="197" customFormat="1" ht="15.75" customHeight="1">
      <c r="A775" s="460"/>
      <c r="B775" s="768"/>
      <c r="C775" s="779"/>
      <c r="D775" s="794"/>
      <c r="E775" s="456" t="s">
        <v>16</v>
      </c>
      <c r="F775" s="91"/>
      <c r="G775" s="91"/>
      <c r="H775" s="91"/>
      <c r="I775" s="91"/>
      <c r="J775" s="89"/>
      <c r="K775" s="89"/>
      <c r="L775" s="91"/>
      <c r="M775" s="91"/>
      <c r="N775" s="90"/>
    </row>
    <row r="776" spans="1:14" s="197" customFormat="1" ht="15.75" customHeight="1">
      <c r="A776" s="460"/>
      <c r="B776" s="768"/>
      <c r="C776" s="779"/>
      <c r="D776" s="794"/>
      <c r="E776" s="456" t="s">
        <v>13</v>
      </c>
      <c r="F776" s="91">
        <f t="shared" ref="F776:M776" si="313">F778+F779+F780+F781+F782</f>
        <v>900.39026999999999</v>
      </c>
      <c r="G776" s="91">
        <f t="shared" si="313"/>
        <v>613.12563999999998</v>
      </c>
      <c r="H776" s="91">
        <f t="shared" si="313"/>
        <v>1512</v>
      </c>
      <c r="I776" s="91">
        <f t="shared" si="313"/>
        <v>251.37365</v>
      </c>
      <c r="J776" s="89">
        <f t="shared" si="313"/>
        <v>1512</v>
      </c>
      <c r="K776" s="89">
        <f t="shared" si="313"/>
        <v>492.40523999999999</v>
      </c>
      <c r="L776" s="91">
        <f t="shared" si="313"/>
        <v>1512</v>
      </c>
      <c r="M776" s="91">
        <f t="shared" si="313"/>
        <v>1512</v>
      </c>
      <c r="N776" s="90"/>
    </row>
    <row r="777" spans="1:14" s="197" customFormat="1" ht="15.75" customHeight="1">
      <c r="A777" s="460"/>
      <c r="B777" s="768"/>
      <c r="C777" s="779"/>
      <c r="D777" s="794"/>
      <c r="E777" s="456" t="s">
        <v>14</v>
      </c>
      <c r="F777" s="91"/>
      <c r="G777" s="91"/>
      <c r="H777" s="91"/>
      <c r="I777" s="91"/>
      <c r="J777" s="89"/>
      <c r="K777" s="89"/>
      <c r="L777" s="91"/>
      <c r="M777" s="91"/>
      <c r="N777" s="90"/>
    </row>
    <row r="778" spans="1:14" s="197" customFormat="1" ht="15.75" customHeight="1">
      <c r="A778" s="460"/>
      <c r="B778" s="768"/>
      <c r="C778" s="779"/>
      <c r="D778" s="794"/>
      <c r="E778" s="456" t="s">
        <v>24</v>
      </c>
      <c r="F778" s="91">
        <v>0</v>
      </c>
      <c r="G778" s="96">
        <v>0</v>
      </c>
      <c r="H778" s="91">
        <v>0</v>
      </c>
      <c r="I778" s="91">
        <v>0</v>
      </c>
      <c r="J778" s="89">
        <v>0</v>
      </c>
      <c r="K778" s="97">
        <v>0</v>
      </c>
      <c r="L778" s="91">
        <v>0</v>
      </c>
      <c r="M778" s="91">
        <v>0</v>
      </c>
      <c r="N778" s="90"/>
    </row>
    <row r="779" spans="1:14" s="197" customFormat="1" ht="15.75" customHeight="1">
      <c r="A779" s="460"/>
      <c r="B779" s="768"/>
      <c r="C779" s="779"/>
      <c r="D779" s="794"/>
      <c r="E779" s="456" t="s">
        <v>15</v>
      </c>
      <c r="F779" s="413">
        <v>900.39026999999999</v>
      </c>
      <c r="G779" s="413">
        <v>613.12563999999998</v>
      </c>
      <c r="H779" s="413">
        <v>1512</v>
      </c>
      <c r="I779" s="413">
        <v>251.37365</v>
      </c>
      <c r="J779" s="224">
        <v>1512</v>
      </c>
      <c r="K779" s="171">
        <v>492.40523999999999</v>
      </c>
      <c r="L779" s="422">
        <v>1512</v>
      </c>
      <c r="M779" s="422">
        <v>1512</v>
      </c>
      <c r="N779" s="90"/>
    </row>
    <row r="780" spans="1:14" s="197" customFormat="1" ht="15.75" customHeight="1">
      <c r="A780" s="460"/>
      <c r="B780" s="768"/>
      <c r="C780" s="779"/>
      <c r="D780" s="794"/>
      <c r="E780" s="456" t="s">
        <v>29</v>
      </c>
      <c r="F780" s="91"/>
      <c r="G780" s="91"/>
      <c r="H780" s="91"/>
      <c r="I780" s="91"/>
      <c r="J780" s="89"/>
      <c r="K780" s="89"/>
      <c r="L780" s="91"/>
      <c r="M780" s="91"/>
      <c r="N780" s="90"/>
    </row>
    <row r="781" spans="1:14" s="197" customFormat="1" ht="15.75" customHeight="1">
      <c r="A781" s="460"/>
      <c r="B781" s="768"/>
      <c r="C781" s="779"/>
      <c r="D781" s="794"/>
      <c r="E781" s="456" t="s">
        <v>62</v>
      </c>
      <c r="F781" s="96">
        <v>0</v>
      </c>
      <c r="G781" s="96">
        <v>0</v>
      </c>
      <c r="H781" s="96">
        <v>0</v>
      </c>
      <c r="I781" s="96">
        <v>0</v>
      </c>
      <c r="J781" s="97">
        <v>0</v>
      </c>
      <c r="K781" s="97">
        <v>0</v>
      </c>
      <c r="L781" s="96">
        <v>0</v>
      </c>
      <c r="M781" s="96">
        <v>0</v>
      </c>
      <c r="N781" s="90"/>
    </row>
    <row r="782" spans="1:14" s="197" customFormat="1" ht="15.75" customHeight="1">
      <c r="A782" s="460"/>
      <c r="B782" s="769"/>
      <c r="C782" s="779"/>
      <c r="D782" s="794"/>
      <c r="E782" s="456" t="s">
        <v>16</v>
      </c>
      <c r="F782" s="91"/>
      <c r="G782" s="91"/>
      <c r="H782" s="91"/>
      <c r="I782" s="91"/>
      <c r="J782" s="89"/>
      <c r="K782" s="89"/>
      <c r="L782" s="91"/>
      <c r="M782" s="91"/>
      <c r="N782" s="90"/>
    </row>
    <row r="783" spans="1:14" s="197" customFormat="1" ht="14" customHeight="1">
      <c r="A783" s="460"/>
      <c r="B783" s="453"/>
      <c r="C783" s="778"/>
      <c r="D783" s="786" t="s">
        <v>462</v>
      </c>
      <c r="E783" s="456" t="s">
        <v>13</v>
      </c>
      <c r="F783" s="91">
        <f t="shared" ref="F783:M783" si="314">F785+F786+F787+F788+F789</f>
        <v>295599.15229</v>
      </c>
      <c r="G783" s="91">
        <f t="shared" si="314"/>
        <v>295599.15229</v>
      </c>
      <c r="H783" s="91">
        <f t="shared" si="314"/>
        <v>320994.59999999998</v>
      </c>
      <c r="I783" s="91">
        <f t="shared" si="314"/>
        <v>196671.41626</v>
      </c>
      <c r="J783" s="89">
        <f t="shared" si="314"/>
        <v>350860.4</v>
      </c>
      <c r="K783" s="89">
        <f t="shared" si="314"/>
        <v>350860.4</v>
      </c>
      <c r="L783" s="91">
        <f t="shared" si="314"/>
        <v>290057.90000000002</v>
      </c>
      <c r="M783" s="91">
        <f t="shared" si="314"/>
        <v>290057.90000000002</v>
      </c>
      <c r="N783" s="459"/>
    </row>
    <row r="784" spans="1:14" s="197" customFormat="1" ht="15.75" customHeight="1">
      <c r="A784" s="460"/>
      <c r="B784" s="453"/>
      <c r="C784" s="779"/>
      <c r="D784" s="787"/>
      <c r="E784" s="456" t="s">
        <v>14</v>
      </c>
      <c r="F784" s="91"/>
      <c r="G784" s="91"/>
      <c r="H784" s="91"/>
      <c r="I784" s="91"/>
      <c r="J784" s="89"/>
      <c r="K784" s="89"/>
      <c r="L784" s="91"/>
      <c r="M784" s="91"/>
      <c r="N784" s="459"/>
    </row>
    <row r="785" spans="1:14" s="197" customFormat="1" ht="15.75" customHeight="1">
      <c r="A785" s="460"/>
      <c r="B785" s="453"/>
      <c r="C785" s="779"/>
      <c r="D785" s="787"/>
      <c r="E785" s="456" t="s">
        <v>24</v>
      </c>
      <c r="F785" s="91">
        <v>0</v>
      </c>
      <c r="G785" s="91"/>
      <c r="H785" s="91">
        <v>0</v>
      </c>
      <c r="I785" s="91">
        <v>0</v>
      </c>
      <c r="J785" s="89">
        <v>0</v>
      </c>
      <c r="K785" s="89"/>
      <c r="L785" s="91">
        <v>0</v>
      </c>
      <c r="M785" s="91">
        <v>0</v>
      </c>
      <c r="N785" s="459"/>
    </row>
    <row r="786" spans="1:14" s="197" customFormat="1" ht="15.75" customHeight="1">
      <c r="A786" s="460"/>
      <c r="B786" s="453"/>
      <c r="C786" s="779"/>
      <c r="D786" s="787"/>
      <c r="E786" s="456" t="s">
        <v>15</v>
      </c>
      <c r="F786" s="413">
        <v>295599.15229</v>
      </c>
      <c r="G786" s="413">
        <v>295599.15229</v>
      </c>
      <c r="H786" s="413">
        <v>320994.59999999998</v>
      </c>
      <c r="I786" s="413">
        <v>196671.41626</v>
      </c>
      <c r="J786" s="171">
        <v>350860.4</v>
      </c>
      <c r="K786" s="171">
        <v>350860.4</v>
      </c>
      <c r="L786" s="422">
        <v>290057.90000000002</v>
      </c>
      <c r="M786" s="422">
        <v>290057.90000000002</v>
      </c>
      <c r="N786" s="459"/>
    </row>
    <row r="787" spans="1:14" s="197" customFormat="1" ht="15.75" customHeight="1">
      <c r="A787" s="460"/>
      <c r="B787" s="453"/>
      <c r="C787" s="779"/>
      <c r="D787" s="787"/>
      <c r="E787" s="456" t="s">
        <v>29</v>
      </c>
      <c r="F787" s="91"/>
      <c r="G787" s="91"/>
      <c r="H787" s="91"/>
      <c r="I787" s="91"/>
      <c r="J787" s="89"/>
      <c r="K787" s="89"/>
      <c r="L787" s="91"/>
      <c r="M787" s="91"/>
      <c r="N787" s="459"/>
    </row>
    <row r="788" spans="1:14" s="197" customFormat="1" ht="15.75" customHeight="1">
      <c r="A788" s="460"/>
      <c r="B788" s="453"/>
      <c r="C788" s="779"/>
      <c r="D788" s="787"/>
      <c r="E788" s="456" t="s">
        <v>62</v>
      </c>
      <c r="F788" s="91">
        <v>0</v>
      </c>
      <c r="G788" s="96">
        <v>0</v>
      </c>
      <c r="H788" s="91">
        <v>0</v>
      </c>
      <c r="I788" s="91">
        <v>0</v>
      </c>
      <c r="J788" s="89">
        <v>0</v>
      </c>
      <c r="K788" s="97">
        <v>0</v>
      </c>
      <c r="L788" s="91">
        <v>0</v>
      </c>
      <c r="M788" s="91">
        <v>0</v>
      </c>
      <c r="N788" s="459"/>
    </row>
    <row r="789" spans="1:14" s="197" customFormat="1" ht="15.75" customHeight="1">
      <c r="A789" s="460"/>
      <c r="B789" s="453"/>
      <c r="C789" s="779"/>
      <c r="D789" s="787"/>
      <c r="E789" s="456" t="s">
        <v>16</v>
      </c>
      <c r="F789" s="91"/>
      <c r="G789" s="91"/>
      <c r="H789" s="91"/>
      <c r="I789" s="91"/>
      <c r="J789" s="89"/>
      <c r="K789" s="89"/>
      <c r="L789" s="91"/>
      <c r="M789" s="91"/>
      <c r="N789" s="459"/>
    </row>
    <row r="790" spans="1:14" s="197" customFormat="1" ht="15.5" customHeight="1">
      <c r="A790" s="125"/>
      <c r="B790" s="453"/>
      <c r="C790" s="779"/>
      <c r="D790" s="787"/>
      <c r="E790" s="456" t="s">
        <v>13</v>
      </c>
      <c r="F790" s="91">
        <f t="shared" ref="F790:M790" si="315">F792+F793+F794+F795+F796</f>
        <v>19797.938770000001</v>
      </c>
      <c r="G790" s="91">
        <f t="shared" si="315"/>
        <v>19797.938770000001</v>
      </c>
      <c r="H790" s="91">
        <f t="shared" si="315"/>
        <v>21936.6</v>
      </c>
      <c r="I790" s="91">
        <f t="shared" si="315"/>
        <v>326.97000000000003</v>
      </c>
      <c r="J790" s="89">
        <f t="shared" si="315"/>
        <v>21936.6</v>
      </c>
      <c r="K790" s="89">
        <f t="shared" si="315"/>
        <v>21936.6</v>
      </c>
      <c r="L790" s="457">
        <f t="shared" si="315"/>
        <v>20765</v>
      </c>
      <c r="M790" s="457">
        <f t="shared" si="315"/>
        <v>20765</v>
      </c>
      <c r="N790" s="459"/>
    </row>
    <row r="791" spans="1:14" s="197" customFormat="1" ht="15.75" customHeight="1">
      <c r="A791" s="125"/>
      <c r="B791" s="453"/>
      <c r="C791" s="779"/>
      <c r="D791" s="787"/>
      <c r="E791" s="456" t="s">
        <v>14</v>
      </c>
      <c r="F791" s="91"/>
      <c r="G791" s="91"/>
      <c r="H791" s="91"/>
      <c r="I791" s="91"/>
      <c r="J791" s="89"/>
      <c r="K791" s="89"/>
      <c r="L791" s="458"/>
      <c r="M791" s="458"/>
      <c r="N791" s="459"/>
    </row>
    <row r="792" spans="1:14" s="197" customFormat="1" ht="15.75" customHeight="1">
      <c r="A792" s="125"/>
      <c r="B792" s="453"/>
      <c r="C792" s="779"/>
      <c r="D792" s="787"/>
      <c r="E792" s="456" t="s">
        <v>24</v>
      </c>
      <c r="F792" s="91">
        <v>0</v>
      </c>
      <c r="G792" s="96">
        <v>0</v>
      </c>
      <c r="H792" s="91">
        <v>0</v>
      </c>
      <c r="I792" s="91">
        <v>0</v>
      </c>
      <c r="J792" s="89">
        <v>0</v>
      </c>
      <c r="K792" s="97">
        <v>0</v>
      </c>
      <c r="L792" s="458">
        <v>0</v>
      </c>
      <c r="M792" s="458">
        <v>0</v>
      </c>
      <c r="N792" s="459"/>
    </row>
    <row r="793" spans="1:14" s="197" customFormat="1" ht="15.75" customHeight="1">
      <c r="A793" s="125"/>
      <c r="B793" s="453"/>
      <c r="C793" s="779"/>
      <c r="D793" s="787"/>
      <c r="E793" s="456" t="s">
        <v>15</v>
      </c>
      <c r="F793" s="413">
        <v>19797.938770000001</v>
      </c>
      <c r="G793" s="413">
        <v>19797.938770000001</v>
      </c>
      <c r="H793" s="413">
        <v>21936.6</v>
      </c>
      <c r="I793" s="413">
        <v>326.97000000000003</v>
      </c>
      <c r="J793" s="171">
        <v>21936.6</v>
      </c>
      <c r="K793" s="171">
        <v>21936.6</v>
      </c>
      <c r="L793" s="422">
        <v>20765</v>
      </c>
      <c r="M793" s="422">
        <v>20765</v>
      </c>
      <c r="N793" s="459"/>
    </row>
    <row r="794" spans="1:14" s="197" customFormat="1" ht="15.75" customHeight="1">
      <c r="A794" s="125"/>
      <c r="B794" s="453"/>
      <c r="C794" s="779"/>
      <c r="D794" s="787"/>
      <c r="E794" s="456" t="s">
        <v>29</v>
      </c>
      <c r="F794" s="91"/>
      <c r="G794" s="91"/>
      <c r="H794" s="91"/>
      <c r="I794" s="91"/>
      <c r="J794" s="89"/>
      <c r="K794" s="89"/>
      <c r="L794" s="458"/>
      <c r="M794" s="458"/>
      <c r="N794" s="459"/>
    </row>
    <row r="795" spans="1:14" s="197" customFormat="1" ht="19.5" customHeight="1">
      <c r="A795" s="125"/>
      <c r="B795" s="453"/>
      <c r="C795" s="779"/>
      <c r="D795" s="787"/>
      <c r="E795" s="456" t="s">
        <v>62</v>
      </c>
      <c r="F795" s="170"/>
      <c r="G795" s="170"/>
      <c r="H795" s="170"/>
      <c r="I795" s="170"/>
      <c r="J795" s="171"/>
      <c r="K795" s="171"/>
      <c r="L795" s="176"/>
      <c r="M795" s="176"/>
      <c r="N795" s="459"/>
    </row>
    <row r="796" spans="1:14" s="197" customFormat="1" ht="15.75" customHeight="1">
      <c r="A796" s="125"/>
      <c r="B796" s="453"/>
      <c r="C796" s="779"/>
      <c r="D796" s="787"/>
      <c r="E796" s="456" t="s">
        <v>16</v>
      </c>
      <c r="F796" s="91"/>
      <c r="G796" s="91"/>
      <c r="H796" s="91"/>
      <c r="I796" s="91"/>
      <c r="J796" s="89"/>
      <c r="K796" s="89"/>
      <c r="L796" s="458"/>
      <c r="M796" s="458"/>
      <c r="N796" s="459"/>
    </row>
    <row r="797" spans="1:14" s="197" customFormat="1" ht="15.75" customHeight="1">
      <c r="A797" s="125"/>
      <c r="B797" s="453"/>
      <c r="C797" s="779"/>
      <c r="D797" s="787"/>
      <c r="E797" s="456" t="s">
        <v>13</v>
      </c>
      <c r="F797" s="91">
        <f t="shared" ref="F797:M797" si="316">F799+F800+F801+F802+F803</f>
        <v>10484.6</v>
      </c>
      <c r="G797" s="91">
        <f t="shared" si="316"/>
        <v>10484.6</v>
      </c>
      <c r="H797" s="91">
        <f t="shared" si="316"/>
        <v>12411.7</v>
      </c>
      <c r="I797" s="91">
        <f t="shared" si="316"/>
        <v>7702.9925899999998</v>
      </c>
      <c r="J797" s="89">
        <f t="shared" si="316"/>
        <v>14095.6</v>
      </c>
      <c r="K797" s="89">
        <f t="shared" si="316"/>
        <v>14095.6</v>
      </c>
      <c r="L797" s="457">
        <f t="shared" si="316"/>
        <v>10914.1</v>
      </c>
      <c r="M797" s="457">
        <f t="shared" si="316"/>
        <v>10914.1</v>
      </c>
      <c r="N797" s="459"/>
    </row>
    <row r="798" spans="1:14" s="197" customFormat="1" ht="15.75" customHeight="1">
      <c r="A798" s="125"/>
      <c r="B798" s="453"/>
      <c r="C798" s="779"/>
      <c r="D798" s="787"/>
      <c r="E798" s="456" t="s">
        <v>14</v>
      </c>
      <c r="F798" s="91"/>
      <c r="G798" s="91"/>
      <c r="H798" s="91"/>
      <c r="I798" s="91"/>
      <c r="J798" s="89"/>
      <c r="K798" s="89"/>
      <c r="L798" s="458"/>
      <c r="M798" s="458"/>
      <c r="N798" s="459"/>
    </row>
    <row r="799" spans="1:14" s="197" customFormat="1" ht="15.75" customHeight="1">
      <c r="A799" s="125"/>
      <c r="B799" s="453"/>
      <c r="C799" s="779"/>
      <c r="D799" s="787"/>
      <c r="E799" s="456" t="s">
        <v>24</v>
      </c>
      <c r="F799" s="91">
        <v>0</v>
      </c>
      <c r="G799" s="96">
        <v>0</v>
      </c>
      <c r="H799" s="91">
        <v>0</v>
      </c>
      <c r="I799" s="91">
        <v>0</v>
      </c>
      <c r="J799" s="89">
        <v>0</v>
      </c>
      <c r="K799" s="97">
        <v>0</v>
      </c>
      <c r="L799" s="458">
        <v>0</v>
      </c>
      <c r="M799" s="458">
        <v>0</v>
      </c>
      <c r="N799" s="459"/>
    </row>
    <row r="800" spans="1:14" s="197" customFormat="1" ht="15.75" customHeight="1">
      <c r="A800" s="125"/>
      <c r="B800" s="453"/>
      <c r="C800" s="779"/>
      <c r="D800" s="787"/>
      <c r="E800" s="456" t="s">
        <v>15</v>
      </c>
      <c r="F800" s="413">
        <v>10484.6</v>
      </c>
      <c r="G800" s="413">
        <v>10484.6</v>
      </c>
      <c r="H800" s="413">
        <v>12411.7</v>
      </c>
      <c r="I800" s="413">
        <v>7702.9925899999998</v>
      </c>
      <c r="J800" s="224">
        <v>14095.6</v>
      </c>
      <c r="K800" s="224">
        <v>14095.6</v>
      </c>
      <c r="L800" s="422">
        <v>10914.1</v>
      </c>
      <c r="M800" s="422">
        <v>10914.1</v>
      </c>
      <c r="N800" s="459"/>
    </row>
    <row r="801" spans="1:14" s="197" customFormat="1" ht="15.75" customHeight="1">
      <c r="A801" s="125"/>
      <c r="B801" s="453"/>
      <c r="C801" s="779"/>
      <c r="D801" s="787"/>
      <c r="E801" s="456" t="s">
        <v>29</v>
      </c>
      <c r="F801" s="91"/>
      <c r="G801" s="91"/>
      <c r="H801" s="91"/>
      <c r="I801" s="91"/>
      <c r="J801" s="89"/>
      <c r="K801" s="89"/>
      <c r="L801" s="458"/>
      <c r="M801" s="458"/>
      <c r="N801" s="459"/>
    </row>
    <row r="802" spans="1:14" s="197" customFormat="1" ht="15.75" customHeight="1">
      <c r="A802" s="125"/>
      <c r="B802" s="453"/>
      <c r="C802" s="779"/>
      <c r="D802" s="787"/>
      <c r="E802" s="456" t="s">
        <v>62</v>
      </c>
      <c r="F802" s="173"/>
      <c r="G802" s="170"/>
      <c r="H802" s="170"/>
      <c r="I802" s="173"/>
      <c r="J802" s="224"/>
      <c r="K802" s="171"/>
      <c r="L802" s="176"/>
      <c r="M802" s="176"/>
      <c r="N802" s="459"/>
    </row>
    <row r="803" spans="1:14" s="197" customFormat="1" ht="15.75" customHeight="1">
      <c r="A803" s="125"/>
      <c r="B803" s="453"/>
      <c r="C803" s="780"/>
      <c r="D803" s="795"/>
      <c r="E803" s="456" t="s">
        <v>16</v>
      </c>
      <c r="F803" s="91"/>
      <c r="G803" s="91"/>
      <c r="H803" s="91"/>
      <c r="I803" s="91"/>
      <c r="J803" s="89"/>
      <c r="K803" s="89"/>
      <c r="L803" s="458"/>
      <c r="M803" s="458"/>
      <c r="N803" s="459"/>
    </row>
    <row r="804" spans="1:14" s="197" customFormat="1" ht="15.75" customHeight="1">
      <c r="A804" s="125"/>
      <c r="B804" s="453"/>
      <c r="C804" s="782"/>
      <c r="D804" s="783" t="s">
        <v>688</v>
      </c>
      <c r="E804" s="456" t="s">
        <v>13</v>
      </c>
      <c r="F804" s="91">
        <f t="shared" ref="F804:M804" si="317">F806+F807+F808+F809+F810</f>
        <v>20284.2</v>
      </c>
      <c r="G804" s="91">
        <f t="shared" si="317"/>
        <v>14062.941639999999</v>
      </c>
      <c r="H804" s="91">
        <f t="shared" si="317"/>
        <v>9393.2000000000007</v>
      </c>
      <c r="I804" s="91">
        <f t="shared" si="317"/>
        <v>2093.5787300000002</v>
      </c>
      <c r="J804" s="89">
        <f t="shared" si="317"/>
        <v>9393.2000000000007</v>
      </c>
      <c r="K804" s="89">
        <f t="shared" si="317"/>
        <v>3298.0292300000001</v>
      </c>
      <c r="L804" s="457">
        <f t="shared" si="317"/>
        <v>9393.2000000000007</v>
      </c>
      <c r="M804" s="457">
        <f t="shared" si="317"/>
        <v>9393.2000000000007</v>
      </c>
      <c r="N804" s="459"/>
    </row>
    <row r="805" spans="1:14" s="197" customFormat="1" ht="15.75" customHeight="1">
      <c r="A805" s="125"/>
      <c r="B805" s="453"/>
      <c r="C805" s="782"/>
      <c r="D805" s="784"/>
      <c r="E805" s="456" t="s">
        <v>14</v>
      </c>
      <c r="F805" s="91"/>
      <c r="G805" s="91"/>
      <c r="H805" s="91"/>
      <c r="I805" s="91"/>
      <c r="J805" s="89"/>
      <c r="K805" s="89"/>
      <c r="L805" s="458"/>
      <c r="M805" s="458"/>
      <c r="N805" s="459"/>
    </row>
    <row r="806" spans="1:14" s="197" customFormat="1" ht="15.75" customHeight="1">
      <c r="A806" s="125"/>
      <c r="B806" s="453"/>
      <c r="C806" s="782"/>
      <c r="D806" s="784"/>
      <c r="E806" s="456" t="s">
        <v>24</v>
      </c>
      <c r="F806" s="91">
        <v>0</v>
      </c>
      <c r="G806" s="96">
        <v>0</v>
      </c>
      <c r="H806" s="91">
        <v>0</v>
      </c>
      <c r="I806" s="91">
        <v>0</v>
      </c>
      <c r="J806" s="89">
        <v>0</v>
      </c>
      <c r="K806" s="97">
        <v>0</v>
      </c>
      <c r="L806" s="458">
        <v>0</v>
      </c>
      <c r="M806" s="458">
        <v>0</v>
      </c>
      <c r="N806" s="459"/>
    </row>
    <row r="807" spans="1:14" s="197" customFormat="1" ht="15.75" customHeight="1">
      <c r="A807" s="125"/>
      <c r="B807" s="453"/>
      <c r="C807" s="782"/>
      <c r="D807" s="784"/>
      <c r="E807" s="456" t="s">
        <v>15</v>
      </c>
      <c r="F807" s="450">
        <v>20284.2</v>
      </c>
      <c r="G807" s="413">
        <v>14062.941639999999</v>
      </c>
      <c r="H807" s="413">
        <v>9393.2000000000007</v>
      </c>
      <c r="I807" s="413">
        <v>2093.5787300000002</v>
      </c>
      <c r="J807" s="224">
        <v>9393.2000000000007</v>
      </c>
      <c r="K807" s="171">
        <v>3298.0292300000001</v>
      </c>
      <c r="L807" s="422">
        <v>9393.2000000000007</v>
      </c>
      <c r="M807" s="422">
        <v>9393.2000000000007</v>
      </c>
      <c r="N807" s="459"/>
    </row>
    <row r="808" spans="1:14" s="197" customFormat="1" ht="15.75" customHeight="1">
      <c r="A808" s="125"/>
      <c r="B808" s="453"/>
      <c r="C808" s="782"/>
      <c r="D808" s="784"/>
      <c r="E808" s="456" t="s">
        <v>29</v>
      </c>
      <c r="F808" s="91"/>
      <c r="G808" s="91"/>
      <c r="H808" s="91"/>
      <c r="I808" s="91"/>
      <c r="J808" s="89"/>
      <c r="K808" s="89"/>
      <c r="L808" s="458"/>
      <c r="M808" s="458"/>
      <c r="N808" s="459"/>
    </row>
    <row r="809" spans="1:14" s="197" customFormat="1" ht="15.75" customHeight="1">
      <c r="A809" s="125"/>
      <c r="B809" s="453"/>
      <c r="C809" s="782"/>
      <c r="D809" s="784"/>
      <c r="E809" s="456" t="s">
        <v>62</v>
      </c>
      <c r="F809" s="173"/>
      <c r="G809" s="170"/>
      <c r="H809" s="170"/>
      <c r="I809" s="173"/>
      <c r="J809" s="224"/>
      <c r="K809" s="171"/>
      <c r="L809" s="176"/>
      <c r="M809" s="176"/>
      <c r="N809" s="459"/>
    </row>
    <row r="810" spans="1:14" s="197" customFormat="1" ht="15.75" customHeight="1">
      <c r="A810" s="125"/>
      <c r="B810" s="453"/>
      <c r="C810" s="782"/>
      <c r="D810" s="785"/>
      <c r="E810" s="456" t="s">
        <v>16</v>
      </c>
      <c r="F810" s="91"/>
      <c r="G810" s="91"/>
      <c r="H810" s="91"/>
      <c r="I810" s="91"/>
      <c r="J810" s="89"/>
      <c r="K810" s="89"/>
      <c r="L810" s="458"/>
      <c r="M810" s="458"/>
      <c r="N810" s="459"/>
    </row>
    <row r="811" spans="1:14" s="197" customFormat="1" ht="15.75" customHeight="1">
      <c r="A811" s="125"/>
      <c r="B811" s="453"/>
      <c r="C811" s="778"/>
      <c r="D811" s="783" t="s">
        <v>689</v>
      </c>
      <c r="E811" s="456" t="s">
        <v>13</v>
      </c>
      <c r="F811" s="91">
        <f t="shared" ref="F811:M811" si="318">F813+F814+F815+F816+F817</f>
        <v>163627.95000000001</v>
      </c>
      <c r="G811" s="91">
        <f t="shared" si="318"/>
        <v>163627.95000000001</v>
      </c>
      <c r="H811" s="91">
        <f t="shared" si="318"/>
        <v>170997.7</v>
      </c>
      <c r="I811" s="91">
        <f t="shared" si="318"/>
        <v>96792.151519999999</v>
      </c>
      <c r="J811" s="89">
        <f t="shared" si="318"/>
        <v>181514</v>
      </c>
      <c r="K811" s="89">
        <f t="shared" si="318"/>
        <v>181514</v>
      </c>
      <c r="L811" s="94">
        <f t="shared" si="318"/>
        <v>158385.9</v>
      </c>
      <c r="M811" s="94">
        <f t="shared" si="318"/>
        <v>158385.9</v>
      </c>
      <c r="N811" s="459"/>
    </row>
    <row r="812" spans="1:14" s="197" customFormat="1" ht="15.75" customHeight="1">
      <c r="A812" s="125"/>
      <c r="B812" s="453"/>
      <c r="C812" s="779"/>
      <c r="D812" s="784"/>
      <c r="E812" s="456" t="s">
        <v>14</v>
      </c>
      <c r="F812" s="91"/>
      <c r="G812" s="91"/>
      <c r="H812" s="91"/>
      <c r="I812" s="91"/>
      <c r="J812" s="89"/>
      <c r="K812" s="89"/>
      <c r="L812" s="458"/>
      <c r="M812" s="458"/>
      <c r="N812" s="459"/>
    </row>
    <row r="813" spans="1:14" s="197" customFormat="1" ht="15.75" customHeight="1">
      <c r="A813" s="125"/>
      <c r="B813" s="453"/>
      <c r="C813" s="779"/>
      <c r="D813" s="784"/>
      <c r="E813" s="456" t="s">
        <v>24</v>
      </c>
      <c r="F813" s="91">
        <v>0</v>
      </c>
      <c r="G813" s="96">
        <v>0</v>
      </c>
      <c r="H813" s="91">
        <v>0</v>
      </c>
      <c r="I813" s="91">
        <v>0</v>
      </c>
      <c r="J813" s="89">
        <v>0</v>
      </c>
      <c r="K813" s="97">
        <v>0</v>
      </c>
      <c r="L813" s="458">
        <v>0</v>
      </c>
      <c r="M813" s="458">
        <v>0</v>
      </c>
      <c r="N813" s="459"/>
    </row>
    <row r="814" spans="1:14" s="197" customFormat="1" ht="15.75" customHeight="1">
      <c r="A814" s="125"/>
      <c r="B814" s="453"/>
      <c r="C814" s="779"/>
      <c r="D814" s="784"/>
      <c r="E814" s="456" t="s">
        <v>15</v>
      </c>
      <c r="F814" s="450">
        <v>163627.95000000001</v>
      </c>
      <c r="G814" s="413">
        <v>163627.95000000001</v>
      </c>
      <c r="H814" s="413">
        <v>170997.7</v>
      </c>
      <c r="I814" s="413">
        <v>96792.151519999999</v>
      </c>
      <c r="J814" s="224">
        <v>181514</v>
      </c>
      <c r="K814" s="171">
        <v>181514</v>
      </c>
      <c r="L814" s="422">
        <v>158385.9</v>
      </c>
      <c r="M814" s="422">
        <v>158385.9</v>
      </c>
      <c r="N814" s="459"/>
    </row>
    <row r="815" spans="1:14" s="197" customFormat="1" ht="15.75" customHeight="1">
      <c r="A815" s="125"/>
      <c r="B815" s="453"/>
      <c r="C815" s="779"/>
      <c r="D815" s="784"/>
      <c r="E815" s="456" t="s">
        <v>29</v>
      </c>
      <c r="F815" s="91"/>
      <c r="G815" s="91"/>
      <c r="H815" s="91"/>
      <c r="I815" s="91"/>
      <c r="J815" s="89"/>
      <c r="K815" s="89"/>
      <c r="L815" s="458"/>
      <c r="M815" s="458"/>
      <c r="N815" s="459"/>
    </row>
    <row r="816" spans="1:14" s="197" customFormat="1" ht="15.75" customHeight="1">
      <c r="A816" s="125"/>
      <c r="B816" s="453"/>
      <c r="C816" s="779"/>
      <c r="D816" s="784"/>
      <c r="E816" s="456" t="s">
        <v>62</v>
      </c>
      <c r="F816" s="91">
        <v>0</v>
      </c>
      <c r="G816" s="96">
        <v>0</v>
      </c>
      <c r="H816" s="91">
        <v>0</v>
      </c>
      <c r="I816" s="91">
        <v>0</v>
      </c>
      <c r="J816" s="89">
        <v>0</v>
      </c>
      <c r="K816" s="97">
        <v>0</v>
      </c>
      <c r="L816" s="458">
        <v>0</v>
      </c>
      <c r="M816" s="458">
        <v>0</v>
      </c>
      <c r="N816" s="459"/>
    </row>
    <row r="817" spans="1:14" s="197" customFormat="1" ht="18" customHeight="1">
      <c r="A817" s="125"/>
      <c r="B817" s="453"/>
      <c r="C817" s="779"/>
      <c r="D817" s="784"/>
      <c r="E817" s="456" t="s">
        <v>16</v>
      </c>
      <c r="F817" s="91"/>
      <c r="G817" s="91"/>
      <c r="H817" s="91"/>
      <c r="I817" s="91"/>
      <c r="J817" s="89"/>
      <c r="K817" s="89"/>
      <c r="L817" s="458"/>
      <c r="M817" s="458"/>
      <c r="N817" s="459"/>
    </row>
    <row r="818" spans="1:14" s="197" customFormat="1" ht="15.75" customHeight="1">
      <c r="A818" s="125"/>
      <c r="B818" s="453"/>
      <c r="C818" s="779"/>
      <c r="D818" s="784"/>
      <c r="E818" s="456" t="s">
        <v>13</v>
      </c>
      <c r="F818" s="91">
        <f t="shared" ref="F818:M818" si="319">F820+F821+F822+F823+F824</f>
        <v>1010</v>
      </c>
      <c r="G818" s="91">
        <f t="shared" si="319"/>
        <v>1010</v>
      </c>
      <c r="H818" s="91">
        <f t="shared" si="319"/>
        <v>850</v>
      </c>
      <c r="I818" s="91">
        <f t="shared" si="319"/>
        <v>68.28</v>
      </c>
      <c r="J818" s="89">
        <f t="shared" si="319"/>
        <v>850</v>
      </c>
      <c r="K818" s="89">
        <f t="shared" si="319"/>
        <v>850</v>
      </c>
      <c r="L818" s="457">
        <f t="shared" si="319"/>
        <v>850</v>
      </c>
      <c r="M818" s="457">
        <f t="shared" si="319"/>
        <v>850</v>
      </c>
      <c r="N818" s="459"/>
    </row>
    <row r="819" spans="1:14" s="197" customFormat="1" ht="15.75" customHeight="1">
      <c r="A819" s="125"/>
      <c r="B819" s="453"/>
      <c r="C819" s="779"/>
      <c r="D819" s="784"/>
      <c r="E819" s="456" t="s">
        <v>14</v>
      </c>
      <c r="F819" s="91"/>
      <c r="G819" s="91"/>
      <c r="H819" s="91"/>
      <c r="I819" s="91"/>
      <c r="J819" s="89"/>
      <c r="K819" s="89"/>
      <c r="L819" s="458"/>
      <c r="M819" s="458"/>
      <c r="N819" s="459"/>
    </row>
    <row r="820" spans="1:14" s="197" customFormat="1" ht="15.75" customHeight="1">
      <c r="A820" s="125"/>
      <c r="B820" s="453"/>
      <c r="C820" s="779"/>
      <c r="D820" s="784"/>
      <c r="E820" s="456" t="s">
        <v>24</v>
      </c>
      <c r="F820" s="91">
        <v>0</v>
      </c>
      <c r="G820" s="96">
        <v>0</v>
      </c>
      <c r="H820" s="91">
        <v>0</v>
      </c>
      <c r="I820" s="91">
        <v>0</v>
      </c>
      <c r="J820" s="89">
        <v>0</v>
      </c>
      <c r="K820" s="97">
        <v>0</v>
      </c>
      <c r="L820" s="458">
        <v>0</v>
      </c>
      <c r="M820" s="458">
        <v>0</v>
      </c>
      <c r="N820" s="459"/>
    </row>
    <row r="821" spans="1:14" s="197" customFormat="1" ht="15.75" customHeight="1">
      <c r="A821" s="125"/>
      <c r="B821" s="453"/>
      <c r="C821" s="779"/>
      <c r="D821" s="784"/>
      <c r="E821" s="456" t="s">
        <v>15</v>
      </c>
      <c r="F821" s="450">
        <v>1010</v>
      </c>
      <c r="G821" s="413">
        <v>1010</v>
      </c>
      <c r="H821" s="413">
        <v>850</v>
      </c>
      <c r="I821" s="413">
        <v>68.28</v>
      </c>
      <c r="J821" s="224">
        <v>850</v>
      </c>
      <c r="K821" s="224">
        <v>850</v>
      </c>
      <c r="L821" s="422">
        <v>850</v>
      </c>
      <c r="M821" s="422">
        <v>850</v>
      </c>
      <c r="N821" s="459"/>
    </row>
    <row r="822" spans="1:14" s="197" customFormat="1" ht="15.75" customHeight="1">
      <c r="A822" s="125"/>
      <c r="B822" s="453"/>
      <c r="C822" s="779"/>
      <c r="D822" s="784"/>
      <c r="E822" s="456" t="s">
        <v>29</v>
      </c>
      <c r="F822" s="91"/>
      <c r="G822" s="91"/>
      <c r="H822" s="91"/>
      <c r="I822" s="91"/>
      <c r="J822" s="89"/>
      <c r="K822" s="89"/>
      <c r="L822" s="458"/>
      <c r="M822" s="458"/>
      <c r="N822" s="459"/>
    </row>
    <row r="823" spans="1:14" s="197" customFormat="1" ht="15.75" customHeight="1">
      <c r="A823" s="125"/>
      <c r="B823" s="453"/>
      <c r="C823" s="779"/>
      <c r="D823" s="784"/>
      <c r="E823" s="456" t="s">
        <v>62</v>
      </c>
      <c r="F823" s="91">
        <v>0</v>
      </c>
      <c r="G823" s="96">
        <v>0</v>
      </c>
      <c r="H823" s="91">
        <v>0</v>
      </c>
      <c r="I823" s="91">
        <v>0</v>
      </c>
      <c r="J823" s="89">
        <v>0</v>
      </c>
      <c r="K823" s="97">
        <v>0</v>
      </c>
      <c r="L823" s="458">
        <v>0</v>
      </c>
      <c r="M823" s="458">
        <v>0</v>
      </c>
      <c r="N823" s="459"/>
    </row>
    <row r="824" spans="1:14" s="197" customFormat="1" ht="15.75" customHeight="1">
      <c r="A824" s="125"/>
      <c r="B824" s="453"/>
      <c r="C824" s="780"/>
      <c r="D824" s="785"/>
      <c r="E824" s="456" t="s">
        <v>16</v>
      </c>
      <c r="F824" s="91"/>
      <c r="G824" s="91"/>
      <c r="H824" s="91"/>
      <c r="I824" s="91"/>
      <c r="J824" s="89"/>
      <c r="K824" s="89"/>
      <c r="L824" s="458"/>
      <c r="M824" s="458"/>
      <c r="N824" s="459"/>
    </row>
    <row r="825" spans="1:14" s="197" customFormat="1" ht="18.5" customHeight="1">
      <c r="A825" s="460"/>
      <c r="B825" s="751"/>
      <c r="C825" s="782"/>
      <c r="D825" s="786" t="s">
        <v>690</v>
      </c>
      <c r="E825" s="456" t="s">
        <v>13</v>
      </c>
      <c r="F825" s="91">
        <f t="shared" ref="F825:M825" si="320">F827+F828+F829+F830+F831</f>
        <v>7862.6894000000002</v>
      </c>
      <c r="G825" s="91">
        <f t="shared" si="320"/>
        <v>7853.5901199999998</v>
      </c>
      <c r="H825" s="91">
        <f t="shared" si="320"/>
        <v>2654.7960800000001</v>
      </c>
      <c r="I825" s="91">
        <f t="shared" si="320"/>
        <v>45.943800000000003</v>
      </c>
      <c r="J825" s="89">
        <f t="shared" si="320"/>
        <v>2654.7960800000001</v>
      </c>
      <c r="K825" s="89">
        <f t="shared" si="320"/>
        <v>446.31119999999999</v>
      </c>
      <c r="L825" s="91">
        <f t="shared" si="320"/>
        <v>6420.3</v>
      </c>
      <c r="M825" s="91">
        <f t="shared" si="320"/>
        <v>6420.3</v>
      </c>
      <c r="N825" s="459"/>
    </row>
    <row r="826" spans="1:14" s="197" customFormat="1" ht="13.5" customHeight="1">
      <c r="A826" s="460"/>
      <c r="B826" s="751"/>
      <c r="C826" s="782"/>
      <c r="D826" s="787"/>
      <c r="E826" s="456" t="s">
        <v>14</v>
      </c>
      <c r="F826" s="91"/>
      <c r="G826" s="91"/>
      <c r="H826" s="91"/>
      <c r="I826" s="91"/>
      <c r="J826" s="89"/>
      <c r="K826" s="89"/>
      <c r="L826" s="91"/>
      <c r="M826" s="91"/>
      <c r="N826" s="459"/>
    </row>
    <row r="827" spans="1:14" s="197" customFormat="1" ht="13.5" customHeight="1">
      <c r="A827" s="460"/>
      <c r="B827" s="751"/>
      <c r="C827" s="782"/>
      <c r="D827" s="787"/>
      <c r="E827" s="456" t="s">
        <v>24</v>
      </c>
      <c r="F827" s="91">
        <v>0</v>
      </c>
      <c r="G827" s="91">
        <v>0</v>
      </c>
      <c r="H827" s="91">
        <v>0</v>
      </c>
      <c r="I827" s="91">
        <v>0</v>
      </c>
      <c r="J827" s="89">
        <v>0</v>
      </c>
      <c r="K827" s="89">
        <v>0</v>
      </c>
      <c r="L827" s="91">
        <v>0</v>
      </c>
      <c r="M827" s="91">
        <v>0</v>
      </c>
      <c r="N827" s="459"/>
    </row>
    <row r="828" spans="1:14" s="197" customFormat="1" ht="13.5" customHeight="1">
      <c r="A828" s="460"/>
      <c r="B828" s="751"/>
      <c r="C828" s="782"/>
      <c r="D828" s="787"/>
      <c r="E828" s="456" t="s">
        <v>15</v>
      </c>
      <c r="F828" s="413">
        <v>7862.6894000000002</v>
      </c>
      <c r="G828" s="413">
        <v>7853.5901199999998</v>
      </c>
      <c r="H828" s="413">
        <v>2654.7960800000001</v>
      </c>
      <c r="I828" s="413">
        <v>45.943800000000003</v>
      </c>
      <c r="J828" s="224">
        <v>2654.7960800000001</v>
      </c>
      <c r="K828" s="171">
        <v>446.31119999999999</v>
      </c>
      <c r="L828" s="422">
        <v>6420.3</v>
      </c>
      <c r="M828" s="422">
        <v>6420.3</v>
      </c>
      <c r="N828" s="459"/>
    </row>
    <row r="829" spans="1:14" s="197" customFormat="1" ht="13.5" customHeight="1">
      <c r="A829" s="460"/>
      <c r="B829" s="751"/>
      <c r="C829" s="782"/>
      <c r="D829" s="787"/>
      <c r="E829" s="456" t="s">
        <v>29</v>
      </c>
      <c r="F829" s="91"/>
      <c r="G829" s="91"/>
      <c r="H829" s="91"/>
      <c r="I829" s="91"/>
      <c r="J829" s="89"/>
      <c r="K829" s="89"/>
      <c r="L829" s="91"/>
      <c r="M829" s="91"/>
      <c r="N829" s="459"/>
    </row>
    <row r="830" spans="1:14" s="197" customFormat="1" ht="13.5" customHeight="1">
      <c r="A830" s="460"/>
      <c r="B830" s="751"/>
      <c r="C830" s="782"/>
      <c r="D830" s="787"/>
      <c r="E830" s="456" t="s">
        <v>62</v>
      </c>
      <c r="F830" s="91">
        <v>0</v>
      </c>
      <c r="G830" s="96">
        <v>0</v>
      </c>
      <c r="H830" s="91">
        <v>0</v>
      </c>
      <c r="I830" s="91">
        <v>0</v>
      </c>
      <c r="J830" s="89">
        <v>0</v>
      </c>
      <c r="K830" s="97">
        <v>0</v>
      </c>
      <c r="L830" s="91">
        <v>0</v>
      </c>
      <c r="M830" s="91">
        <v>0</v>
      </c>
      <c r="N830" s="459"/>
    </row>
    <row r="831" spans="1:14" s="197" customFormat="1" ht="13.5" customHeight="1">
      <c r="A831" s="460"/>
      <c r="B831" s="751"/>
      <c r="C831" s="782"/>
      <c r="D831" s="787"/>
      <c r="E831" s="456" t="s">
        <v>16</v>
      </c>
      <c r="F831" s="91"/>
      <c r="G831" s="91"/>
      <c r="H831" s="91"/>
      <c r="I831" s="91"/>
      <c r="J831" s="89"/>
      <c r="K831" s="89"/>
      <c r="L831" s="91"/>
      <c r="M831" s="91"/>
      <c r="N831" s="459"/>
    </row>
    <row r="832" spans="1:14" s="197" customFormat="1" ht="13.5" customHeight="1">
      <c r="A832" s="460"/>
      <c r="B832" s="751"/>
      <c r="C832" s="782"/>
      <c r="D832" s="787"/>
      <c r="E832" s="456" t="s">
        <v>13</v>
      </c>
      <c r="F832" s="91">
        <f t="shared" ref="F832:M832" si="321">F834+F835+F836+F837+F838</f>
        <v>42.110599999999998</v>
      </c>
      <c r="G832" s="91">
        <f t="shared" si="321"/>
        <v>42.110599999999998</v>
      </c>
      <c r="H832" s="91">
        <f t="shared" si="321"/>
        <v>8765.5039199999992</v>
      </c>
      <c r="I832" s="91">
        <f t="shared" si="321"/>
        <v>1207.6654000000001</v>
      </c>
      <c r="J832" s="89">
        <f t="shared" si="321"/>
        <v>8765.5039199999992</v>
      </c>
      <c r="K832" s="89">
        <f t="shared" si="321"/>
        <v>8741.2791400000006</v>
      </c>
      <c r="L832" s="91">
        <f t="shared" si="321"/>
        <v>5000</v>
      </c>
      <c r="M832" s="91">
        <f t="shared" si="321"/>
        <v>5000</v>
      </c>
      <c r="N832" s="90"/>
    </row>
    <row r="833" spans="1:14" s="197" customFormat="1" ht="15.75" customHeight="1">
      <c r="A833" s="460"/>
      <c r="B833" s="751"/>
      <c r="C833" s="782"/>
      <c r="D833" s="787"/>
      <c r="E833" s="456" t="s">
        <v>14</v>
      </c>
      <c r="F833" s="91"/>
      <c r="G833" s="91"/>
      <c r="H833" s="91"/>
      <c r="I833" s="91"/>
      <c r="J833" s="89"/>
      <c r="K833" s="89"/>
      <c r="L833" s="91"/>
      <c r="M833" s="91"/>
      <c r="N833" s="90"/>
    </row>
    <row r="834" spans="1:14" s="197" customFormat="1" ht="15.75" customHeight="1">
      <c r="A834" s="460"/>
      <c r="B834" s="751"/>
      <c r="C834" s="782"/>
      <c r="D834" s="787"/>
      <c r="E834" s="456" t="s">
        <v>24</v>
      </c>
      <c r="F834" s="91">
        <v>0</v>
      </c>
      <c r="G834" s="96">
        <v>0</v>
      </c>
      <c r="H834" s="91">
        <v>0</v>
      </c>
      <c r="I834" s="91">
        <v>0</v>
      </c>
      <c r="J834" s="89">
        <v>0</v>
      </c>
      <c r="K834" s="97">
        <v>0</v>
      </c>
      <c r="L834" s="91">
        <v>0</v>
      </c>
      <c r="M834" s="91">
        <v>0</v>
      </c>
      <c r="N834" s="90"/>
    </row>
    <row r="835" spans="1:14" s="197" customFormat="1" ht="15.75" customHeight="1">
      <c r="A835" s="460"/>
      <c r="B835" s="751"/>
      <c r="C835" s="782"/>
      <c r="D835" s="787"/>
      <c r="E835" s="456" t="s">
        <v>15</v>
      </c>
      <c r="F835" s="413">
        <v>42.110599999999998</v>
      </c>
      <c r="G835" s="413">
        <v>42.110599999999998</v>
      </c>
      <c r="H835" s="413">
        <v>8765.5039199999992</v>
      </c>
      <c r="I835" s="413">
        <v>1207.6654000000001</v>
      </c>
      <c r="J835" s="224">
        <v>8765.5039199999992</v>
      </c>
      <c r="K835" s="171">
        <v>8741.2791400000006</v>
      </c>
      <c r="L835" s="422">
        <v>5000</v>
      </c>
      <c r="M835" s="422">
        <v>5000</v>
      </c>
      <c r="N835" s="90"/>
    </row>
    <row r="836" spans="1:14" s="197" customFormat="1" ht="15.75" customHeight="1">
      <c r="A836" s="460"/>
      <c r="B836" s="751"/>
      <c r="C836" s="782"/>
      <c r="D836" s="787"/>
      <c r="E836" s="456" t="s">
        <v>29</v>
      </c>
      <c r="F836" s="91"/>
      <c r="G836" s="91"/>
      <c r="H836" s="91"/>
      <c r="I836" s="91"/>
      <c r="J836" s="89"/>
      <c r="K836" s="89"/>
      <c r="L836" s="91"/>
      <c r="M836" s="91"/>
      <c r="N836" s="90"/>
    </row>
    <row r="837" spans="1:14" s="197" customFormat="1" ht="15.75" customHeight="1">
      <c r="A837" s="460"/>
      <c r="B837" s="751"/>
      <c r="C837" s="782"/>
      <c r="D837" s="787"/>
      <c r="E837" s="456" t="s">
        <v>62</v>
      </c>
      <c r="F837" s="96">
        <v>0</v>
      </c>
      <c r="G837" s="96">
        <v>0</v>
      </c>
      <c r="H837" s="96">
        <v>0</v>
      </c>
      <c r="I837" s="96">
        <v>0</v>
      </c>
      <c r="J837" s="97">
        <v>0</v>
      </c>
      <c r="K837" s="97">
        <v>0</v>
      </c>
      <c r="L837" s="96">
        <v>0</v>
      </c>
      <c r="M837" s="96">
        <v>0</v>
      </c>
      <c r="N837" s="90"/>
    </row>
    <row r="838" spans="1:14" s="197" customFormat="1" ht="15.75" customHeight="1">
      <c r="A838" s="460"/>
      <c r="B838" s="751"/>
      <c r="C838" s="782"/>
      <c r="D838" s="787"/>
      <c r="E838" s="456" t="s">
        <v>16</v>
      </c>
      <c r="F838" s="91"/>
      <c r="G838" s="91"/>
      <c r="H838" s="91"/>
      <c r="I838" s="91"/>
      <c r="J838" s="89"/>
      <c r="K838" s="89"/>
      <c r="L838" s="91"/>
      <c r="M838" s="91"/>
      <c r="N838" s="90"/>
    </row>
    <row r="839" spans="1:14" s="197" customFormat="1" ht="14" customHeight="1">
      <c r="A839" s="460"/>
      <c r="B839" s="451"/>
      <c r="C839" s="782"/>
      <c r="D839" s="794" t="s">
        <v>526</v>
      </c>
      <c r="E839" s="456" t="s">
        <v>13</v>
      </c>
      <c r="F839" s="91">
        <f t="shared" ref="F839:M839" si="322">F841+F842+F843+F844+F845</f>
        <v>2560</v>
      </c>
      <c r="G839" s="91">
        <f t="shared" si="322"/>
        <v>2560</v>
      </c>
      <c r="H839" s="91">
        <f t="shared" si="322"/>
        <v>6339.4</v>
      </c>
      <c r="I839" s="91">
        <f t="shared" si="322"/>
        <v>6339.4</v>
      </c>
      <c r="J839" s="89">
        <f t="shared" si="322"/>
        <v>6339.4</v>
      </c>
      <c r="K839" s="89">
        <f t="shared" si="322"/>
        <v>6339.4</v>
      </c>
      <c r="L839" s="91">
        <f t="shared" si="322"/>
        <v>0</v>
      </c>
      <c r="M839" s="91">
        <f t="shared" si="322"/>
        <v>0</v>
      </c>
      <c r="N839" s="90"/>
    </row>
    <row r="840" spans="1:14" s="197" customFormat="1" ht="14" customHeight="1">
      <c r="A840" s="460"/>
      <c r="B840" s="451"/>
      <c r="C840" s="782"/>
      <c r="D840" s="794"/>
      <c r="E840" s="456" t="s">
        <v>14</v>
      </c>
      <c r="F840" s="91"/>
      <c r="G840" s="91"/>
      <c r="H840" s="91"/>
      <c r="I840" s="91"/>
      <c r="J840" s="89"/>
      <c r="K840" s="89"/>
      <c r="L840" s="91"/>
      <c r="M840" s="91"/>
      <c r="N840" s="90"/>
    </row>
    <row r="841" spans="1:14" s="197" customFormat="1" ht="14" customHeight="1">
      <c r="A841" s="460"/>
      <c r="B841" s="451"/>
      <c r="C841" s="782"/>
      <c r="D841" s="794"/>
      <c r="E841" s="456" t="s">
        <v>24</v>
      </c>
      <c r="F841" s="91">
        <v>0</v>
      </c>
      <c r="G841" s="96">
        <v>0</v>
      </c>
      <c r="H841" s="91">
        <v>0</v>
      </c>
      <c r="I841" s="91">
        <v>0</v>
      </c>
      <c r="J841" s="89">
        <v>0</v>
      </c>
      <c r="K841" s="97">
        <v>0</v>
      </c>
      <c r="L841" s="91">
        <v>0</v>
      </c>
      <c r="M841" s="91">
        <v>0</v>
      </c>
      <c r="N841" s="90"/>
    </row>
    <row r="842" spans="1:14" s="197" customFormat="1" ht="14" customHeight="1">
      <c r="A842" s="460"/>
      <c r="B842" s="451"/>
      <c r="C842" s="782"/>
      <c r="D842" s="794"/>
      <c r="E842" s="456" t="s">
        <v>15</v>
      </c>
      <c r="F842" s="413">
        <v>2560</v>
      </c>
      <c r="G842" s="413">
        <v>2560</v>
      </c>
      <c r="H842" s="413">
        <v>6339.4</v>
      </c>
      <c r="I842" s="413">
        <v>6339.4</v>
      </c>
      <c r="J842" s="171">
        <v>6339.4</v>
      </c>
      <c r="K842" s="171">
        <v>6339.4</v>
      </c>
      <c r="L842" s="422">
        <v>0</v>
      </c>
      <c r="M842" s="422">
        <v>0</v>
      </c>
      <c r="N842" s="90"/>
    </row>
    <row r="843" spans="1:14" s="197" customFormat="1" ht="14" customHeight="1">
      <c r="A843" s="460"/>
      <c r="B843" s="451"/>
      <c r="C843" s="782"/>
      <c r="D843" s="794"/>
      <c r="E843" s="456" t="s">
        <v>29</v>
      </c>
      <c r="F843" s="91"/>
      <c r="G843" s="91"/>
      <c r="H843" s="91"/>
      <c r="I843" s="91"/>
      <c r="J843" s="89"/>
      <c r="K843" s="89"/>
      <c r="L843" s="91"/>
      <c r="M843" s="91"/>
      <c r="N843" s="90"/>
    </row>
    <row r="844" spans="1:14" s="197" customFormat="1" ht="14" customHeight="1">
      <c r="A844" s="460"/>
      <c r="B844" s="451"/>
      <c r="C844" s="782"/>
      <c r="D844" s="794"/>
      <c r="E844" s="456" t="s">
        <v>62</v>
      </c>
      <c r="F844" s="96">
        <v>0</v>
      </c>
      <c r="G844" s="96">
        <v>0</v>
      </c>
      <c r="H844" s="96">
        <v>0</v>
      </c>
      <c r="I844" s="96">
        <v>0</v>
      </c>
      <c r="J844" s="97">
        <v>0</v>
      </c>
      <c r="K844" s="97">
        <v>0</v>
      </c>
      <c r="L844" s="96">
        <v>0</v>
      </c>
      <c r="M844" s="96">
        <v>0</v>
      </c>
      <c r="N844" s="90"/>
    </row>
    <row r="845" spans="1:14" s="197" customFormat="1" ht="14" customHeight="1">
      <c r="A845" s="460"/>
      <c r="B845" s="452"/>
      <c r="C845" s="782"/>
      <c r="D845" s="794"/>
      <c r="E845" s="456" t="s">
        <v>16</v>
      </c>
      <c r="F845" s="91"/>
      <c r="G845" s="91"/>
      <c r="H845" s="91"/>
      <c r="I845" s="91"/>
      <c r="J845" s="89"/>
      <c r="K845" s="89"/>
      <c r="L845" s="91"/>
      <c r="M845" s="91"/>
      <c r="N845" s="90"/>
    </row>
    <row r="846" spans="1:14" s="197" customFormat="1" ht="15.5" customHeight="1">
      <c r="A846" s="460"/>
      <c r="B846" s="751"/>
      <c r="C846" s="796"/>
      <c r="D846" s="794" t="s">
        <v>467</v>
      </c>
      <c r="E846" s="456" t="s">
        <v>13</v>
      </c>
      <c r="F846" s="91">
        <f t="shared" ref="F846:M846" si="323">F848+F849+F850+F851+F852</f>
        <v>116520.03043</v>
      </c>
      <c r="G846" s="91">
        <f t="shared" si="323"/>
        <v>116520.03043</v>
      </c>
      <c r="H846" s="91">
        <f t="shared" si="323"/>
        <v>125416.702</v>
      </c>
      <c r="I846" s="91">
        <f t="shared" si="323"/>
        <v>61981.08928</v>
      </c>
      <c r="J846" s="89">
        <f t="shared" si="323"/>
        <v>125106.14006999999</v>
      </c>
      <c r="K846" s="89">
        <f t="shared" si="323"/>
        <v>125087.02107</v>
      </c>
      <c r="L846" s="457">
        <f t="shared" si="323"/>
        <v>124195.5202</v>
      </c>
      <c r="M846" s="457">
        <f t="shared" si="323"/>
        <v>123615.19611999999</v>
      </c>
      <c r="N846" s="459"/>
    </row>
    <row r="847" spans="1:14" s="197" customFormat="1" ht="15.75" customHeight="1">
      <c r="A847" s="460"/>
      <c r="B847" s="751"/>
      <c r="C847" s="796"/>
      <c r="D847" s="794"/>
      <c r="E847" s="456" t="s">
        <v>14</v>
      </c>
      <c r="F847" s="91"/>
      <c r="G847" s="91"/>
      <c r="H847" s="91"/>
      <c r="I847" s="91"/>
      <c r="J847" s="89"/>
      <c r="K847" s="89"/>
      <c r="L847" s="458"/>
      <c r="M847" s="458"/>
      <c r="N847" s="459"/>
    </row>
    <row r="848" spans="1:14" s="197" customFormat="1" ht="15.75" customHeight="1">
      <c r="A848" s="460"/>
      <c r="B848" s="751"/>
      <c r="C848" s="796"/>
      <c r="D848" s="794"/>
      <c r="E848" s="456" t="s">
        <v>24</v>
      </c>
      <c r="F848" s="91">
        <v>0</v>
      </c>
      <c r="G848" s="96">
        <v>0</v>
      </c>
      <c r="H848" s="91">
        <v>0</v>
      </c>
      <c r="I848" s="91">
        <v>0</v>
      </c>
      <c r="J848" s="89">
        <v>0</v>
      </c>
      <c r="K848" s="97">
        <v>0</v>
      </c>
      <c r="L848" s="458">
        <v>0</v>
      </c>
      <c r="M848" s="458">
        <v>0</v>
      </c>
      <c r="N848" s="459"/>
    </row>
    <row r="849" spans="1:14" s="197" customFormat="1" ht="15.75" customHeight="1">
      <c r="A849" s="460"/>
      <c r="B849" s="751"/>
      <c r="C849" s="796"/>
      <c r="D849" s="794"/>
      <c r="E849" s="456" t="s">
        <v>15</v>
      </c>
      <c r="F849" s="96">
        <v>0</v>
      </c>
      <c r="G849" s="96">
        <v>0</v>
      </c>
      <c r="H849" s="96">
        <v>0</v>
      </c>
      <c r="I849" s="96">
        <v>0</v>
      </c>
      <c r="J849" s="97">
        <v>0</v>
      </c>
      <c r="K849" s="97">
        <v>0</v>
      </c>
      <c r="L849" s="96">
        <v>0</v>
      </c>
      <c r="M849" s="96">
        <v>0</v>
      </c>
      <c r="N849" s="459"/>
    </row>
    <row r="850" spans="1:14" s="197" customFormat="1" ht="15.75" customHeight="1">
      <c r="A850" s="460"/>
      <c r="B850" s="751"/>
      <c r="C850" s="796"/>
      <c r="D850" s="794"/>
      <c r="E850" s="456" t="s">
        <v>29</v>
      </c>
      <c r="F850" s="91"/>
      <c r="G850" s="91"/>
      <c r="H850" s="91"/>
      <c r="I850" s="91"/>
      <c r="J850" s="89"/>
      <c r="K850" s="89"/>
      <c r="L850" s="458"/>
      <c r="M850" s="458"/>
      <c r="N850" s="459"/>
    </row>
    <row r="851" spans="1:14" s="197" customFormat="1" ht="15.75" customHeight="1">
      <c r="A851" s="460"/>
      <c r="B851" s="751"/>
      <c r="C851" s="796"/>
      <c r="D851" s="794"/>
      <c r="E851" s="456" t="s">
        <v>62</v>
      </c>
      <c r="F851" s="413">
        <v>116520.03043</v>
      </c>
      <c r="G851" s="413">
        <v>116520.03043</v>
      </c>
      <c r="H851" s="413">
        <v>125416.702</v>
      </c>
      <c r="I851" s="413">
        <v>61981.08928</v>
      </c>
      <c r="J851" s="224">
        <v>125106.14006999999</v>
      </c>
      <c r="K851" s="171">
        <v>125087.02107</v>
      </c>
      <c r="L851" s="422">
        <v>124195.5202</v>
      </c>
      <c r="M851" s="422">
        <v>123615.19611999999</v>
      </c>
      <c r="N851" s="459"/>
    </row>
    <row r="852" spans="1:14" s="197" customFormat="1" ht="15.75" customHeight="1">
      <c r="A852" s="460"/>
      <c r="B852" s="751"/>
      <c r="C852" s="796"/>
      <c r="D852" s="794"/>
      <c r="E852" s="456" t="s">
        <v>16</v>
      </c>
      <c r="F852" s="91"/>
      <c r="G852" s="91"/>
      <c r="H852" s="91"/>
      <c r="I852" s="91"/>
      <c r="J852" s="89"/>
      <c r="K852" s="89"/>
      <c r="L852" s="458"/>
      <c r="M852" s="458"/>
      <c r="N852" s="459"/>
    </row>
    <row r="853" spans="1:14" s="197" customFormat="1" ht="15.75" customHeight="1">
      <c r="A853" s="460"/>
      <c r="B853" s="751"/>
      <c r="C853" s="796"/>
      <c r="D853" s="794"/>
      <c r="E853" s="456" t="s">
        <v>13</v>
      </c>
      <c r="F853" s="91">
        <f t="shared" ref="F853:M853" si="324">F854+F855+F857+F858+F856</f>
        <v>18506.605080000001</v>
      </c>
      <c r="G853" s="91">
        <f t="shared" si="324"/>
        <v>18506.605080000001</v>
      </c>
      <c r="H853" s="91">
        <f t="shared" si="324"/>
        <v>6370.5</v>
      </c>
      <c r="I853" s="91">
        <f t="shared" si="324"/>
        <v>1288.07062</v>
      </c>
      <c r="J853" s="89">
        <f t="shared" si="324"/>
        <v>6444.5958700000001</v>
      </c>
      <c r="K853" s="89">
        <f t="shared" si="324"/>
        <v>6444.5958700000001</v>
      </c>
      <c r="L853" s="457">
        <f t="shared" si="324"/>
        <v>1423</v>
      </c>
      <c r="M853" s="457">
        <f t="shared" si="324"/>
        <v>1423</v>
      </c>
      <c r="N853" s="459"/>
    </row>
    <row r="854" spans="1:14" s="197" customFormat="1" ht="15.75" customHeight="1">
      <c r="A854" s="460"/>
      <c r="B854" s="751"/>
      <c r="C854" s="796"/>
      <c r="D854" s="794"/>
      <c r="E854" s="456" t="s">
        <v>14</v>
      </c>
      <c r="F854" s="91"/>
      <c r="G854" s="91"/>
      <c r="H854" s="91"/>
      <c r="I854" s="91"/>
      <c r="J854" s="89"/>
      <c r="K854" s="89"/>
      <c r="L854" s="458"/>
      <c r="M854" s="458"/>
      <c r="N854" s="459"/>
    </row>
    <row r="855" spans="1:14" s="197" customFormat="1" ht="15.75" customHeight="1">
      <c r="A855" s="460"/>
      <c r="B855" s="751"/>
      <c r="C855" s="796"/>
      <c r="D855" s="794"/>
      <c r="E855" s="456" t="s">
        <v>24</v>
      </c>
      <c r="F855" s="91">
        <v>0</v>
      </c>
      <c r="G855" s="96">
        <v>0</v>
      </c>
      <c r="H855" s="91">
        <v>0</v>
      </c>
      <c r="I855" s="91">
        <v>0</v>
      </c>
      <c r="J855" s="89">
        <v>0</v>
      </c>
      <c r="K855" s="97">
        <v>0</v>
      </c>
      <c r="L855" s="458">
        <v>0</v>
      </c>
      <c r="M855" s="458">
        <v>0</v>
      </c>
      <c r="N855" s="459"/>
    </row>
    <row r="856" spans="1:14" s="197" customFormat="1" ht="15.75" customHeight="1">
      <c r="A856" s="460"/>
      <c r="B856" s="751"/>
      <c r="C856" s="796"/>
      <c r="D856" s="794"/>
      <c r="E856" s="456" t="s">
        <v>15</v>
      </c>
      <c r="F856" s="96">
        <v>0</v>
      </c>
      <c r="G856" s="96">
        <v>0</v>
      </c>
      <c r="H856" s="96">
        <v>0</v>
      </c>
      <c r="I856" s="96">
        <v>0</v>
      </c>
      <c r="J856" s="97">
        <v>0</v>
      </c>
      <c r="K856" s="97">
        <v>0</v>
      </c>
      <c r="L856" s="96">
        <v>0</v>
      </c>
      <c r="M856" s="96">
        <v>0</v>
      </c>
      <c r="N856" s="459"/>
    </row>
    <row r="857" spans="1:14" s="197" customFormat="1" ht="15.75" customHeight="1">
      <c r="A857" s="460"/>
      <c r="B857" s="751"/>
      <c r="C857" s="796"/>
      <c r="D857" s="794"/>
      <c r="E857" s="456" t="s">
        <v>29</v>
      </c>
      <c r="F857" s="91"/>
      <c r="G857" s="91"/>
      <c r="H857" s="91"/>
      <c r="I857" s="91"/>
      <c r="J857" s="89"/>
      <c r="K857" s="89"/>
      <c r="L857" s="458"/>
      <c r="M857" s="458"/>
      <c r="N857" s="459"/>
    </row>
    <row r="858" spans="1:14" s="197" customFormat="1" ht="15.75" customHeight="1">
      <c r="A858" s="460"/>
      <c r="B858" s="751"/>
      <c r="C858" s="796"/>
      <c r="D858" s="794"/>
      <c r="E858" s="456" t="s">
        <v>62</v>
      </c>
      <c r="F858" s="413">
        <v>18506.605080000001</v>
      </c>
      <c r="G858" s="413">
        <v>18506.605080000001</v>
      </c>
      <c r="H858" s="413">
        <v>6370.5</v>
      </c>
      <c r="I858" s="413">
        <v>1288.07062</v>
      </c>
      <c r="J858" s="224">
        <v>6444.5958700000001</v>
      </c>
      <c r="K858" s="171">
        <v>6444.5958700000001</v>
      </c>
      <c r="L858" s="422">
        <v>1423</v>
      </c>
      <c r="M858" s="422">
        <v>1423</v>
      </c>
      <c r="N858" s="459"/>
    </row>
    <row r="859" spans="1:14" s="197" customFormat="1" ht="15.75" customHeight="1">
      <c r="A859" s="460"/>
      <c r="B859" s="751"/>
      <c r="C859" s="796"/>
      <c r="D859" s="794"/>
      <c r="E859" s="456" t="s">
        <v>16</v>
      </c>
      <c r="F859" s="91"/>
      <c r="G859" s="91"/>
      <c r="H859" s="91"/>
      <c r="I859" s="91"/>
      <c r="J859" s="89"/>
      <c r="K859" s="89"/>
      <c r="L859" s="458"/>
      <c r="M859" s="458"/>
      <c r="N859" s="459"/>
    </row>
    <row r="860" spans="1:14" s="197" customFormat="1" ht="15.75" customHeight="1">
      <c r="A860" s="460"/>
      <c r="B860" s="751"/>
      <c r="C860" s="796"/>
      <c r="D860" s="786" t="s">
        <v>468</v>
      </c>
      <c r="E860" s="456" t="s">
        <v>13</v>
      </c>
      <c r="F860" s="91">
        <f t="shared" ref="F860:M860" si="325">F862+F863+F864+F865+F866</f>
        <v>117054.89107</v>
      </c>
      <c r="G860" s="91">
        <f t="shared" si="325"/>
        <v>117054.89107</v>
      </c>
      <c r="H860" s="91">
        <f t="shared" si="325"/>
        <v>123226.673</v>
      </c>
      <c r="I860" s="91">
        <f t="shared" si="325"/>
        <v>62326.870340000001</v>
      </c>
      <c r="J860" s="89">
        <f t="shared" si="325"/>
        <v>123958.08861999999</v>
      </c>
      <c r="K860" s="89">
        <f t="shared" si="325"/>
        <v>123958.08861999999</v>
      </c>
      <c r="L860" s="457">
        <f t="shared" si="325"/>
        <v>122854.09299999999</v>
      </c>
      <c r="M860" s="457">
        <f t="shared" si="325"/>
        <v>122854.09299999999</v>
      </c>
      <c r="N860" s="459"/>
    </row>
    <row r="861" spans="1:14" s="197" customFormat="1" ht="15.75" customHeight="1">
      <c r="A861" s="460"/>
      <c r="B861" s="751"/>
      <c r="C861" s="796"/>
      <c r="D861" s="787"/>
      <c r="E861" s="456" t="s">
        <v>14</v>
      </c>
      <c r="F861" s="91"/>
      <c r="G861" s="91"/>
      <c r="H861" s="91"/>
      <c r="I861" s="91"/>
      <c r="J861" s="89"/>
      <c r="K861" s="89"/>
      <c r="L861" s="458"/>
      <c r="M861" s="458"/>
      <c r="N861" s="459"/>
    </row>
    <row r="862" spans="1:14" s="197" customFormat="1" ht="15.75" customHeight="1">
      <c r="A862" s="460"/>
      <c r="B862" s="751"/>
      <c r="C862" s="796"/>
      <c r="D862" s="787"/>
      <c r="E862" s="456" t="s">
        <v>24</v>
      </c>
      <c r="F862" s="91">
        <v>0</v>
      </c>
      <c r="G862" s="96">
        <v>0</v>
      </c>
      <c r="H862" s="91">
        <v>0</v>
      </c>
      <c r="I862" s="91">
        <v>0</v>
      </c>
      <c r="J862" s="89">
        <v>0</v>
      </c>
      <c r="K862" s="97">
        <v>0</v>
      </c>
      <c r="L862" s="458">
        <v>0</v>
      </c>
      <c r="M862" s="458">
        <v>0</v>
      </c>
      <c r="N862" s="459"/>
    </row>
    <row r="863" spans="1:14" s="197" customFormat="1" ht="15.75" customHeight="1">
      <c r="A863" s="460"/>
      <c r="B863" s="751"/>
      <c r="C863" s="796"/>
      <c r="D863" s="787"/>
      <c r="E863" s="456" t="s">
        <v>15</v>
      </c>
      <c r="F863" s="96">
        <v>0</v>
      </c>
      <c r="G863" s="96">
        <v>0</v>
      </c>
      <c r="H863" s="96">
        <v>0</v>
      </c>
      <c r="I863" s="96">
        <v>0</v>
      </c>
      <c r="J863" s="97">
        <v>0</v>
      </c>
      <c r="K863" s="97">
        <v>0</v>
      </c>
      <c r="L863" s="96">
        <v>0</v>
      </c>
      <c r="M863" s="96">
        <v>0</v>
      </c>
      <c r="N863" s="459"/>
    </row>
    <row r="864" spans="1:14" s="197" customFormat="1" ht="15.75" customHeight="1">
      <c r="A864" s="460"/>
      <c r="B864" s="751"/>
      <c r="C864" s="796"/>
      <c r="D864" s="787"/>
      <c r="E864" s="456" t="s">
        <v>29</v>
      </c>
      <c r="F864" s="91"/>
      <c r="G864" s="91"/>
      <c r="H864" s="91"/>
      <c r="I864" s="91"/>
      <c r="J864" s="89"/>
      <c r="K864" s="89"/>
      <c r="L864" s="458"/>
      <c r="M864" s="458"/>
      <c r="N864" s="459"/>
    </row>
    <row r="865" spans="1:14" s="197" customFormat="1" ht="15.75" customHeight="1">
      <c r="A865" s="460"/>
      <c r="B865" s="751"/>
      <c r="C865" s="796"/>
      <c r="D865" s="787"/>
      <c r="E865" s="456" t="s">
        <v>62</v>
      </c>
      <c r="F865" s="413">
        <v>117054.89107</v>
      </c>
      <c r="G865" s="413">
        <v>117054.89107</v>
      </c>
      <c r="H865" s="413">
        <v>123226.673</v>
      </c>
      <c r="I865" s="413">
        <v>62326.870340000001</v>
      </c>
      <c r="J865" s="224">
        <v>123958.08861999999</v>
      </c>
      <c r="K865" s="171">
        <v>123958.08861999999</v>
      </c>
      <c r="L865" s="422">
        <v>122854.09299999999</v>
      </c>
      <c r="M865" s="422">
        <v>122854.09299999999</v>
      </c>
      <c r="N865" s="459"/>
    </row>
    <row r="866" spans="1:14" s="197" customFormat="1" ht="15.75" customHeight="1">
      <c r="A866" s="460"/>
      <c r="B866" s="751"/>
      <c r="C866" s="796"/>
      <c r="D866" s="787"/>
      <c r="E866" s="456" t="s">
        <v>16</v>
      </c>
      <c r="F866" s="91"/>
      <c r="G866" s="91"/>
      <c r="H866" s="91"/>
      <c r="I866" s="91"/>
      <c r="J866" s="89"/>
      <c r="K866" s="89"/>
      <c r="L866" s="458"/>
      <c r="M866" s="458"/>
      <c r="N866" s="459"/>
    </row>
    <row r="867" spans="1:14" s="197" customFormat="1" ht="15.75" customHeight="1">
      <c r="A867" s="126"/>
      <c r="B867" s="751"/>
      <c r="C867" s="796"/>
      <c r="D867" s="787"/>
      <c r="E867" s="456" t="s">
        <v>13</v>
      </c>
      <c r="F867" s="91">
        <f>F869+F870+F871+F872</f>
        <v>22808.124390000001</v>
      </c>
      <c r="G867" s="91">
        <f>-G869+G870+G871+G872</f>
        <v>22808.124390000001</v>
      </c>
      <c r="H867" s="91">
        <f>-H869+H870+H871+H872</f>
        <v>3555.8227000000002</v>
      </c>
      <c r="I867" s="91">
        <f>-I869+I870+I871+I872</f>
        <v>565.49059</v>
      </c>
      <c r="J867" s="89">
        <f>J869+J870+J871+J872</f>
        <v>2949.66516</v>
      </c>
      <c r="K867" s="89">
        <f>-K869+K870+K871+K872</f>
        <v>2949.66516</v>
      </c>
      <c r="L867" s="457">
        <f>L869+L870+L871+L872</f>
        <v>3498.0439999999999</v>
      </c>
      <c r="M867" s="457">
        <f>M869+M870+M871+M872</f>
        <v>3498.0439999999999</v>
      </c>
      <c r="N867" s="459"/>
    </row>
    <row r="868" spans="1:14" s="197" customFormat="1" ht="15.75" customHeight="1">
      <c r="A868" s="126"/>
      <c r="B868" s="751"/>
      <c r="C868" s="796"/>
      <c r="D868" s="787"/>
      <c r="E868" s="456" t="s">
        <v>14</v>
      </c>
      <c r="F868" s="91"/>
      <c r="G868" s="91"/>
      <c r="H868" s="91"/>
      <c r="I868" s="91"/>
      <c r="J868" s="89"/>
      <c r="K868" s="89"/>
      <c r="L868" s="458"/>
      <c r="M868" s="458"/>
      <c r="N868" s="459"/>
    </row>
    <row r="869" spans="1:14" s="197" customFormat="1" ht="15.75" customHeight="1">
      <c r="A869" s="126"/>
      <c r="B869" s="751"/>
      <c r="C869" s="796"/>
      <c r="D869" s="787"/>
      <c r="E869" s="456" t="s">
        <v>24</v>
      </c>
      <c r="F869" s="96">
        <v>0</v>
      </c>
      <c r="G869" s="96">
        <v>0</v>
      </c>
      <c r="H869" s="96">
        <v>0</v>
      </c>
      <c r="I869" s="96">
        <v>0</v>
      </c>
      <c r="J869" s="97">
        <v>0</v>
      </c>
      <c r="K869" s="97">
        <v>0</v>
      </c>
      <c r="L869" s="98">
        <v>0</v>
      </c>
      <c r="M869" s="98">
        <v>0</v>
      </c>
      <c r="N869" s="459"/>
    </row>
    <row r="870" spans="1:14" s="197" customFormat="1" ht="15.75" customHeight="1">
      <c r="A870" s="126"/>
      <c r="B870" s="751"/>
      <c r="C870" s="796"/>
      <c r="D870" s="787"/>
      <c r="E870" s="456" t="s">
        <v>15</v>
      </c>
      <c r="F870" s="96">
        <v>0</v>
      </c>
      <c r="G870" s="96">
        <v>0</v>
      </c>
      <c r="H870" s="96">
        <v>0</v>
      </c>
      <c r="I870" s="96">
        <v>0</v>
      </c>
      <c r="J870" s="97">
        <v>0</v>
      </c>
      <c r="K870" s="97">
        <v>0</v>
      </c>
      <c r="L870" s="96">
        <v>0</v>
      </c>
      <c r="M870" s="96">
        <v>0</v>
      </c>
      <c r="N870" s="459"/>
    </row>
    <row r="871" spans="1:14" s="197" customFormat="1" ht="15.75" customHeight="1">
      <c r="A871" s="126"/>
      <c r="B871" s="751"/>
      <c r="C871" s="796"/>
      <c r="D871" s="787"/>
      <c r="E871" s="456" t="s">
        <v>29</v>
      </c>
      <c r="F871" s="91"/>
      <c r="G871" s="91"/>
      <c r="H871" s="91"/>
      <c r="I871" s="91"/>
      <c r="J871" s="89"/>
      <c r="K871" s="89"/>
      <c r="L871" s="458"/>
      <c r="M871" s="458"/>
      <c r="N871" s="459"/>
    </row>
    <row r="872" spans="1:14" s="197" customFormat="1" ht="15.75" customHeight="1">
      <c r="A872" s="126"/>
      <c r="B872" s="751"/>
      <c r="C872" s="796"/>
      <c r="D872" s="787"/>
      <c r="E872" s="456" t="s">
        <v>62</v>
      </c>
      <c r="F872" s="413">
        <v>22808.124390000001</v>
      </c>
      <c r="G872" s="413">
        <v>22808.124390000001</v>
      </c>
      <c r="H872" s="413">
        <v>3555.8227000000002</v>
      </c>
      <c r="I872" s="413">
        <v>565.49059</v>
      </c>
      <c r="J872" s="224">
        <v>2949.66516</v>
      </c>
      <c r="K872" s="171">
        <v>2949.66516</v>
      </c>
      <c r="L872" s="422">
        <v>3498.0439999999999</v>
      </c>
      <c r="M872" s="422">
        <v>3498.0439999999999</v>
      </c>
      <c r="N872" s="459"/>
    </row>
    <row r="873" spans="1:14" s="197" customFormat="1" ht="15.75" customHeight="1">
      <c r="A873" s="126"/>
      <c r="B873" s="751"/>
      <c r="C873" s="796"/>
      <c r="D873" s="795"/>
      <c r="E873" s="456" t="s">
        <v>16</v>
      </c>
      <c r="F873" s="91"/>
      <c r="G873" s="91"/>
      <c r="H873" s="91"/>
      <c r="I873" s="91"/>
      <c r="J873" s="89"/>
      <c r="K873" s="89"/>
      <c r="L873" s="458"/>
      <c r="M873" s="458"/>
      <c r="N873" s="459"/>
    </row>
    <row r="874" spans="1:14" ht="15.75" customHeight="1">
      <c r="A874" s="123"/>
      <c r="B874" s="768"/>
      <c r="C874" s="764"/>
      <c r="D874" s="834" t="s">
        <v>472</v>
      </c>
      <c r="E874" s="106" t="s">
        <v>13</v>
      </c>
      <c r="F874" s="91">
        <f t="shared" ref="F874:G874" si="326">F876+F877+F878+F879</f>
        <v>7832.1349200000004</v>
      </c>
      <c r="G874" s="91">
        <f t="shared" si="326"/>
        <v>7731.7848299999996</v>
      </c>
      <c r="H874" s="91">
        <f t="shared" ref="H874:M874" si="327">H876+H877+H878+H879</f>
        <v>920.26499999999999</v>
      </c>
      <c r="I874" s="91">
        <f t="shared" si="327"/>
        <v>238.31</v>
      </c>
      <c r="J874" s="89">
        <f t="shared" si="327"/>
        <v>929.38157999999999</v>
      </c>
      <c r="K874" s="89">
        <f t="shared" si="327"/>
        <v>929.38157999999999</v>
      </c>
      <c r="L874" s="91">
        <f t="shared" si="327"/>
        <v>400</v>
      </c>
      <c r="M874" s="88">
        <f t="shared" si="327"/>
        <v>400</v>
      </c>
      <c r="N874" s="93"/>
    </row>
    <row r="875" spans="1:14" ht="15.75" customHeight="1">
      <c r="A875" s="123"/>
      <c r="B875" s="768"/>
      <c r="C875" s="764"/>
      <c r="D875" s="834"/>
      <c r="E875" s="106" t="s">
        <v>14</v>
      </c>
      <c r="F875" s="91"/>
      <c r="G875" s="91"/>
      <c r="H875" s="91"/>
      <c r="I875" s="91"/>
      <c r="J875" s="89"/>
      <c r="K875" s="89"/>
      <c r="L875" s="91"/>
      <c r="M875" s="92"/>
      <c r="N875" s="93"/>
    </row>
    <row r="876" spans="1:14" ht="15.75" customHeight="1">
      <c r="A876" s="123"/>
      <c r="B876" s="768"/>
      <c r="C876" s="764"/>
      <c r="D876" s="834"/>
      <c r="E876" s="106" t="s">
        <v>24</v>
      </c>
      <c r="F876" s="91">
        <v>0</v>
      </c>
      <c r="G876" s="91">
        <v>0</v>
      </c>
      <c r="H876" s="91">
        <v>0</v>
      </c>
      <c r="I876" s="91">
        <v>0</v>
      </c>
      <c r="J876" s="89">
        <v>0</v>
      </c>
      <c r="K876" s="89">
        <v>0</v>
      </c>
      <c r="L876" s="91">
        <v>0</v>
      </c>
      <c r="M876" s="92">
        <v>0</v>
      </c>
      <c r="N876" s="93"/>
    </row>
    <row r="877" spans="1:14" ht="15.75" customHeight="1">
      <c r="A877" s="123"/>
      <c r="B877" s="768"/>
      <c r="C877" s="764"/>
      <c r="D877" s="834"/>
      <c r="E877" s="106" t="s">
        <v>15</v>
      </c>
      <c r="F877" s="96">
        <v>0</v>
      </c>
      <c r="G877" s="91">
        <v>0</v>
      </c>
      <c r="H877" s="96">
        <v>0</v>
      </c>
      <c r="I877" s="96">
        <v>0</v>
      </c>
      <c r="J877" s="97">
        <v>0</v>
      </c>
      <c r="K877" s="89">
        <v>0</v>
      </c>
      <c r="L877" s="96">
        <v>0</v>
      </c>
      <c r="M877" s="98">
        <v>0</v>
      </c>
      <c r="N877" s="93"/>
    </row>
    <row r="878" spans="1:14" ht="15.75" customHeight="1">
      <c r="A878" s="123"/>
      <c r="B878" s="768"/>
      <c r="C878" s="764"/>
      <c r="D878" s="834"/>
      <c r="E878" s="106" t="s">
        <v>29</v>
      </c>
      <c r="F878" s="91"/>
      <c r="G878" s="91"/>
      <c r="H878" s="91"/>
      <c r="I878" s="91"/>
      <c r="J878" s="89"/>
      <c r="K878" s="89"/>
      <c r="L878" s="91"/>
      <c r="M878" s="92"/>
      <c r="N878" s="93"/>
    </row>
    <row r="879" spans="1:14" ht="15.75" customHeight="1">
      <c r="A879" s="123"/>
      <c r="B879" s="768"/>
      <c r="C879" s="764"/>
      <c r="D879" s="834"/>
      <c r="E879" s="106" t="s">
        <v>62</v>
      </c>
      <c r="F879" s="413">
        <v>7832.1349200000004</v>
      </c>
      <c r="G879" s="413">
        <v>7731.7848299999996</v>
      </c>
      <c r="H879" s="413">
        <v>920.26499999999999</v>
      </c>
      <c r="I879" s="413">
        <v>238.31</v>
      </c>
      <c r="J879" s="224">
        <v>929.38157999999999</v>
      </c>
      <c r="K879" s="171">
        <v>929.38157999999999</v>
      </c>
      <c r="L879" s="422">
        <v>400</v>
      </c>
      <c r="M879" s="422">
        <v>400</v>
      </c>
      <c r="N879" s="93"/>
    </row>
    <row r="880" spans="1:14" ht="15.75" customHeight="1">
      <c r="A880" s="123"/>
      <c r="B880" s="768"/>
      <c r="C880" s="764"/>
      <c r="D880" s="834"/>
      <c r="E880" s="106" t="s">
        <v>16</v>
      </c>
      <c r="F880" s="91"/>
      <c r="G880" s="91"/>
      <c r="H880" s="91"/>
      <c r="I880" s="91"/>
      <c r="J880" s="89"/>
      <c r="K880" s="89"/>
      <c r="L880" s="91"/>
      <c r="M880" s="92"/>
      <c r="N880" s="93"/>
    </row>
    <row r="881" spans="1:14" ht="15.75" customHeight="1">
      <c r="A881" s="123"/>
      <c r="B881" s="768"/>
      <c r="C881" s="764"/>
      <c r="D881" s="834"/>
      <c r="E881" s="107" t="s">
        <v>13</v>
      </c>
      <c r="F881" s="91">
        <f t="shared" ref="F881:G881" si="328">F883+F884+F885+F886</f>
        <v>300.5</v>
      </c>
      <c r="G881" s="91">
        <f t="shared" si="328"/>
        <v>300.5</v>
      </c>
      <c r="H881" s="91">
        <f t="shared" ref="H881:M881" si="329">H883+H884+H885+H886</f>
        <v>8469.51037</v>
      </c>
      <c r="I881" s="91">
        <f t="shared" si="329"/>
        <v>5643.7776400000002</v>
      </c>
      <c r="J881" s="89">
        <f t="shared" si="329"/>
        <v>9675.9307700000008</v>
      </c>
      <c r="K881" s="89">
        <f t="shared" si="329"/>
        <v>9675.9307700000008</v>
      </c>
      <c r="L881" s="91">
        <f t="shared" si="329"/>
        <v>9118.3791000000001</v>
      </c>
      <c r="M881" s="88">
        <f t="shared" si="329"/>
        <v>7561.8370199999999</v>
      </c>
      <c r="N881" s="90"/>
    </row>
    <row r="882" spans="1:14" ht="15.75" customHeight="1">
      <c r="A882" s="123"/>
      <c r="B882" s="768"/>
      <c r="C882" s="764"/>
      <c r="D882" s="834"/>
      <c r="E882" s="107" t="s">
        <v>14</v>
      </c>
      <c r="F882" s="91"/>
      <c r="G882" s="91"/>
      <c r="H882" s="91"/>
      <c r="I882" s="91"/>
      <c r="J882" s="89"/>
      <c r="K882" s="89"/>
      <c r="L882" s="91"/>
      <c r="M882" s="88"/>
      <c r="N882" s="90"/>
    </row>
    <row r="883" spans="1:14" ht="15.75" customHeight="1">
      <c r="A883" s="123"/>
      <c r="B883" s="768"/>
      <c r="C883" s="764"/>
      <c r="D883" s="834"/>
      <c r="E883" s="107" t="s">
        <v>24</v>
      </c>
      <c r="F883" s="91">
        <v>0</v>
      </c>
      <c r="G883" s="91">
        <v>0</v>
      </c>
      <c r="H883" s="91">
        <v>0</v>
      </c>
      <c r="I883" s="91">
        <v>0</v>
      </c>
      <c r="J883" s="89">
        <v>0</v>
      </c>
      <c r="K883" s="89">
        <v>0</v>
      </c>
      <c r="L883" s="91">
        <v>0</v>
      </c>
      <c r="M883" s="88">
        <v>0</v>
      </c>
      <c r="N883" s="90"/>
    </row>
    <row r="884" spans="1:14" ht="15.75" customHeight="1">
      <c r="A884" s="123"/>
      <c r="B884" s="768"/>
      <c r="C884" s="764"/>
      <c r="D884" s="834"/>
      <c r="E884" s="107" t="s">
        <v>15</v>
      </c>
      <c r="F884" s="91">
        <v>0</v>
      </c>
      <c r="G884" s="91">
        <v>0</v>
      </c>
      <c r="H884" s="91">
        <v>0</v>
      </c>
      <c r="I884" s="91">
        <v>0</v>
      </c>
      <c r="J884" s="89">
        <v>0</v>
      </c>
      <c r="K884" s="89">
        <v>0</v>
      </c>
      <c r="L884" s="91">
        <v>0</v>
      </c>
      <c r="M884" s="88">
        <v>0</v>
      </c>
      <c r="N884" s="90"/>
    </row>
    <row r="885" spans="1:14" ht="15.75" customHeight="1">
      <c r="A885" s="123"/>
      <c r="B885" s="768"/>
      <c r="C885" s="764"/>
      <c r="D885" s="834"/>
      <c r="E885" s="107" t="s">
        <v>29</v>
      </c>
      <c r="F885" s="91"/>
      <c r="G885" s="91"/>
      <c r="H885" s="91"/>
      <c r="I885" s="91"/>
      <c r="J885" s="89"/>
      <c r="K885" s="89"/>
      <c r="L885" s="91"/>
      <c r="M885" s="88"/>
      <c r="N885" s="90"/>
    </row>
    <row r="886" spans="1:14" ht="15.75" customHeight="1">
      <c r="A886" s="123"/>
      <c r="B886" s="768"/>
      <c r="C886" s="764"/>
      <c r="D886" s="834"/>
      <c r="E886" s="107" t="s">
        <v>62</v>
      </c>
      <c r="F886" s="413">
        <v>300.5</v>
      </c>
      <c r="G886" s="413">
        <v>300.5</v>
      </c>
      <c r="H886" s="413">
        <v>8469.51037</v>
      </c>
      <c r="I886" s="413">
        <v>5643.7776400000002</v>
      </c>
      <c r="J886" s="224">
        <v>9675.9307700000008</v>
      </c>
      <c r="K886" s="171">
        <v>9675.9307700000008</v>
      </c>
      <c r="L886" s="422">
        <v>9118.3791000000001</v>
      </c>
      <c r="M886" s="422">
        <v>7561.8370199999999</v>
      </c>
      <c r="N886" s="90"/>
    </row>
    <row r="887" spans="1:14" ht="15.75" customHeight="1">
      <c r="A887" s="123"/>
      <c r="B887" s="768"/>
      <c r="C887" s="764"/>
      <c r="D887" s="834"/>
      <c r="E887" s="107" t="s">
        <v>16</v>
      </c>
      <c r="F887" s="91"/>
      <c r="G887" s="91"/>
      <c r="H887" s="91"/>
      <c r="I887" s="91"/>
      <c r="J887" s="89"/>
      <c r="K887" s="89"/>
      <c r="L887" s="91"/>
      <c r="M887" s="88"/>
      <c r="N887" s="90"/>
    </row>
    <row r="888" spans="1:14" s="29" customFormat="1" ht="15.75" customHeight="1">
      <c r="A888" s="123"/>
      <c r="B888" s="768"/>
      <c r="C888" s="764"/>
      <c r="D888" s="834"/>
      <c r="E888" s="107" t="s">
        <v>13</v>
      </c>
      <c r="F888" s="91">
        <f t="shared" ref="F888:G888" si="330">F890+F891+F892+F893</f>
        <v>300.5</v>
      </c>
      <c r="G888" s="91">
        <f t="shared" si="330"/>
        <v>300.5</v>
      </c>
      <c r="H888" s="91">
        <f t="shared" ref="H888:M888" si="331">H890+H891+H892+H893</f>
        <v>200</v>
      </c>
      <c r="I888" s="91">
        <f t="shared" si="331"/>
        <v>190.88342</v>
      </c>
      <c r="J888" s="89">
        <f t="shared" si="331"/>
        <v>190.88342</v>
      </c>
      <c r="K888" s="89">
        <f t="shared" si="331"/>
        <v>190.88342</v>
      </c>
      <c r="L888" s="91">
        <f t="shared" si="331"/>
        <v>0</v>
      </c>
      <c r="M888" s="88">
        <f t="shared" si="331"/>
        <v>0</v>
      </c>
      <c r="N888" s="90"/>
    </row>
    <row r="889" spans="1:14" s="29" customFormat="1" ht="15.75" customHeight="1">
      <c r="A889" s="123"/>
      <c r="B889" s="768"/>
      <c r="C889" s="764"/>
      <c r="D889" s="834"/>
      <c r="E889" s="107" t="s">
        <v>14</v>
      </c>
      <c r="F889" s="91"/>
      <c r="G889" s="91"/>
      <c r="H889" s="91"/>
      <c r="I889" s="91"/>
      <c r="J889" s="89"/>
      <c r="K889" s="89"/>
      <c r="L889" s="91"/>
      <c r="M889" s="88"/>
      <c r="N889" s="90"/>
    </row>
    <row r="890" spans="1:14" s="29" customFormat="1" ht="15.75" customHeight="1">
      <c r="A890" s="123"/>
      <c r="B890" s="768"/>
      <c r="C890" s="764"/>
      <c r="D890" s="834"/>
      <c r="E890" s="107" t="s">
        <v>24</v>
      </c>
      <c r="F890" s="91">
        <v>0</v>
      </c>
      <c r="G890" s="91">
        <v>0</v>
      </c>
      <c r="H890" s="91">
        <v>0</v>
      </c>
      <c r="I890" s="91">
        <v>0</v>
      </c>
      <c r="J890" s="89">
        <v>0</v>
      </c>
      <c r="K890" s="89">
        <v>0</v>
      </c>
      <c r="L890" s="91">
        <v>0</v>
      </c>
      <c r="M890" s="88">
        <v>0</v>
      </c>
      <c r="N890" s="90"/>
    </row>
    <row r="891" spans="1:14" s="29" customFormat="1" ht="15.75" customHeight="1">
      <c r="A891" s="123"/>
      <c r="B891" s="768"/>
      <c r="C891" s="764"/>
      <c r="D891" s="834"/>
      <c r="E891" s="107" t="s">
        <v>15</v>
      </c>
      <c r="F891" s="91">
        <v>0</v>
      </c>
      <c r="G891" s="91">
        <v>0</v>
      </c>
      <c r="H891" s="91">
        <v>0</v>
      </c>
      <c r="I891" s="91">
        <v>0</v>
      </c>
      <c r="J891" s="89">
        <v>0</v>
      </c>
      <c r="K891" s="89">
        <v>0</v>
      </c>
      <c r="L891" s="91">
        <v>0</v>
      </c>
      <c r="M891" s="88">
        <v>0</v>
      </c>
      <c r="N891" s="90"/>
    </row>
    <row r="892" spans="1:14" s="29" customFormat="1" ht="15.75" customHeight="1">
      <c r="A892" s="123"/>
      <c r="B892" s="768"/>
      <c r="C892" s="764"/>
      <c r="D892" s="834"/>
      <c r="E892" s="271" t="s">
        <v>29</v>
      </c>
      <c r="F892" s="91"/>
      <c r="G892" s="91"/>
      <c r="H892" s="91"/>
      <c r="I892" s="91"/>
      <c r="J892" s="89"/>
      <c r="K892" s="89"/>
      <c r="L892" s="91"/>
      <c r="M892" s="88"/>
      <c r="N892" s="90"/>
    </row>
    <row r="893" spans="1:14" s="29" customFormat="1" ht="15.75" customHeight="1">
      <c r="A893" s="123"/>
      <c r="B893" s="768"/>
      <c r="C893" s="764"/>
      <c r="D893" s="834"/>
      <c r="E893" s="271" t="s">
        <v>62</v>
      </c>
      <c r="F893" s="413">
        <v>300.5</v>
      </c>
      <c r="G893" s="413">
        <v>300.5</v>
      </c>
      <c r="H893" s="413">
        <v>200</v>
      </c>
      <c r="I893" s="413">
        <v>190.88342</v>
      </c>
      <c r="J893" s="224">
        <v>190.88342</v>
      </c>
      <c r="K893" s="171">
        <v>190.88342</v>
      </c>
      <c r="L893" s="422">
        <v>0</v>
      </c>
      <c r="M893" s="422">
        <v>0</v>
      </c>
      <c r="N893" s="90"/>
    </row>
    <row r="894" spans="1:14" s="29" customFormat="1" ht="15.75" customHeight="1">
      <c r="A894" s="123"/>
      <c r="B894" s="768"/>
      <c r="C894" s="764"/>
      <c r="D894" s="834"/>
      <c r="E894" s="271" t="s">
        <v>16</v>
      </c>
      <c r="F894" s="91"/>
      <c r="G894" s="91"/>
      <c r="H894" s="91"/>
      <c r="I894" s="91"/>
      <c r="J894" s="89"/>
      <c r="K894" s="89"/>
      <c r="L894" s="91"/>
      <c r="M894" s="91"/>
      <c r="N894" s="270"/>
    </row>
    <row r="895" spans="1:14" s="273" customFormat="1" ht="17.5" customHeight="1">
      <c r="A895" s="296"/>
      <c r="B895" s="768"/>
      <c r="C895" s="824"/>
      <c r="D895" s="838" t="s">
        <v>679</v>
      </c>
      <c r="E895" s="271" t="s">
        <v>13</v>
      </c>
      <c r="F895" s="91">
        <f t="shared" ref="F895:G895" si="332">F897+F898+F899+F900+F901</f>
        <v>0</v>
      </c>
      <c r="G895" s="91">
        <f t="shared" si="332"/>
        <v>0</v>
      </c>
      <c r="H895" s="91">
        <f t="shared" ref="H895:M895" si="333">H897+H898+H899+H900+H901</f>
        <v>2998.4523899999999</v>
      </c>
      <c r="I895" s="91">
        <f t="shared" si="333"/>
        <v>0</v>
      </c>
      <c r="J895" s="89">
        <f t="shared" si="333"/>
        <v>2998.4523899999999</v>
      </c>
      <c r="K895" s="89">
        <f t="shared" si="333"/>
        <v>2998.4523899999999</v>
      </c>
      <c r="L895" s="91">
        <f t="shared" si="333"/>
        <v>0</v>
      </c>
      <c r="M895" s="91">
        <f t="shared" si="333"/>
        <v>0</v>
      </c>
      <c r="N895" s="291"/>
    </row>
    <row r="896" spans="1:14" s="273" customFormat="1" ht="17.5" customHeight="1">
      <c r="A896" s="296"/>
      <c r="B896" s="768"/>
      <c r="C896" s="825"/>
      <c r="D896" s="838"/>
      <c r="E896" s="271" t="s">
        <v>14</v>
      </c>
      <c r="F896" s="91"/>
      <c r="G896" s="91"/>
      <c r="H896" s="91"/>
      <c r="I896" s="91"/>
      <c r="J896" s="89"/>
      <c r="K896" s="89"/>
      <c r="L896" s="91"/>
      <c r="M896" s="91"/>
      <c r="N896" s="291"/>
    </row>
    <row r="897" spans="1:14" s="273" customFormat="1" ht="17.5" customHeight="1">
      <c r="A897" s="296"/>
      <c r="B897" s="768"/>
      <c r="C897" s="825"/>
      <c r="D897" s="838"/>
      <c r="E897" s="271" t="s">
        <v>24</v>
      </c>
      <c r="F897" s="91">
        <v>0</v>
      </c>
      <c r="G897" s="91">
        <v>0</v>
      </c>
      <c r="H897" s="91">
        <v>0</v>
      </c>
      <c r="I897" s="91">
        <v>0</v>
      </c>
      <c r="J897" s="89">
        <v>0</v>
      </c>
      <c r="K897" s="89">
        <v>0</v>
      </c>
      <c r="L897" s="91">
        <v>0</v>
      </c>
      <c r="M897" s="91">
        <v>0</v>
      </c>
      <c r="N897" s="291"/>
    </row>
    <row r="898" spans="1:14" s="273" customFormat="1" ht="17.5" customHeight="1">
      <c r="A898" s="296"/>
      <c r="B898" s="768"/>
      <c r="C898" s="825"/>
      <c r="D898" s="838"/>
      <c r="E898" s="271" t="s">
        <v>15</v>
      </c>
      <c r="F898" s="413"/>
      <c r="G898" s="413"/>
      <c r="H898" s="413">
        <v>2518.6999999999998</v>
      </c>
      <c r="I898" s="413">
        <v>0</v>
      </c>
      <c r="J898" s="529">
        <v>2518.6999999999998</v>
      </c>
      <c r="K898" s="529">
        <v>2518.6999999999998</v>
      </c>
      <c r="L898" s="422">
        <v>0</v>
      </c>
      <c r="M898" s="422">
        <v>0</v>
      </c>
      <c r="N898" s="291"/>
    </row>
    <row r="899" spans="1:14" s="273" customFormat="1" ht="17.5" customHeight="1">
      <c r="A899" s="296"/>
      <c r="B899" s="768"/>
      <c r="C899" s="825"/>
      <c r="D899" s="838"/>
      <c r="E899" s="271" t="s">
        <v>29</v>
      </c>
      <c r="F899" s="91"/>
      <c r="G899" s="91"/>
      <c r="H899" s="91"/>
      <c r="I899" s="91"/>
      <c r="J899" s="89"/>
      <c r="K899" s="89"/>
      <c r="L899" s="91"/>
      <c r="M899" s="91"/>
      <c r="N899" s="291"/>
    </row>
    <row r="900" spans="1:14" s="273" customFormat="1" ht="17.5" customHeight="1">
      <c r="A900" s="296"/>
      <c r="B900" s="768"/>
      <c r="C900" s="825"/>
      <c r="D900" s="838"/>
      <c r="E900" s="271" t="s">
        <v>62</v>
      </c>
      <c r="F900" s="413"/>
      <c r="G900" s="413"/>
      <c r="H900" s="413">
        <v>479.75238999999999</v>
      </c>
      <c r="I900" s="413">
        <v>0</v>
      </c>
      <c r="J900" s="529">
        <v>479.75238999999999</v>
      </c>
      <c r="K900" s="529">
        <v>479.75238999999999</v>
      </c>
      <c r="L900" s="422">
        <v>0</v>
      </c>
      <c r="M900" s="422">
        <v>0</v>
      </c>
      <c r="N900" s="291"/>
    </row>
    <row r="901" spans="1:14" s="273" customFormat="1" ht="17.5" customHeight="1">
      <c r="A901" s="296"/>
      <c r="B901" s="768"/>
      <c r="C901" s="825"/>
      <c r="D901" s="838"/>
      <c r="E901" s="271" t="s">
        <v>16</v>
      </c>
      <c r="F901" s="91"/>
      <c r="G901" s="91"/>
      <c r="H901" s="91"/>
      <c r="I901" s="91"/>
      <c r="J901" s="89"/>
      <c r="K901" s="89"/>
      <c r="L901" s="91"/>
      <c r="M901" s="91"/>
      <c r="N901" s="291"/>
    </row>
    <row r="902" spans="1:14" s="273" customFormat="1" ht="17.5" customHeight="1">
      <c r="A902" s="296"/>
      <c r="B902" s="768"/>
      <c r="C902" s="824"/>
      <c r="D902" s="821" t="s">
        <v>471</v>
      </c>
      <c r="E902" s="271" t="s">
        <v>13</v>
      </c>
      <c r="F902" s="91">
        <f t="shared" ref="F902:M902" si="334">F904+F905+F906+F907+F908</f>
        <v>24975.967420000001</v>
      </c>
      <c r="G902" s="91">
        <f t="shared" si="334"/>
        <v>24975.967420000001</v>
      </c>
      <c r="H902" s="91">
        <f t="shared" si="334"/>
        <v>2800.2849999999999</v>
      </c>
      <c r="I902" s="91">
        <f t="shared" si="334"/>
        <v>678.64143000000001</v>
      </c>
      <c r="J902" s="89">
        <f t="shared" si="334"/>
        <v>3695.7145599999999</v>
      </c>
      <c r="K902" s="89">
        <f t="shared" si="334"/>
        <v>3695.7145599999999</v>
      </c>
      <c r="L902" s="91">
        <f t="shared" si="334"/>
        <v>1763.8330000000001</v>
      </c>
      <c r="M902" s="91">
        <f t="shared" si="334"/>
        <v>1763.8330000000001</v>
      </c>
      <c r="N902" s="455"/>
    </row>
    <row r="903" spans="1:14" s="273" customFormat="1" ht="17.5" customHeight="1">
      <c r="A903" s="296"/>
      <c r="B903" s="768"/>
      <c r="C903" s="825"/>
      <c r="D903" s="822"/>
      <c r="E903" s="271" t="s">
        <v>14</v>
      </c>
      <c r="F903" s="91"/>
      <c r="G903" s="91"/>
      <c r="H903" s="91"/>
      <c r="I903" s="91"/>
      <c r="J903" s="89"/>
      <c r="K903" s="89"/>
      <c r="L903" s="91"/>
      <c r="M903" s="91"/>
      <c r="N903" s="455"/>
    </row>
    <row r="904" spans="1:14" s="273" customFormat="1" ht="17.5" customHeight="1">
      <c r="A904" s="296"/>
      <c r="B904" s="768"/>
      <c r="C904" s="825"/>
      <c r="D904" s="822"/>
      <c r="E904" s="271" t="s">
        <v>24</v>
      </c>
      <c r="F904" s="91">
        <v>0</v>
      </c>
      <c r="G904" s="91">
        <v>0</v>
      </c>
      <c r="H904" s="91">
        <v>0</v>
      </c>
      <c r="I904" s="91">
        <v>0</v>
      </c>
      <c r="J904" s="89">
        <v>0</v>
      </c>
      <c r="K904" s="89">
        <v>0</v>
      </c>
      <c r="L904" s="91">
        <v>0</v>
      </c>
      <c r="M904" s="91">
        <v>0</v>
      </c>
      <c r="N904" s="455"/>
    </row>
    <row r="905" spans="1:14" s="273" customFormat="1" ht="17.5" customHeight="1">
      <c r="A905" s="296"/>
      <c r="B905" s="768"/>
      <c r="C905" s="825"/>
      <c r="D905" s="822"/>
      <c r="E905" s="271" t="s">
        <v>15</v>
      </c>
      <c r="F905" s="170">
        <v>0</v>
      </c>
      <c r="G905" s="170">
        <v>0</v>
      </c>
      <c r="H905" s="170">
        <v>0</v>
      </c>
      <c r="I905" s="173">
        <v>0</v>
      </c>
      <c r="J905" s="171">
        <v>0</v>
      </c>
      <c r="K905" s="171">
        <v>0</v>
      </c>
      <c r="L905" s="170"/>
      <c r="M905" s="170"/>
      <c r="N905" s="455"/>
    </row>
    <row r="906" spans="1:14" s="273" customFormat="1" ht="17.5" customHeight="1">
      <c r="A906" s="296"/>
      <c r="B906" s="768"/>
      <c r="C906" s="825"/>
      <c r="D906" s="822"/>
      <c r="E906" s="271" t="s">
        <v>29</v>
      </c>
      <c r="F906" s="91"/>
      <c r="G906" s="91"/>
      <c r="H906" s="91"/>
      <c r="I906" s="91"/>
      <c r="J906" s="89"/>
      <c r="K906" s="89"/>
      <c r="L906" s="91"/>
      <c r="M906" s="91"/>
      <c r="N906" s="455"/>
    </row>
    <row r="907" spans="1:14" s="273" customFormat="1" ht="17.5" customHeight="1">
      <c r="A907" s="296"/>
      <c r="B907" s="768"/>
      <c r="C907" s="825"/>
      <c r="D907" s="822"/>
      <c r="E907" s="271" t="s">
        <v>62</v>
      </c>
      <c r="F907" s="413">
        <v>24975.967420000001</v>
      </c>
      <c r="G907" s="413">
        <v>24975.967420000001</v>
      </c>
      <c r="H907" s="413">
        <v>2800.2849999999999</v>
      </c>
      <c r="I907" s="413">
        <v>678.64143000000001</v>
      </c>
      <c r="J907" s="224">
        <v>3695.7145599999999</v>
      </c>
      <c r="K907" s="171">
        <v>3695.7145599999999</v>
      </c>
      <c r="L907" s="422">
        <v>1763.8330000000001</v>
      </c>
      <c r="M907" s="422">
        <v>1763.8330000000001</v>
      </c>
      <c r="N907" s="455"/>
    </row>
    <row r="908" spans="1:14" s="273" customFormat="1" ht="17.5" customHeight="1">
      <c r="A908" s="296"/>
      <c r="B908" s="768"/>
      <c r="C908" s="825"/>
      <c r="D908" s="822"/>
      <c r="E908" s="271" t="s">
        <v>16</v>
      </c>
      <c r="F908" s="91"/>
      <c r="G908" s="91"/>
      <c r="H908" s="91"/>
      <c r="I908" s="91"/>
      <c r="J908" s="89"/>
      <c r="K908" s="89"/>
      <c r="L908" s="91"/>
      <c r="M908" s="91"/>
      <c r="N908" s="455"/>
    </row>
    <row r="909" spans="1:14" s="197" customFormat="1" ht="17.5" customHeight="1">
      <c r="A909" s="295"/>
      <c r="B909" s="768"/>
      <c r="C909" s="752"/>
      <c r="D909" s="822"/>
      <c r="E909" s="271" t="s">
        <v>13</v>
      </c>
      <c r="F909" s="91">
        <f t="shared" ref="F909:M909" si="335">F911+F912+F913+F914</f>
        <v>2271.0561200000002</v>
      </c>
      <c r="G909" s="91">
        <f t="shared" si="335"/>
        <v>2271.0561200000002</v>
      </c>
      <c r="H909" s="91">
        <f t="shared" si="335"/>
        <v>30297.814450000002</v>
      </c>
      <c r="I909" s="91">
        <f t="shared" si="335"/>
        <v>15796.512769999999</v>
      </c>
      <c r="J909" s="89">
        <f t="shared" si="335"/>
        <v>30477.814450000002</v>
      </c>
      <c r="K909" s="89">
        <f t="shared" si="335"/>
        <v>30477.814450000002</v>
      </c>
      <c r="L909" s="297">
        <f t="shared" si="335"/>
        <v>30042.434689999998</v>
      </c>
      <c r="M909" s="88">
        <f t="shared" si="335"/>
        <v>29932.060850000002</v>
      </c>
      <c r="N909" s="294"/>
    </row>
    <row r="910" spans="1:14" s="197" customFormat="1" ht="17.5" customHeight="1">
      <c r="A910" s="295"/>
      <c r="B910" s="768"/>
      <c r="C910" s="753"/>
      <c r="D910" s="822"/>
      <c r="E910" s="271" t="s">
        <v>14</v>
      </c>
      <c r="F910" s="91"/>
      <c r="G910" s="91"/>
      <c r="H910" s="91"/>
      <c r="I910" s="91"/>
      <c r="J910" s="89"/>
      <c r="K910" s="89"/>
      <c r="L910" s="91"/>
      <c r="M910" s="88"/>
      <c r="N910" s="294"/>
    </row>
    <row r="911" spans="1:14" s="197" customFormat="1" ht="17.5" customHeight="1">
      <c r="A911" s="295"/>
      <c r="B911" s="768"/>
      <c r="C911" s="753"/>
      <c r="D911" s="822"/>
      <c r="E911" s="271" t="s">
        <v>24</v>
      </c>
      <c r="F911" s="176">
        <v>0</v>
      </c>
      <c r="G911" s="176">
        <v>0</v>
      </c>
      <c r="H911" s="170">
        <v>0</v>
      </c>
      <c r="I911" s="170">
        <v>0</v>
      </c>
      <c r="J911" s="171">
        <v>0</v>
      </c>
      <c r="K911" s="171">
        <v>0</v>
      </c>
      <c r="L911" s="176">
        <v>0</v>
      </c>
      <c r="M911" s="176">
        <v>0</v>
      </c>
      <c r="N911" s="294"/>
    </row>
    <row r="912" spans="1:14" s="197" customFormat="1" ht="17.5" customHeight="1">
      <c r="A912" s="295"/>
      <c r="B912" s="768"/>
      <c r="C912" s="753"/>
      <c r="D912" s="822"/>
      <c r="E912" s="271" t="s">
        <v>15</v>
      </c>
      <c r="F912" s="176">
        <v>0</v>
      </c>
      <c r="G912" s="176">
        <v>0</v>
      </c>
      <c r="H912" s="170">
        <v>0</v>
      </c>
      <c r="I912" s="170">
        <v>0</v>
      </c>
      <c r="J912" s="171">
        <v>0</v>
      </c>
      <c r="K912" s="171">
        <v>0</v>
      </c>
      <c r="L912" s="176">
        <v>0</v>
      </c>
      <c r="M912" s="176">
        <v>0</v>
      </c>
      <c r="N912" s="294"/>
    </row>
    <row r="913" spans="1:14" s="197" customFormat="1" ht="17.5" customHeight="1">
      <c r="A913" s="295"/>
      <c r="B913" s="768"/>
      <c r="C913" s="753"/>
      <c r="D913" s="822"/>
      <c r="E913" s="271" t="s">
        <v>29</v>
      </c>
      <c r="F913" s="91"/>
      <c r="G913" s="91"/>
      <c r="H913" s="91"/>
      <c r="I913" s="91"/>
      <c r="J913" s="89"/>
      <c r="K913" s="89"/>
      <c r="L913" s="91"/>
      <c r="M913" s="88"/>
      <c r="N913" s="294"/>
    </row>
    <row r="914" spans="1:14" s="197" customFormat="1" ht="17.5" customHeight="1">
      <c r="A914" s="295"/>
      <c r="B914" s="768"/>
      <c r="C914" s="753"/>
      <c r="D914" s="822"/>
      <c r="E914" s="271" t="s">
        <v>62</v>
      </c>
      <c r="F914" s="413">
        <v>2271.0561200000002</v>
      </c>
      <c r="G914" s="413">
        <v>2271.0561200000002</v>
      </c>
      <c r="H914" s="413">
        <v>30297.814450000002</v>
      </c>
      <c r="I914" s="413">
        <v>15796.512769999999</v>
      </c>
      <c r="J914" s="224">
        <v>30477.814450000002</v>
      </c>
      <c r="K914" s="171">
        <v>30477.814450000002</v>
      </c>
      <c r="L914" s="422">
        <v>30042.434689999998</v>
      </c>
      <c r="M914" s="422">
        <v>29932.060850000002</v>
      </c>
      <c r="N914" s="294"/>
    </row>
    <row r="915" spans="1:14" s="197" customFormat="1" ht="17.5" customHeight="1">
      <c r="A915" s="295"/>
      <c r="B915" s="768"/>
      <c r="C915" s="754"/>
      <c r="D915" s="822"/>
      <c r="E915" s="271" t="s">
        <v>16</v>
      </c>
      <c r="F915" s="91"/>
      <c r="G915" s="91"/>
      <c r="H915" s="91"/>
      <c r="I915" s="91"/>
      <c r="J915" s="89"/>
      <c r="K915" s="89"/>
      <c r="L915" s="91"/>
      <c r="M915" s="88"/>
      <c r="N915" s="294"/>
    </row>
    <row r="916" spans="1:14" s="273" customFormat="1" ht="17.5" customHeight="1">
      <c r="A916" s="296"/>
      <c r="B916" s="768"/>
      <c r="C916" s="824"/>
      <c r="D916" s="822"/>
      <c r="E916" s="271" t="s">
        <v>13</v>
      </c>
      <c r="F916" s="91">
        <f t="shared" ref="F916:M916" si="336">F918+F919+F920+F921+F922</f>
        <v>1338.0166099999999</v>
      </c>
      <c r="G916" s="91">
        <f t="shared" si="336"/>
        <v>1338.0166099999999</v>
      </c>
      <c r="H916" s="91">
        <f t="shared" si="336"/>
        <v>2352.16867</v>
      </c>
      <c r="I916" s="91">
        <f t="shared" si="336"/>
        <v>1417.5039999999999</v>
      </c>
      <c r="J916" s="89">
        <f t="shared" si="336"/>
        <v>2352.16867</v>
      </c>
      <c r="K916" s="89">
        <f t="shared" si="336"/>
        <v>2352.16867</v>
      </c>
      <c r="L916" s="91">
        <f t="shared" si="336"/>
        <v>2352.16867</v>
      </c>
      <c r="M916" s="91">
        <f t="shared" si="336"/>
        <v>2352.16867</v>
      </c>
      <c r="N916" s="455"/>
    </row>
    <row r="917" spans="1:14" s="273" customFormat="1" ht="17.5" customHeight="1">
      <c r="A917" s="296"/>
      <c r="B917" s="768"/>
      <c r="C917" s="825"/>
      <c r="D917" s="822"/>
      <c r="E917" s="271" t="s">
        <v>14</v>
      </c>
      <c r="F917" s="91"/>
      <c r="G917" s="91"/>
      <c r="H917" s="91"/>
      <c r="I917" s="91"/>
      <c r="J917" s="89"/>
      <c r="K917" s="89"/>
      <c r="L917" s="91"/>
      <c r="M917" s="91"/>
      <c r="N917" s="455"/>
    </row>
    <row r="918" spans="1:14" s="273" customFormat="1" ht="17.5" customHeight="1">
      <c r="A918" s="296"/>
      <c r="B918" s="768"/>
      <c r="C918" s="825"/>
      <c r="D918" s="822"/>
      <c r="E918" s="271" t="s">
        <v>24</v>
      </c>
      <c r="F918" s="91">
        <v>0</v>
      </c>
      <c r="G918" s="91">
        <v>0</v>
      </c>
      <c r="H918" s="91">
        <v>0</v>
      </c>
      <c r="I918" s="91">
        <v>0</v>
      </c>
      <c r="J918" s="89">
        <v>0</v>
      </c>
      <c r="K918" s="89">
        <v>0</v>
      </c>
      <c r="L918" s="91">
        <v>0</v>
      </c>
      <c r="M918" s="91">
        <v>0</v>
      </c>
      <c r="N918" s="455"/>
    </row>
    <row r="919" spans="1:14" s="273" customFormat="1" ht="17.5" customHeight="1">
      <c r="A919" s="296"/>
      <c r="B919" s="768"/>
      <c r="C919" s="825"/>
      <c r="D919" s="822"/>
      <c r="E919" s="271" t="s">
        <v>15</v>
      </c>
      <c r="F919" s="170">
        <v>0</v>
      </c>
      <c r="G919" s="170">
        <v>0</v>
      </c>
      <c r="H919" s="170">
        <v>0</v>
      </c>
      <c r="I919" s="173">
        <v>0</v>
      </c>
      <c r="J919" s="171">
        <v>0</v>
      </c>
      <c r="K919" s="171">
        <v>0</v>
      </c>
      <c r="L919" s="170"/>
      <c r="M919" s="170"/>
      <c r="N919" s="455"/>
    </row>
    <row r="920" spans="1:14" s="273" customFormat="1" ht="17.5" customHeight="1">
      <c r="A920" s="296"/>
      <c r="B920" s="768"/>
      <c r="C920" s="825"/>
      <c r="D920" s="822"/>
      <c r="E920" s="271" t="s">
        <v>29</v>
      </c>
      <c r="F920" s="91"/>
      <c r="G920" s="91"/>
      <c r="H920" s="91"/>
      <c r="I920" s="91"/>
      <c r="J920" s="89"/>
      <c r="K920" s="89"/>
      <c r="L920" s="91"/>
      <c r="M920" s="91"/>
      <c r="N920" s="455"/>
    </row>
    <row r="921" spans="1:14" s="273" customFormat="1" ht="17.5" customHeight="1">
      <c r="A921" s="296"/>
      <c r="B921" s="768"/>
      <c r="C921" s="825"/>
      <c r="D921" s="822"/>
      <c r="E921" s="271" t="s">
        <v>62</v>
      </c>
      <c r="F921" s="413">
        <v>1338.0166099999999</v>
      </c>
      <c r="G921" s="413">
        <v>1338.0166099999999</v>
      </c>
      <c r="H921" s="413">
        <v>2352.16867</v>
      </c>
      <c r="I921" s="413">
        <v>1417.5039999999999</v>
      </c>
      <c r="J921" s="224">
        <v>2352.16867</v>
      </c>
      <c r="K921" s="224">
        <v>2352.16867</v>
      </c>
      <c r="L921" s="422">
        <v>2352.16867</v>
      </c>
      <c r="M921" s="422">
        <v>2352.16867</v>
      </c>
      <c r="N921" s="455"/>
    </row>
    <row r="922" spans="1:14" s="273" customFormat="1" ht="17.5" customHeight="1">
      <c r="A922" s="296"/>
      <c r="B922" s="768"/>
      <c r="C922" s="825"/>
      <c r="D922" s="823"/>
      <c r="E922" s="271" t="s">
        <v>16</v>
      </c>
      <c r="F922" s="91"/>
      <c r="G922" s="91"/>
      <c r="H922" s="91"/>
      <c r="I922" s="91"/>
      <c r="J922" s="89"/>
      <c r="K922" s="89"/>
      <c r="L922" s="91"/>
      <c r="M922" s="91"/>
      <c r="N922" s="455"/>
    </row>
    <row r="923" spans="1:14" s="197" customFormat="1" ht="21" customHeight="1">
      <c r="A923" s="335"/>
      <c r="B923" s="768"/>
      <c r="C923" s="752"/>
      <c r="D923" s="821" t="s">
        <v>591</v>
      </c>
      <c r="E923" s="271" t="s">
        <v>13</v>
      </c>
      <c r="F923" s="91">
        <f t="shared" ref="F923:M923" si="337">F925+F926+F927+F928</f>
        <v>29271.371369999997</v>
      </c>
      <c r="G923" s="91">
        <f t="shared" si="337"/>
        <v>27734.4902</v>
      </c>
      <c r="H923" s="91">
        <f t="shared" si="337"/>
        <v>26440.640649999998</v>
      </c>
      <c r="I923" s="91">
        <f t="shared" si="337"/>
        <v>16125.125110000001</v>
      </c>
      <c r="J923" s="89">
        <f t="shared" si="337"/>
        <v>29843.143150000004</v>
      </c>
      <c r="K923" s="89">
        <f t="shared" si="337"/>
        <v>28568.165520000002</v>
      </c>
      <c r="L923" s="297">
        <f t="shared" si="337"/>
        <v>28341.641649999998</v>
      </c>
      <c r="M923" s="88">
        <f t="shared" si="337"/>
        <v>28117.617620000001</v>
      </c>
      <c r="N923" s="334"/>
    </row>
    <row r="924" spans="1:14" s="197" customFormat="1" ht="21" customHeight="1">
      <c r="A924" s="335"/>
      <c r="B924" s="768"/>
      <c r="C924" s="753"/>
      <c r="D924" s="826"/>
      <c r="E924" s="271" t="s">
        <v>14</v>
      </c>
      <c r="F924" s="91"/>
      <c r="G924" s="91"/>
      <c r="H924" s="91"/>
      <c r="I924" s="91"/>
      <c r="J924" s="89"/>
      <c r="K924" s="89"/>
      <c r="L924" s="91"/>
      <c r="M924" s="88"/>
      <c r="N924" s="334"/>
    </row>
    <row r="925" spans="1:14" s="197" customFormat="1" ht="21" customHeight="1">
      <c r="A925" s="335"/>
      <c r="B925" s="768"/>
      <c r="C925" s="753"/>
      <c r="D925" s="826"/>
      <c r="E925" s="271" t="s">
        <v>24</v>
      </c>
      <c r="F925" s="413">
        <v>20761.890650000001</v>
      </c>
      <c r="G925" s="413">
        <v>19671.66807</v>
      </c>
      <c r="H925" s="413">
        <v>18754.081969999999</v>
      </c>
      <c r="I925" s="413">
        <v>11437.39</v>
      </c>
      <c r="J925" s="224">
        <v>21167.44296</v>
      </c>
      <c r="K925" s="171">
        <v>20326.860240000002</v>
      </c>
      <c r="L925" s="422">
        <v>19536.177</v>
      </c>
      <c r="M925" s="422">
        <v>16572.805</v>
      </c>
      <c r="N925" s="334"/>
    </row>
    <row r="926" spans="1:14" s="197" customFormat="1" ht="21" customHeight="1">
      <c r="A926" s="335"/>
      <c r="B926" s="768"/>
      <c r="C926" s="753"/>
      <c r="D926" s="826"/>
      <c r="E926" s="271" t="s">
        <v>15</v>
      </c>
      <c r="F926" s="413">
        <v>8480.2093499999992</v>
      </c>
      <c r="G926" s="413">
        <v>8034.9071299999996</v>
      </c>
      <c r="H926" s="413">
        <v>7660.1180299999996</v>
      </c>
      <c r="I926" s="413">
        <v>4671.6099999999997</v>
      </c>
      <c r="J926" s="224">
        <v>8645.8570400000008</v>
      </c>
      <c r="K926" s="224">
        <v>8212.9564200000004</v>
      </c>
      <c r="L926" s="422">
        <v>8777.1229999999996</v>
      </c>
      <c r="M926" s="422">
        <v>11516.695</v>
      </c>
      <c r="N926" s="334"/>
    </row>
    <row r="927" spans="1:14" s="197" customFormat="1" ht="21" customHeight="1">
      <c r="A927" s="335"/>
      <c r="B927" s="768"/>
      <c r="C927" s="753"/>
      <c r="D927" s="826"/>
      <c r="E927" s="271" t="s">
        <v>29</v>
      </c>
      <c r="F927" s="91"/>
      <c r="G927" s="91"/>
      <c r="H927" s="91"/>
      <c r="I927" s="91"/>
      <c r="J927" s="89"/>
      <c r="K927" s="89"/>
      <c r="L927" s="91"/>
      <c r="M927" s="88"/>
      <c r="N927" s="334"/>
    </row>
    <row r="928" spans="1:14" s="197" customFormat="1" ht="21" customHeight="1">
      <c r="A928" s="335"/>
      <c r="B928" s="768"/>
      <c r="C928" s="753"/>
      <c r="D928" s="826"/>
      <c r="E928" s="271" t="s">
        <v>62</v>
      </c>
      <c r="F928" s="413">
        <v>29.271370000000001</v>
      </c>
      <c r="G928" s="413">
        <v>27.914999999999999</v>
      </c>
      <c r="H928" s="413">
        <v>26.440650000000002</v>
      </c>
      <c r="I928" s="413">
        <v>16.125109999999999</v>
      </c>
      <c r="J928" s="171">
        <v>29.843150000000001</v>
      </c>
      <c r="K928" s="171">
        <v>28.348859999999998</v>
      </c>
      <c r="L928" s="422">
        <v>28.341650000000001</v>
      </c>
      <c r="M928" s="422">
        <v>28.117619999999999</v>
      </c>
      <c r="N928" s="334"/>
    </row>
    <row r="929" spans="1:14" s="197" customFormat="1" ht="21" customHeight="1">
      <c r="A929" s="335"/>
      <c r="B929" s="768"/>
      <c r="C929" s="754"/>
      <c r="D929" s="827"/>
      <c r="E929" s="271" t="s">
        <v>16</v>
      </c>
      <c r="F929" s="91"/>
      <c r="G929" s="91"/>
      <c r="H929" s="91"/>
      <c r="I929" s="91"/>
      <c r="J929" s="89"/>
      <c r="K929" s="89"/>
      <c r="L929" s="91"/>
      <c r="M929" s="88"/>
      <c r="N929" s="334"/>
    </row>
    <row r="930" spans="1:14" s="21" customFormat="1" ht="21.5" customHeight="1">
      <c r="A930" s="123"/>
      <c r="B930" s="768"/>
      <c r="C930" s="752"/>
      <c r="D930" s="755" t="s">
        <v>678</v>
      </c>
      <c r="E930" s="271" t="s">
        <v>13</v>
      </c>
      <c r="F930" s="91">
        <f t="shared" ref="F930:G930" si="338">F932+F933+F934+F935</f>
        <v>0</v>
      </c>
      <c r="G930" s="91">
        <f t="shared" si="338"/>
        <v>0</v>
      </c>
      <c r="H930" s="91">
        <f t="shared" ref="H930:M930" si="339">H932+H933+H934+H935</f>
        <v>1899.1000000000001</v>
      </c>
      <c r="I930" s="91">
        <f t="shared" si="339"/>
        <v>0</v>
      </c>
      <c r="J930" s="89">
        <f t="shared" si="339"/>
        <v>0</v>
      </c>
      <c r="K930" s="89">
        <f t="shared" si="339"/>
        <v>0</v>
      </c>
      <c r="L930" s="297">
        <f t="shared" si="339"/>
        <v>0</v>
      </c>
      <c r="M930" s="88">
        <f t="shared" si="339"/>
        <v>0</v>
      </c>
      <c r="N930" s="93"/>
    </row>
    <row r="931" spans="1:14" s="21" customFormat="1" ht="21.5" customHeight="1">
      <c r="A931" s="123"/>
      <c r="B931" s="768"/>
      <c r="C931" s="753"/>
      <c r="D931" s="756"/>
      <c r="E931" s="271" t="s">
        <v>14</v>
      </c>
      <c r="F931" s="91"/>
      <c r="G931" s="91"/>
      <c r="H931" s="91"/>
      <c r="I931" s="91"/>
      <c r="J931" s="89"/>
      <c r="K931" s="89"/>
      <c r="L931" s="91"/>
      <c r="M931" s="88"/>
      <c r="N931" s="93"/>
    </row>
    <row r="932" spans="1:14" s="21" customFormat="1" ht="21.5" customHeight="1">
      <c r="A932" s="123"/>
      <c r="B932" s="768"/>
      <c r="C932" s="753"/>
      <c r="D932" s="756"/>
      <c r="E932" s="271" t="s">
        <v>24</v>
      </c>
      <c r="F932" s="413">
        <v>0</v>
      </c>
      <c r="G932" s="413">
        <v>0</v>
      </c>
      <c r="H932" s="413">
        <v>1348.3610000000001</v>
      </c>
      <c r="I932" s="413">
        <v>0</v>
      </c>
      <c r="J932" s="171">
        <v>0</v>
      </c>
      <c r="K932" s="171">
        <v>0</v>
      </c>
      <c r="L932" s="422">
        <v>0</v>
      </c>
      <c r="M932" s="422">
        <v>0</v>
      </c>
      <c r="N932" s="93"/>
    </row>
    <row r="933" spans="1:14" s="21" customFormat="1" ht="21.5" customHeight="1">
      <c r="A933" s="123"/>
      <c r="B933" s="768"/>
      <c r="C933" s="753"/>
      <c r="D933" s="756"/>
      <c r="E933" s="271" t="s">
        <v>15</v>
      </c>
      <c r="F933" s="413">
        <v>0</v>
      </c>
      <c r="G933" s="413">
        <v>0</v>
      </c>
      <c r="H933" s="413">
        <v>550.73900000000003</v>
      </c>
      <c r="I933" s="413">
        <v>0</v>
      </c>
      <c r="J933" s="224">
        <v>0</v>
      </c>
      <c r="K933" s="171">
        <v>0</v>
      </c>
      <c r="L933" s="422">
        <v>0</v>
      </c>
      <c r="M933" s="422">
        <v>0</v>
      </c>
      <c r="N933" s="93"/>
    </row>
    <row r="934" spans="1:14" s="21" customFormat="1" ht="21.5" customHeight="1">
      <c r="A934" s="123"/>
      <c r="B934" s="768"/>
      <c r="C934" s="753"/>
      <c r="D934" s="756"/>
      <c r="E934" s="271" t="s">
        <v>29</v>
      </c>
      <c r="F934" s="91"/>
      <c r="G934" s="91"/>
      <c r="H934" s="91"/>
      <c r="I934" s="91"/>
      <c r="J934" s="89"/>
      <c r="K934" s="89"/>
      <c r="L934" s="91"/>
      <c r="M934" s="88"/>
      <c r="N934" s="93"/>
    </row>
    <row r="935" spans="1:14" s="21" customFormat="1" ht="21.5" customHeight="1">
      <c r="A935" s="123"/>
      <c r="B935" s="768"/>
      <c r="C935" s="753"/>
      <c r="D935" s="756"/>
      <c r="E935" s="271" t="s">
        <v>62</v>
      </c>
      <c r="F935" s="173">
        <v>0</v>
      </c>
      <c r="G935" s="170">
        <v>0</v>
      </c>
      <c r="H935" s="170">
        <v>0</v>
      </c>
      <c r="I935" s="173">
        <v>0</v>
      </c>
      <c r="J935" s="224">
        <v>0</v>
      </c>
      <c r="K935" s="171">
        <v>0</v>
      </c>
      <c r="L935" s="176">
        <v>0</v>
      </c>
      <c r="M935" s="176">
        <v>0</v>
      </c>
      <c r="N935" s="93"/>
    </row>
    <row r="936" spans="1:14" s="21" customFormat="1" ht="21.5" customHeight="1">
      <c r="A936" s="123"/>
      <c r="B936" s="768"/>
      <c r="C936" s="753"/>
      <c r="D936" s="757"/>
      <c r="E936" s="271" t="s">
        <v>16</v>
      </c>
      <c r="F936" s="91"/>
      <c r="G936" s="91"/>
      <c r="H936" s="91"/>
      <c r="I936" s="91"/>
      <c r="J936" s="89"/>
      <c r="K936" s="89"/>
      <c r="L936" s="91"/>
      <c r="M936" s="88"/>
      <c r="N936" s="93"/>
    </row>
    <row r="937" spans="1:14" ht="29.5" customHeight="1">
      <c r="A937" s="123"/>
      <c r="B937" s="768"/>
      <c r="C937" s="753"/>
      <c r="D937" s="755" t="s">
        <v>475</v>
      </c>
      <c r="E937" s="271" t="s">
        <v>13</v>
      </c>
      <c r="F937" s="91">
        <f t="shared" ref="F937:G937" si="340">F939+F940+F941+F942</f>
        <v>691.79200000000003</v>
      </c>
      <c r="G937" s="91">
        <f t="shared" si="340"/>
        <v>620.22500000000002</v>
      </c>
      <c r="H937" s="91">
        <f t="shared" ref="H937:M937" si="341">H939+H940+H941+H942</f>
        <v>626.827</v>
      </c>
      <c r="I937" s="91">
        <f t="shared" si="341"/>
        <v>198.62700000000001</v>
      </c>
      <c r="J937" s="89">
        <f t="shared" si="341"/>
        <v>626.827</v>
      </c>
      <c r="K937" s="89">
        <f t="shared" si="341"/>
        <v>484.96262999999999</v>
      </c>
      <c r="L937" s="91">
        <f t="shared" si="341"/>
        <v>626.827</v>
      </c>
      <c r="M937" s="88">
        <f t="shared" si="341"/>
        <v>626.827</v>
      </c>
      <c r="N937" s="93"/>
    </row>
    <row r="938" spans="1:14" ht="29.5" customHeight="1">
      <c r="A938" s="123"/>
      <c r="B938" s="768"/>
      <c r="C938" s="753"/>
      <c r="D938" s="756"/>
      <c r="E938" s="271" t="s">
        <v>14</v>
      </c>
      <c r="F938" s="91"/>
      <c r="G938" s="91"/>
      <c r="H938" s="91"/>
      <c r="I938" s="91"/>
      <c r="J938" s="89"/>
      <c r="K938" s="89"/>
      <c r="L938" s="91"/>
      <c r="M938" s="92"/>
      <c r="N938" s="93"/>
    </row>
    <row r="939" spans="1:14" ht="29.5" customHeight="1">
      <c r="A939" s="123"/>
      <c r="B939" s="768"/>
      <c r="C939" s="753"/>
      <c r="D939" s="756"/>
      <c r="E939" s="271" t="s">
        <v>24</v>
      </c>
      <c r="F939" s="91">
        <v>0</v>
      </c>
      <c r="G939" s="91">
        <v>0</v>
      </c>
      <c r="H939" s="91">
        <v>0</v>
      </c>
      <c r="I939" s="91">
        <v>0</v>
      </c>
      <c r="J939" s="89">
        <v>0</v>
      </c>
      <c r="K939" s="89">
        <v>0</v>
      </c>
      <c r="L939" s="91">
        <v>0</v>
      </c>
      <c r="M939" s="92">
        <v>0</v>
      </c>
      <c r="N939" s="93"/>
    </row>
    <row r="940" spans="1:14" ht="29.5" customHeight="1">
      <c r="A940" s="123"/>
      <c r="B940" s="768"/>
      <c r="C940" s="753"/>
      <c r="D940" s="756"/>
      <c r="E940" s="271" t="s">
        <v>15</v>
      </c>
      <c r="F940" s="413">
        <v>691.1</v>
      </c>
      <c r="G940" s="413">
        <v>619.60400000000004</v>
      </c>
      <c r="H940" s="413">
        <v>626.20000000000005</v>
      </c>
      <c r="I940" s="413">
        <v>198</v>
      </c>
      <c r="J940" s="171">
        <v>626.20000000000005</v>
      </c>
      <c r="K940" s="171">
        <v>484.47766999999999</v>
      </c>
      <c r="L940" s="422">
        <v>626.20000000000005</v>
      </c>
      <c r="M940" s="422">
        <v>626.20000000000005</v>
      </c>
      <c r="N940" s="93"/>
    </row>
    <row r="941" spans="1:14" ht="29.5" customHeight="1">
      <c r="A941" s="123"/>
      <c r="B941" s="768"/>
      <c r="C941" s="753"/>
      <c r="D941" s="756"/>
      <c r="E941" s="271" t="s">
        <v>29</v>
      </c>
      <c r="F941" s="91"/>
      <c r="G941" s="91"/>
      <c r="H941" s="91"/>
      <c r="I941" s="91"/>
      <c r="J941" s="89"/>
      <c r="K941" s="89"/>
      <c r="L941" s="91"/>
      <c r="M941" s="92"/>
      <c r="N941" s="93"/>
    </row>
    <row r="942" spans="1:14" ht="29.5" customHeight="1">
      <c r="A942" s="123"/>
      <c r="B942" s="768"/>
      <c r="C942" s="753"/>
      <c r="D942" s="756"/>
      <c r="E942" s="271" t="s">
        <v>62</v>
      </c>
      <c r="F942" s="413">
        <v>0.69199999999999995</v>
      </c>
      <c r="G942" s="413">
        <v>0.621</v>
      </c>
      <c r="H942" s="413">
        <v>0.627</v>
      </c>
      <c r="I942" s="413">
        <v>0.627</v>
      </c>
      <c r="J942" s="171">
        <v>0.627</v>
      </c>
      <c r="K942" s="171">
        <v>0.48496</v>
      </c>
      <c r="L942" s="422">
        <v>0.627</v>
      </c>
      <c r="M942" s="422">
        <v>0.627</v>
      </c>
      <c r="N942" s="93"/>
    </row>
    <row r="943" spans="1:14" ht="29.5" customHeight="1">
      <c r="A943" s="123"/>
      <c r="B943" s="768"/>
      <c r="C943" s="754"/>
      <c r="D943" s="757"/>
      <c r="E943" s="271" t="s">
        <v>16</v>
      </c>
      <c r="F943" s="91"/>
      <c r="G943" s="91"/>
      <c r="H943" s="91"/>
      <c r="I943" s="91"/>
      <c r="J943" s="89"/>
      <c r="K943" s="89"/>
      <c r="L943" s="91"/>
      <c r="M943" s="92"/>
      <c r="N943" s="93"/>
    </row>
    <row r="944" spans="1:14" s="197" customFormat="1" ht="15.75" customHeight="1">
      <c r="A944" s="123"/>
      <c r="B944" s="768"/>
      <c r="C944" s="752"/>
      <c r="D944" s="821" t="s">
        <v>476</v>
      </c>
      <c r="E944" s="271" t="s">
        <v>13</v>
      </c>
      <c r="F944" s="91">
        <f t="shared" ref="F944:G944" si="342">F946+F947+F948+F949</f>
        <v>5252.5259999999998</v>
      </c>
      <c r="G944" s="91">
        <f t="shared" si="342"/>
        <v>5252.5259999999998</v>
      </c>
      <c r="H944" s="91">
        <f t="shared" ref="H944:M944" si="343">H946+H947+H948+H949</f>
        <v>5356.0609999999997</v>
      </c>
      <c r="I944" s="91">
        <f t="shared" si="343"/>
        <v>1345.39913</v>
      </c>
      <c r="J944" s="89">
        <f t="shared" si="343"/>
        <v>5356.0609999999997</v>
      </c>
      <c r="K944" s="89">
        <f t="shared" si="343"/>
        <v>5356.0609999999997</v>
      </c>
      <c r="L944" s="91">
        <f t="shared" si="343"/>
        <v>4242</v>
      </c>
      <c r="M944" s="88">
        <f t="shared" si="343"/>
        <v>4242</v>
      </c>
      <c r="N944" s="229"/>
    </row>
    <row r="945" spans="1:14" s="197" customFormat="1" ht="15.75" customHeight="1">
      <c r="A945" s="123"/>
      <c r="B945" s="768"/>
      <c r="C945" s="753"/>
      <c r="D945" s="826"/>
      <c r="E945" s="271" t="s">
        <v>14</v>
      </c>
      <c r="F945" s="91"/>
      <c r="G945" s="91"/>
      <c r="H945" s="91"/>
      <c r="I945" s="91"/>
      <c r="J945" s="89"/>
      <c r="K945" s="89"/>
      <c r="L945" s="91"/>
      <c r="M945" s="92"/>
      <c r="N945" s="229"/>
    </row>
    <row r="946" spans="1:14" s="197" customFormat="1" ht="15.75" customHeight="1">
      <c r="A946" s="123"/>
      <c r="B946" s="768"/>
      <c r="C946" s="753"/>
      <c r="D946" s="826"/>
      <c r="E946" s="271" t="s">
        <v>24</v>
      </c>
      <c r="F946" s="91">
        <v>0</v>
      </c>
      <c r="G946" s="91">
        <v>0</v>
      </c>
      <c r="H946" s="91">
        <v>0</v>
      </c>
      <c r="I946" s="91">
        <v>0</v>
      </c>
      <c r="J946" s="171">
        <v>0</v>
      </c>
      <c r="K946" s="171">
        <v>0</v>
      </c>
      <c r="L946" s="422">
        <v>0</v>
      </c>
      <c r="M946" s="422">
        <v>0</v>
      </c>
      <c r="N946" s="229"/>
    </row>
    <row r="947" spans="1:14" s="197" customFormat="1" ht="15.75" customHeight="1">
      <c r="A947" s="123"/>
      <c r="B947" s="768"/>
      <c r="C947" s="753"/>
      <c r="D947" s="826"/>
      <c r="E947" s="271" t="s">
        <v>15</v>
      </c>
      <c r="F947" s="413">
        <v>5200</v>
      </c>
      <c r="G947" s="413">
        <v>5200</v>
      </c>
      <c r="H947" s="413">
        <v>5302.5</v>
      </c>
      <c r="I947" s="413">
        <v>1291.8381300000001</v>
      </c>
      <c r="J947" s="171">
        <v>5302.5</v>
      </c>
      <c r="K947" s="171">
        <v>5302.5</v>
      </c>
      <c r="L947" s="422">
        <v>4242</v>
      </c>
      <c r="M947" s="422">
        <v>4242</v>
      </c>
      <c r="N947" s="229"/>
    </row>
    <row r="948" spans="1:14" s="197" customFormat="1" ht="15.75" customHeight="1">
      <c r="A948" s="123"/>
      <c r="B948" s="768"/>
      <c r="C948" s="753"/>
      <c r="D948" s="826"/>
      <c r="E948" s="271" t="s">
        <v>29</v>
      </c>
      <c r="F948" s="91"/>
      <c r="G948" s="91"/>
      <c r="H948" s="91"/>
      <c r="I948" s="91"/>
      <c r="J948" s="89"/>
      <c r="K948" s="89"/>
      <c r="L948" s="91"/>
      <c r="M948" s="92"/>
      <c r="N948" s="229"/>
    </row>
    <row r="949" spans="1:14" s="197" customFormat="1" ht="15.75" customHeight="1">
      <c r="A949" s="123"/>
      <c r="B949" s="768"/>
      <c r="C949" s="753"/>
      <c r="D949" s="826"/>
      <c r="E949" s="271" t="s">
        <v>62</v>
      </c>
      <c r="F949" s="413">
        <v>52.526000000000003</v>
      </c>
      <c r="G949" s="413">
        <v>52.526000000000003</v>
      </c>
      <c r="H949" s="413">
        <v>53.561</v>
      </c>
      <c r="I949" s="413">
        <v>53.561</v>
      </c>
      <c r="J949" s="224">
        <v>53.561</v>
      </c>
      <c r="K949" s="224">
        <v>53.561</v>
      </c>
      <c r="L949" s="422">
        <v>0</v>
      </c>
      <c r="M949" s="422">
        <v>0</v>
      </c>
      <c r="N949" s="229"/>
    </row>
    <row r="950" spans="1:14" s="197" customFormat="1" ht="15.75" customHeight="1">
      <c r="A950" s="123"/>
      <c r="B950" s="768"/>
      <c r="C950" s="754"/>
      <c r="D950" s="827"/>
      <c r="E950" s="271" t="s">
        <v>16</v>
      </c>
      <c r="F950" s="91"/>
      <c r="G950" s="91"/>
      <c r="H950" s="91"/>
      <c r="I950" s="91"/>
      <c r="J950" s="89"/>
      <c r="K950" s="89"/>
      <c r="L950" s="91"/>
      <c r="M950" s="92"/>
      <c r="N950" s="229"/>
    </row>
    <row r="951" spans="1:14" s="197" customFormat="1" ht="15.75" customHeight="1">
      <c r="A951" s="460"/>
      <c r="B951" s="768"/>
      <c r="C951" s="752"/>
      <c r="D951" s="821" t="s">
        <v>684</v>
      </c>
      <c r="E951" s="271" t="s">
        <v>13</v>
      </c>
      <c r="F951" s="91">
        <f t="shared" ref="F951:M951" si="344">F953+F954+F955+F956</f>
        <v>0</v>
      </c>
      <c r="G951" s="91">
        <f t="shared" si="344"/>
        <v>0</v>
      </c>
      <c r="H951" s="91">
        <f t="shared" si="344"/>
        <v>9238.93894</v>
      </c>
      <c r="I951" s="91">
        <f t="shared" si="344"/>
        <v>5748.1566599999996</v>
      </c>
      <c r="J951" s="89">
        <f t="shared" si="344"/>
        <v>12826.126129999999</v>
      </c>
      <c r="K951" s="89">
        <f t="shared" si="344"/>
        <v>11533.975420000001</v>
      </c>
      <c r="L951" s="91">
        <f t="shared" si="344"/>
        <v>9238.93894</v>
      </c>
      <c r="M951" s="457">
        <f t="shared" si="344"/>
        <v>9238.93894</v>
      </c>
      <c r="N951" s="459"/>
    </row>
    <row r="952" spans="1:14" s="197" customFormat="1" ht="15.75" customHeight="1">
      <c r="A952" s="460"/>
      <c r="B952" s="768"/>
      <c r="C952" s="753"/>
      <c r="D952" s="826"/>
      <c r="E952" s="271" t="s">
        <v>14</v>
      </c>
      <c r="F952" s="91"/>
      <c r="G952" s="91"/>
      <c r="H952" s="91"/>
      <c r="I952" s="91"/>
      <c r="J952" s="89"/>
      <c r="K952" s="89"/>
      <c r="L952" s="91"/>
      <c r="M952" s="458"/>
      <c r="N952" s="459"/>
    </row>
    <row r="953" spans="1:14" s="197" customFormat="1" ht="15.75" customHeight="1">
      <c r="A953" s="460"/>
      <c r="B953" s="768"/>
      <c r="C953" s="753"/>
      <c r="D953" s="826"/>
      <c r="E953" s="271" t="s">
        <v>24</v>
      </c>
      <c r="F953" s="91">
        <v>0</v>
      </c>
      <c r="G953" s="91">
        <v>0</v>
      </c>
      <c r="H953" s="91">
        <v>0</v>
      </c>
      <c r="I953" s="91">
        <v>0</v>
      </c>
      <c r="J953" s="89">
        <v>0</v>
      </c>
      <c r="K953" s="89">
        <v>0</v>
      </c>
      <c r="L953" s="91">
        <v>0</v>
      </c>
      <c r="M953" s="458">
        <v>0</v>
      </c>
      <c r="N953" s="459"/>
    </row>
    <row r="954" spans="1:14" s="197" customFormat="1" ht="15.75" customHeight="1">
      <c r="A954" s="460"/>
      <c r="B954" s="768"/>
      <c r="C954" s="753"/>
      <c r="D954" s="826"/>
      <c r="E954" s="271" t="s">
        <v>15</v>
      </c>
      <c r="F954" s="413"/>
      <c r="G954" s="413"/>
      <c r="H954" s="413">
        <v>9229.7000000000007</v>
      </c>
      <c r="I954" s="413">
        <v>5748.1566599999996</v>
      </c>
      <c r="J954" s="171">
        <v>12813.3</v>
      </c>
      <c r="K954" s="171">
        <v>11522.66187</v>
      </c>
      <c r="L954" s="422">
        <v>9229.7000000000007</v>
      </c>
      <c r="M954" s="422">
        <v>9229.7000000000007</v>
      </c>
      <c r="N954" s="459"/>
    </row>
    <row r="955" spans="1:14" s="197" customFormat="1" ht="15.75" customHeight="1">
      <c r="A955" s="460"/>
      <c r="B955" s="768"/>
      <c r="C955" s="753"/>
      <c r="D955" s="826"/>
      <c r="E955" s="271" t="s">
        <v>29</v>
      </c>
      <c r="F955" s="91"/>
      <c r="G955" s="91"/>
      <c r="H955" s="91"/>
      <c r="I955" s="91"/>
      <c r="J955" s="89"/>
      <c r="K955" s="89"/>
      <c r="L955" s="91"/>
      <c r="M955" s="458"/>
      <c r="N955" s="459"/>
    </row>
    <row r="956" spans="1:14" s="197" customFormat="1" ht="15.75" customHeight="1">
      <c r="A956" s="460"/>
      <c r="B956" s="768"/>
      <c r="C956" s="753"/>
      <c r="D956" s="826"/>
      <c r="E956" s="271" t="s">
        <v>62</v>
      </c>
      <c r="F956" s="413"/>
      <c r="G956" s="413"/>
      <c r="H956" s="413">
        <v>9.2389399999999995</v>
      </c>
      <c r="I956" s="413">
        <v>0</v>
      </c>
      <c r="J956" s="171">
        <v>12.826129999999999</v>
      </c>
      <c r="K956" s="171">
        <v>11.313549999999999</v>
      </c>
      <c r="L956" s="422">
        <v>9.2389399999999995</v>
      </c>
      <c r="M956" s="422">
        <v>9.2389399999999995</v>
      </c>
      <c r="N956" s="459"/>
    </row>
    <row r="957" spans="1:14" s="197" customFormat="1" ht="15.75" customHeight="1">
      <c r="A957" s="460"/>
      <c r="B957" s="768"/>
      <c r="C957" s="754"/>
      <c r="D957" s="827"/>
      <c r="E957" s="271" t="s">
        <v>16</v>
      </c>
      <c r="F957" s="91"/>
      <c r="G957" s="91"/>
      <c r="H957" s="91"/>
      <c r="I957" s="91"/>
      <c r="J957" s="89"/>
      <c r="K957" s="89"/>
      <c r="L957" s="91"/>
      <c r="M957" s="458"/>
      <c r="N957" s="459"/>
    </row>
    <row r="958" spans="1:14" s="469" customFormat="1" ht="19" customHeight="1">
      <c r="A958" s="463"/>
      <c r="B958" s="768"/>
      <c r="C958" s="758"/>
      <c r="D958" s="758" t="s">
        <v>699</v>
      </c>
      <c r="E958" s="464" t="s">
        <v>13</v>
      </c>
      <c r="F958" s="465">
        <f t="shared" ref="F958:G958" si="345">F960+F961+F962+F963+F964</f>
        <v>0</v>
      </c>
      <c r="G958" s="465">
        <f t="shared" si="345"/>
        <v>0</v>
      </c>
      <c r="H958" s="465">
        <f t="shared" ref="H958:M958" si="346">H960+H961+H962+H963+H964</f>
        <v>4543.4350000000004</v>
      </c>
      <c r="I958" s="465">
        <f t="shared" si="346"/>
        <v>849.43900000000008</v>
      </c>
      <c r="J958" s="466">
        <f t="shared" si="346"/>
        <v>4543.4350000000004</v>
      </c>
      <c r="K958" s="466">
        <f t="shared" si="346"/>
        <v>4543.4350000000004</v>
      </c>
      <c r="L958" s="465">
        <f t="shared" si="346"/>
        <v>4498</v>
      </c>
      <c r="M958" s="467">
        <f t="shared" si="346"/>
        <v>4498</v>
      </c>
      <c r="N958" s="468"/>
    </row>
    <row r="959" spans="1:14" s="469" customFormat="1" ht="19" customHeight="1">
      <c r="A959" s="463"/>
      <c r="B959" s="768"/>
      <c r="C959" s="758"/>
      <c r="D959" s="758"/>
      <c r="E959" s="464" t="s">
        <v>14</v>
      </c>
      <c r="F959" s="465"/>
      <c r="G959" s="465"/>
      <c r="H959" s="465"/>
      <c r="I959" s="465"/>
      <c r="J959" s="466"/>
      <c r="K959" s="466"/>
      <c r="L959" s="465"/>
      <c r="M959" s="470"/>
      <c r="N959" s="468"/>
    </row>
    <row r="960" spans="1:14" s="469" customFormat="1" ht="19" customHeight="1">
      <c r="A960" s="463"/>
      <c r="B960" s="768"/>
      <c r="C960" s="758"/>
      <c r="D960" s="758"/>
      <c r="E960" s="464" t="s">
        <v>24</v>
      </c>
      <c r="F960" s="465">
        <v>0</v>
      </c>
      <c r="G960" s="465">
        <v>0</v>
      </c>
      <c r="H960" s="465">
        <v>0</v>
      </c>
      <c r="I960" s="465">
        <v>0</v>
      </c>
      <c r="J960" s="466">
        <v>0</v>
      </c>
      <c r="K960" s="466">
        <v>0</v>
      </c>
      <c r="L960" s="465">
        <v>0</v>
      </c>
      <c r="M960" s="470">
        <v>0</v>
      </c>
      <c r="N960" s="468"/>
    </row>
    <row r="961" spans="1:14" s="469" customFormat="1" ht="19" customHeight="1">
      <c r="A961" s="463"/>
      <c r="B961" s="768"/>
      <c r="C961" s="758"/>
      <c r="D961" s="758"/>
      <c r="E961" s="464" t="s">
        <v>15</v>
      </c>
      <c r="F961" s="413"/>
      <c r="G961" s="413"/>
      <c r="H961" s="413">
        <v>4498</v>
      </c>
      <c r="I961" s="413">
        <v>804.00400000000002</v>
      </c>
      <c r="J961" s="171">
        <v>4498</v>
      </c>
      <c r="K961" s="171">
        <v>4498</v>
      </c>
      <c r="L961" s="176">
        <v>4498</v>
      </c>
      <c r="M961" s="176">
        <v>4498</v>
      </c>
      <c r="N961" s="468"/>
    </row>
    <row r="962" spans="1:14" s="469" customFormat="1" ht="19" customHeight="1">
      <c r="A962" s="463"/>
      <c r="B962" s="768"/>
      <c r="C962" s="758"/>
      <c r="D962" s="758"/>
      <c r="E962" s="464" t="s">
        <v>29</v>
      </c>
      <c r="F962" s="465"/>
      <c r="G962" s="465"/>
      <c r="H962" s="465"/>
      <c r="I962" s="465"/>
      <c r="J962" s="466"/>
      <c r="K962" s="466"/>
      <c r="L962" s="465"/>
      <c r="M962" s="470"/>
      <c r="N962" s="468"/>
    </row>
    <row r="963" spans="1:14" s="469" customFormat="1" ht="19" customHeight="1">
      <c r="A963" s="463"/>
      <c r="B963" s="768"/>
      <c r="C963" s="758"/>
      <c r="D963" s="758"/>
      <c r="E963" s="464" t="s">
        <v>62</v>
      </c>
      <c r="F963" s="413"/>
      <c r="G963" s="413"/>
      <c r="H963" s="413">
        <v>45.435000000000002</v>
      </c>
      <c r="I963" s="413">
        <v>45.435000000000002</v>
      </c>
      <c r="J963" s="171">
        <v>45.435000000000002</v>
      </c>
      <c r="K963" s="171">
        <v>45.435000000000002</v>
      </c>
      <c r="L963" s="170">
        <v>0</v>
      </c>
      <c r="M963" s="170">
        <v>0</v>
      </c>
      <c r="N963" s="468"/>
    </row>
    <row r="964" spans="1:14" s="469" customFormat="1" ht="19" customHeight="1">
      <c r="A964" s="463"/>
      <c r="B964" s="768"/>
      <c r="C964" s="758"/>
      <c r="D964" s="758"/>
      <c r="E964" s="464" t="s">
        <v>16</v>
      </c>
      <c r="F964" s="465"/>
      <c r="G964" s="465"/>
      <c r="H964" s="465"/>
      <c r="I964" s="465"/>
      <c r="J964" s="466"/>
      <c r="K964" s="466"/>
      <c r="L964" s="465"/>
      <c r="M964" s="470"/>
      <c r="N964" s="468"/>
    </row>
    <row r="965" spans="1:14" ht="15.75" customHeight="1">
      <c r="A965" s="123"/>
      <c r="B965" s="768"/>
      <c r="C965" s="796"/>
      <c r="D965" s="834" t="s">
        <v>685</v>
      </c>
      <c r="E965" s="271" t="s">
        <v>13</v>
      </c>
      <c r="F965" s="91">
        <f t="shared" ref="F965:G965" si="347">F967+F968+F969+F970</f>
        <v>0</v>
      </c>
      <c r="G965" s="91">
        <f t="shared" si="347"/>
        <v>0</v>
      </c>
      <c r="H965" s="91">
        <f t="shared" ref="H965:M965" si="348">H967+H968+H969+H970</f>
        <v>4238.1624000000002</v>
      </c>
      <c r="I965" s="91">
        <f t="shared" si="348"/>
        <v>0</v>
      </c>
      <c r="J965" s="89">
        <f t="shared" si="348"/>
        <v>4238.1624000000002</v>
      </c>
      <c r="K965" s="89">
        <f t="shared" si="348"/>
        <v>4238.1624000000002</v>
      </c>
      <c r="L965" s="91">
        <f t="shared" si="348"/>
        <v>0</v>
      </c>
      <c r="M965" s="88">
        <f t="shared" si="348"/>
        <v>0</v>
      </c>
      <c r="N965" s="93"/>
    </row>
    <row r="966" spans="1:14" ht="15.75" customHeight="1">
      <c r="A966" s="123"/>
      <c r="B966" s="768"/>
      <c r="C966" s="796"/>
      <c r="D966" s="834"/>
      <c r="E966" s="271" t="s">
        <v>14</v>
      </c>
      <c r="F966" s="91"/>
      <c r="G966" s="91"/>
      <c r="H966" s="91"/>
      <c r="I966" s="91"/>
      <c r="J966" s="89"/>
      <c r="K966" s="89"/>
      <c r="L966" s="91"/>
      <c r="M966" s="92"/>
      <c r="N966" s="93"/>
    </row>
    <row r="967" spans="1:14" ht="15.75" customHeight="1">
      <c r="A967" s="123"/>
      <c r="B967" s="768"/>
      <c r="C967" s="796"/>
      <c r="D967" s="834"/>
      <c r="E967" s="271" t="s">
        <v>24</v>
      </c>
      <c r="F967" s="91">
        <v>0</v>
      </c>
      <c r="G967" s="91"/>
      <c r="H967" s="91"/>
      <c r="I967" s="91"/>
      <c r="J967" s="89">
        <v>0</v>
      </c>
      <c r="K967" s="89">
        <v>0</v>
      </c>
      <c r="L967" s="91">
        <v>0</v>
      </c>
      <c r="M967" s="92">
        <v>0</v>
      </c>
      <c r="N967" s="93"/>
    </row>
    <row r="968" spans="1:14" ht="15.75" customHeight="1">
      <c r="A968" s="123"/>
      <c r="B968" s="768"/>
      <c r="C968" s="796"/>
      <c r="D968" s="834"/>
      <c r="E968" s="271" t="s">
        <v>15</v>
      </c>
      <c r="F968" s="413"/>
      <c r="G968" s="413"/>
      <c r="H968" s="413">
        <v>4195.7</v>
      </c>
      <c r="I968" s="413">
        <v>0</v>
      </c>
      <c r="J968" s="171">
        <v>4195.7</v>
      </c>
      <c r="K968" s="171">
        <v>4195.7</v>
      </c>
      <c r="L968" s="422">
        <v>0</v>
      </c>
      <c r="M968" s="422">
        <v>0</v>
      </c>
      <c r="N968" s="93"/>
    </row>
    <row r="969" spans="1:14" ht="15.75" customHeight="1">
      <c r="A969" s="123"/>
      <c r="B969" s="768"/>
      <c r="C969" s="796"/>
      <c r="D969" s="834"/>
      <c r="E969" s="271" t="s">
        <v>29</v>
      </c>
      <c r="F969" s="91"/>
      <c r="G969" s="91"/>
      <c r="H969" s="91"/>
      <c r="I969" s="91"/>
      <c r="J969" s="89"/>
      <c r="K969" s="89"/>
      <c r="L969" s="91"/>
      <c r="M969" s="92"/>
      <c r="N969" s="93"/>
    </row>
    <row r="970" spans="1:14" ht="15.75" customHeight="1">
      <c r="A970" s="123"/>
      <c r="B970" s="768"/>
      <c r="C970" s="796"/>
      <c r="D970" s="834"/>
      <c r="E970" s="271" t="s">
        <v>62</v>
      </c>
      <c r="F970" s="413"/>
      <c r="G970" s="413"/>
      <c r="H970" s="413">
        <v>42.462400000000002</v>
      </c>
      <c r="I970" s="413">
        <v>0</v>
      </c>
      <c r="J970" s="171">
        <v>42.462400000000002</v>
      </c>
      <c r="K970" s="171">
        <v>42.462400000000002</v>
      </c>
      <c r="L970" s="422">
        <v>0</v>
      </c>
      <c r="M970" s="422">
        <v>0</v>
      </c>
      <c r="N970" s="93"/>
    </row>
    <row r="971" spans="1:14" ht="21" customHeight="1">
      <c r="A971" s="123"/>
      <c r="B971" s="768"/>
      <c r="C971" s="796"/>
      <c r="D971" s="834"/>
      <c r="E971" s="271" t="s">
        <v>16</v>
      </c>
      <c r="F971" s="91"/>
      <c r="G971" s="91"/>
      <c r="H971" s="91"/>
      <c r="I971" s="91"/>
      <c r="J971" s="89"/>
      <c r="K971" s="89"/>
      <c r="L971" s="91"/>
      <c r="M971" s="92"/>
      <c r="N971" s="93"/>
    </row>
    <row r="972" spans="1:14" s="27" customFormat="1" ht="17.25" customHeight="1">
      <c r="A972" s="123"/>
      <c r="B972" s="768"/>
      <c r="C972" s="835"/>
      <c r="D972" s="783" t="s">
        <v>627</v>
      </c>
      <c r="E972" s="271" t="s">
        <v>13</v>
      </c>
      <c r="F972" s="91">
        <f t="shared" ref="F972:G972" si="349">F974+F975+F976+F977</f>
        <v>1756.9951599999999</v>
      </c>
      <c r="G972" s="91">
        <f t="shared" si="349"/>
        <v>1756.9951599999999</v>
      </c>
      <c r="H972" s="91">
        <f t="shared" ref="H972:M972" si="350">H974+H975+H976+H977</f>
        <v>6859.0438400000003</v>
      </c>
      <c r="I972" s="91">
        <f t="shared" si="350"/>
        <v>2981.2653300000002</v>
      </c>
      <c r="J972" s="89">
        <f t="shared" si="350"/>
        <v>5813.0119100000002</v>
      </c>
      <c r="K972" s="89">
        <f t="shared" si="350"/>
        <v>5813.0119100000002</v>
      </c>
      <c r="L972" s="91">
        <f t="shared" si="350"/>
        <v>8517.1579999999994</v>
      </c>
      <c r="M972" s="88">
        <f t="shared" si="350"/>
        <v>10538.74</v>
      </c>
      <c r="N972" s="93"/>
    </row>
    <row r="973" spans="1:14" s="27" customFormat="1" ht="17.25" customHeight="1">
      <c r="A973" s="123"/>
      <c r="B973" s="768"/>
      <c r="C973" s="836"/>
      <c r="D973" s="784"/>
      <c r="E973" s="271" t="s">
        <v>14</v>
      </c>
      <c r="F973" s="91"/>
      <c r="G973" s="91"/>
      <c r="H973" s="91"/>
      <c r="I973" s="91"/>
      <c r="J973" s="89"/>
      <c r="K973" s="89"/>
      <c r="L973" s="91"/>
      <c r="M973" s="92"/>
      <c r="N973" s="93"/>
    </row>
    <row r="974" spans="1:14" s="27" customFormat="1" ht="17.25" customHeight="1">
      <c r="A974" s="123"/>
      <c r="B974" s="768"/>
      <c r="C974" s="836"/>
      <c r="D974" s="784"/>
      <c r="E974" s="271" t="s">
        <v>24</v>
      </c>
      <c r="F974" s="91">
        <v>0</v>
      </c>
      <c r="G974" s="91"/>
      <c r="H974" s="91"/>
      <c r="I974" s="91"/>
      <c r="J974" s="89">
        <v>0</v>
      </c>
      <c r="K974" s="89">
        <v>0</v>
      </c>
      <c r="L974" s="91">
        <v>0</v>
      </c>
      <c r="M974" s="92">
        <v>0</v>
      </c>
      <c r="N974" s="93"/>
    </row>
    <row r="975" spans="1:14" s="27" customFormat="1" ht="17.25" customHeight="1">
      <c r="A975" s="123"/>
      <c r="B975" s="768"/>
      <c r="C975" s="836"/>
      <c r="D975" s="784"/>
      <c r="E975" s="271" t="s">
        <v>15</v>
      </c>
      <c r="F975" s="170"/>
      <c r="G975" s="170"/>
      <c r="H975" s="170"/>
      <c r="I975" s="173"/>
      <c r="J975" s="171"/>
      <c r="K975" s="171"/>
      <c r="L975" s="176">
        <v>0</v>
      </c>
      <c r="M975" s="176">
        <v>0</v>
      </c>
      <c r="N975" s="93"/>
    </row>
    <row r="976" spans="1:14" s="27" customFormat="1" ht="17.25" customHeight="1">
      <c r="A976" s="123"/>
      <c r="B976" s="768"/>
      <c r="C976" s="836"/>
      <c r="D976" s="784"/>
      <c r="E976" s="271" t="s">
        <v>29</v>
      </c>
      <c r="F976" s="91"/>
      <c r="G976" s="91"/>
      <c r="H976" s="91"/>
      <c r="I976" s="91"/>
      <c r="J976" s="89"/>
      <c r="K976" s="89"/>
      <c r="L976" s="91"/>
      <c r="M976" s="92"/>
      <c r="N976" s="93"/>
    </row>
    <row r="977" spans="1:14" s="27" customFormat="1" ht="17.25" customHeight="1">
      <c r="A977" s="123"/>
      <c r="B977" s="768"/>
      <c r="C977" s="836"/>
      <c r="D977" s="784"/>
      <c r="E977" s="271" t="s">
        <v>62</v>
      </c>
      <c r="F977" s="413">
        <v>1756.9951599999999</v>
      </c>
      <c r="G977" s="413">
        <v>1756.9951599999999</v>
      </c>
      <c r="H977" s="413">
        <v>6859.0438400000003</v>
      </c>
      <c r="I977" s="413">
        <v>2981.2653300000002</v>
      </c>
      <c r="J977" s="171">
        <v>5813.0119100000002</v>
      </c>
      <c r="K977" s="171">
        <v>5813.0119100000002</v>
      </c>
      <c r="L977" s="422">
        <v>8517.1579999999994</v>
      </c>
      <c r="M977" s="422">
        <v>10538.74</v>
      </c>
      <c r="N977" s="93"/>
    </row>
    <row r="978" spans="1:14" s="27" customFormat="1" ht="17.25" customHeight="1">
      <c r="A978" s="123"/>
      <c r="B978" s="768"/>
      <c r="C978" s="836"/>
      <c r="D978" s="784"/>
      <c r="E978" s="271" t="s">
        <v>16</v>
      </c>
      <c r="F978" s="91"/>
      <c r="G978" s="91"/>
      <c r="H978" s="91"/>
      <c r="I978" s="91"/>
      <c r="J978" s="89"/>
      <c r="K978" s="89"/>
      <c r="L978" s="91"/>
      <c r="M978" s="92"/>
      <c r="N978" s="93"/>
    </row>
    <row r="979" spans="1:14" s="197" customFormat="1" ht="17.25" customHeight="1">
      <c r="A979" s="295"/>
      <c r="B979" s="768"/>
      <c r="C979" s="836"/>
      <c r="D979" s="784"/>
      <c r="E979" s="271" t="s">
        <v>13</v>
      </c>
      <c r="F979" s="91">
        <f t="shared" ref="F979:M979" si="351">F981+F982+F983+F984</f>
        <v>0</v>
      </c>
      <c r="G979" s="91">
        <f t="shared" si="351"/>
        <v>0</v>
      </c>
      <c r="H979" s="91">
        <f t="shared" si="351"/>
        <v>191.40899999999999</v>
      </c>
      <c r="I979" s="91">
        <f t="shared" si="351"/>
        <v>0</v>
      </c>
      <c r="J979" s="89">
        <f t="shared" si="351"/>
        <v>191.40899999999999</v>
      </c>
      <c r="K979" s="89">
        <f t="shared" si="351"/>
        <v>0</v>
      </c>
      <c r="L979" s="91">
        <f t="shared" si="351"/>
        <v>237.68049999999999</v>
      </c>
      <c r="M979" s="88">
        <f t="shared" si="351"/>
        <v>294.09500000000003</v>
      </c>
      <c r="N979" s="294"/>
    </row>
    <row r="980" spans="1:14" s="197" customFormat="1" ht="17.25" customHeight="1">
      <c r="A980" s="295"/>
      <c r="B980" s="768"/>
      <c r="C980" s="836"/>
      <c r="D980" s="784"/>
      <c r="E980" s="271" t="s">
        <v>14</v>
      </c>
      <c r="F980" s="91"/>
      <c r="G980" s="91"/>
      <c r="H980" s="91"/>
      <c r="I980" s="91"/>
      <c r="J980" s="89"/>
      <c r="K980" s="89"/>
      <c r="L980" s="91"/>
      <c r="M980" s="92"/>
      <c r="N980" s="294"/>
    </row>
    <row r="981" spans="1:14" s="197" customFormat="1" ht="17.25" customHeight="1">
      <c r="A981" s="295"/>
      <c r="B981" s="768"/>
      <c r="C981" s="836"/>
      <c r="D981" s="784"/>
      <c r="E981" s="271" t="s">
        <v>24</v>
      </c>
      <c r="F981" s="91">
        <v>0</v>
      </c>
      <c r="G981" s="170">
        <v>0</v>
      </c>
      <c r="H981" s="170">
        <v>0</v>
      </c>
      <c r="I981" s="170">
        <v>0</v>
      </c>
      <c r="J981" s="89">
        <v>0</v>
      </c>
      <c r="K981" s="89">
        <v>0</v>
      </c>
      <c r="L981" s="91">
        <v>0</v>
      </c>
      <c r="M981" s="92">
        <v>0</v>
      </c>
      <c r="N981" s="294"/>
    </row>
    <row r="982" spans="1:14" s="197" customFormat="1" ht="17.25" customHeight="1">
      <c r="A982" s="295"/>
      <c r="B982" s="768"/>
      <c r="C982" s="836"/>
      <c r="D982" s="784"/>
      <c r="E982" s="271" t="s">
        <v>15</v>
      </c>
      <c r="F982" s="170">
        <v>0</v>
      </c>
      <c r="G982" s="170">
        <v>0</v>
      </c>
      <c r="H982" s="170">
        <v>0</v>
      </c>
      <c r="I982" s="170">
        <v>0</v>
      </c>
      <c r="J982" s="171"/>
      <c r="K982" s="171"/>
      <c r="L982" s="176">
        <v>0</v>
      </c>
      <c r="M982" s="176">
        <v>0</v>
      </c>
      <c r="N982" s="294"/>
    </row>
    <row r="983" spans="1:14" s="197" customFormat="1" ht="17.25" customHeight="1">
      <c r="A983" s="295"/>
      <c r="B983" s="768"/>
      <c r="C983" s="836"/>
      <c r="D983" s="784"/>
      <c r="E983" s="271" t="s">
        <v>29</v>
      </c>
      <c r="F983" s="91"/>
      <c r="G983" s="91"/>
      <c r="H983" s="91"/>
      <c r="I983" s="91"/>
      <c r="J983" s="89"/>
      <c r="K983" s="89"/>
      <c r="L983" s="91"/>
      <c r="M983" s="92"/>
      <c r="N983" s="294"/>
    </row>
    <row r="984" spans="1:14" s="197" customFormat="1" ht="17.25" customHeight="1">
      <c r="A984" s="295"/>
      <c r="B984" s="768"/>
      <c r="C984" s="836"/>
      <c r="D984" s="784"/>
      <c r="E984" s="271" t="s">
        <v>62</v>
      </c>
      <c r="F984" s="170">
        <v>0</v>
      </c>
      <c r="G984" s="170">
        <v>0</v>
      </c>
      <c r="H984" s="413">
        <v>191.40899999999999</v>
      </c>
      <c r="I984" s="413">
        <v>0</v>
      </c>
      <c r="J984" s="171">
        <v>191.40899999999999</v>
      </c>
      <c r="K984" s="171">
        <v>0</v>
      </c>
      <c r="L984" s="422">
        <v>237.68049999999999</v>
      </c>
      <c r="M984" s="422">
        <v>294.09500000000003</v>
      </c>
      <c r="N984" s="294"/>
    </row>
    <row r="985" spans="1:14" s="197" customFormat="1" ht="17.25" customHeight="1">
      <c r="A985" s="295"/>
      <c r="B985" s="768"/>
      <c r="C985" s="836"/>
      <c r="D985" s="784"/>
      <c r="E985" s="271" t="s">
        <v>16</v>
      </c>
      <c r="F985" s="91"/>
      <c r="G985" s="91"/>
      <c r="H985" s="91"/>
      <c r="I985" s="91"/>
      <c r="J985" s="89"/>
      <c r="K985" s="89"/>
      <c r="L985" s="91"/>
      <c r="M985" s="92"/>
      <c r="N985" s="294"/>
    </row>
    <row r="986" spans="1:14" s="38" customFormat="1" ht="15.75" customHeight="1">
      <c r="A986" s="123"/>
      <c r="B986" s="768"/>
      <c r="C986" s="836"/>
      <c r="D986" s="784"/>
      <c r="E986" s="271" t="s">
        <v>13</v>
      </c>
      <c r="F986" s="91">
        <f t="shared" ref="F986:G986" si="352">F988+F989+F990+F991</f>
        <v>0</v>
      </c>
      <c r="G986" s="91">
        <f t="shared" si="352"/>
        <v>0</v>
      </c>
      <c r="H986" s="91">
        <f t="shared" ref="H986:M986" si="353">H988+H989+H990+H991</f>
        <v>191.40899999999999</v>
      </c>
      <c r="I986" s="91">
        <f t="shared" si="353"/>
        <v>0</v>
      </c>
      <c r="J986" s="89">
        <f t="shared" si="353"/>
        <v>191.40899999999999</v>
      </c>
      <c r="K986" s="89">
        <f t="shared" si="353"/>
        <v>0</v>
      </c>
      <c r="L986" s="91">
        <f t="shared" si="353"/>
        <v>237.68049999999999</v>
      </c>
      <c r="M986" s="88">
        <f t="shared" si="353"/>
        <v>294.09500000000003</v>
      </c>
      <c r="N986" s="93"/>
    </row>
    <row r="987" spans="1:14" s="38" customFormat="1" ht="15.75" customHeight="1">
      <c r="A987" s="123"/>
      <c r="B987" s="768"/>
      <c r="C987" s="836"/>
      <c r="D987" s="784"/>
      <c r="E987" s="271" t="s">
        <v>14</v>
      </c>
      <c r="F987" s="91"/>
      <c r="G987" s="91"/>
      <c r="H987" s="91"/>
      <c r="I987" s="91"/>
      <c r="J987" s="89"/>
      <c r="K987" s="89"/>
      <c r="L987" s="91"/>
      <c r="M987" s="92"/>
      <c r="N987" s="93"/>
    </row>
    <row r="988" spans="1:14" s="38" customFormat="1" ht="15.75" customHeight="1">
      <c r="A988" s="123"/>
      <c r="B988" s="768"/>
      <c r="C988" s="836"/>
      <c r="D988" s="784"/>
      <c r="E988" s="271" t="s">
        <v>24</v>
      </c>
      <c r="F988" s="170">
        <v>0</v>
      </c>
      <c r="G988" s="170">
        <v>0</v>
      </c>
      <c r="H988" s="170">
        <v>0</v>
      </c>
      <c r="I988" s="170">
        <v>0</v>
      </c>
      <c r="J988" s="171"/>
      <c r="K988" s="171"/>
      <c r="L988" s="176"/>
      <c r="M988" s="176"/>
      <c r="N988" s="93"/>
    </row>
    <row r="989" spans="1:14" s="38" customFormat="1" ht="15.75" customHeight="1">
      <c r="A989" s="123"/>
      <c r="B989" s="768"/>
      <c r="C989" s="836"/>
      <c r="D989" s="784"/>
      <c r="E989" s="271" t="s">
        <v>15</v>
      </c>
      <c r="F989" s="170">
        <v>0</v>
      </c>
      <c r="G989" s="170">
        <v>0</v>
      </c>
      <c r="H989" s="170">
        <v>0</v>
      </c>
      <c r="I989" s="170">
        <v>0</v>
      </c>
      <c r="J989" s="171"/>
      <c r="K989" s="171"/>
      <c r="L989" s="176"/>
      <c r="M989" s="176"/>
      <c r="N989" s="93"/>
    </row>
    <row r="990" spans="1:14" s="38" customFormat="1" ht="15.75" customHeight="1">
      <c r="A990" s="123"/>
      <c r="B990" s="768"/>
      <c r="C990" s="836"/>
      <c r="D990" s="784"/>
      <c r="E990" s="271" t="s">
        <v>29</v>
      </c>
      <c r="F990" s="91"/>
      <c r="G990" s="91"/>
      <c r="H990" s="91"/>
      <c r="I990" s="91"/>
      <c r="J990" s="89"/>
      <c r="K990" s="89"/>
      <c r="L990" s="91"/>
      <c r="M990" s="92"/>
      <c r="N990" s="93"/>
    </row>
    <row r="991" spans="1:14" s="38" customFormat="1" ht="15.75" customHeight="1">
      <c r="A991" s="123"/>
      <c r="B991" s="768"/>
      <c r="C991" s="836"/>
      <c r="D991" s="784"/>
      <c r="E991" s="271" t="s">
        <v>62</v>
      </c>
      <c r="F991" s="170">
        <v>0</v>
      </c>
      <c r="G991" s="170">
        <v>0</v>
      </c>
      <c r="H991" s="413">
        <v>191.40899999999999</v>
      </c>
      <c r="I991" s="413">
        <v>0</v>
      </c>
      <c r="J991" s="171">
        <v>191.40899999999999</v>
      </c>
      <c r="K991" s="171">
        <v>0</v>
      </c>
      <c r="L991" s="422">
        <v>237.68049999999999</v>
      </c>
      <c r="M991" s="422">
        <v>294.09500000000003</v>
      </c>
      <c r="N991" s="93"/>
    </row>
    <row r="992" spans="1:14" s="38" customFormat="1" ht="15.75" customHeight="1">
      <c r="A992" s="123"/>
      <c r="B992" s="768"/>
      <c r="C992" s="836"/>
      <c r="D992" s="784"/>
      <c r="E992" s="271" t="s">
        <v>16</v>
      </c>
      <c r="F992" s="91"/>
      <c r="G992" s="91"/>
      <c r="H992" s="91"/>
      <c r="I992" s="91"/>
      <c r="J992" s="89"/>
      <c r="K992" s="89"/>
      <c r="L992" s="91"/>
      <c r="M992" s="92"/>
      <c r="N992" s="93"/>
    </row>
    <row r="993" spans="1:14" s="38" customFormat="1" ht="15.75" customHeight="1">
      <c r="A993" s="123"/>
      <c r="B993" s="768"/>
      <c r="C993" s="836"/>
      <c r="D993" s="784"/>
      <c r="E993" s="271" t="s">
        <v>13</v>
      </c>
      <c r="F993" s="91">
        <f t="shared" ref="F993:G993" si="354">F995+F996+F997+F998</f>
        <v>0</v>
      </c>
      <c r="G993" s="91">
        <f t="shared" si="354"/>
        <v>0</v>
      </c>
      <c r="H993" s="91">
        <f t="shared" ref="H993:M993" si="355">H995+H996+H997+H998</f>
        <v>191.40899999999999</v>
      </c>
      <c r="I993" s="91">
        <f t="shared" si="355"/>
        <v>0</v>
      </c>
      <c r="J993" s="89">
        <f t="shared" si="355"/>
        <v>191.40899999999999</v>
      </c>
      <c r="K993" s="89">
        <f t="shared" si="355"/>
        <v>0</v>
      </c>
      <c r="L993" s="91">
        <f t="shared" si="355"/>
        <v>237.68049999999999</v>
      </c>
      <c r="M993" s="88">
        <f t="shared" si="355"/>
        <v>294.09500000000003</v>
      </c>
      <c r="N993" s="93"/>
    </row>
    <row r="994" spans="1:14" s="38" customFormat="1" ht="15.75" customHeight="1">
      <c r="A994" s="123"/>
      <c r="B994" s="768"/>
      <c r="C994" s="836"/>
      <c r="D994" s="784"/>
      <c r="E994" s="271" t="s">
        <v>14</v>
      </c>
      <c r="F994" s="91"/>
      <c r="G994" s="91"/>
      <c r="H994" s="91"/>
      <c r="I994" s="91"/>
      <c r="J994" s="89"/>
      <c r="K994" s="89"/>
      <c r="L994" s="91"/>
      <c r="M994" s="92"/>
      <c r="N994" s="93"/>
    </row>
    <row r="995" spans="1:14" s="38" customFormat="1" ht="15.75" customHeight="1">
      <c r="A995" s="123"/>
      <c r="B995" s="768"/>
      <c r="C995" s="836"/>
      <c r="D995" s="784"/>
      <c r="E995" s="271" t="s">
        <v>24</v>
      </c>
      <c r="F995" s="170">
        <v>0</v>
      </c>
      <c r="G995" s="170">
        <v>0</v>
      </c>
      <c r="H995" s="170">
        <v>0</v>
      </c>
      <c r="I995" s="170">
        <v>0</v>
      </c>
      <c r="J995" s="171"/>
      <c r="K995" s="171"/>
      <c r="L995" s="176"/>
      <c r="M995" s="176"/>
      <c r="N995" s="93"/>
    </row>
    <row r="996" spans="1:14" s="38" customFormat="1" ht="15.75" customHeight="1">
      <c r="A996" s="123"/>
      <c r="B996" s="768"/>
      <c r="C996" s="836"/>
      <c r="D996" s="784"/>
      <c r="E996" s="271" t="s">
        <v>15</v>
      </c>
      <c r="F996" s="170">
        <v>0</v>
      </c>
      <c r="G996" s="170">
        <v>0</v>
      </c>
      <c r="H996" s="170">
        <v>0</v>
      </c>
      <c r="I996" s="170">
        <v>0</v>
      </c>
      <c r="J996" s="171"/>
      <c r="K996" s="171"/>
      <c r="L996" s="176"/>
      <c r="M996" s="176"/>
      <c r="N996" s="93"/>
    </row>
    <row r="997" spans="1:14" s="38" customFormat="1" ht="15.75" customHeight="1">
      <c r="A997" s="123"/>
      <c r="B997" s="768"/>
      <c r="C997" s="836"/>
      <c r="D997" s="784"/>
      <c r="E997" s="271" t="s">
        <v>29</v>
      </c>
      <c r="F997" s="91"/>
      <c r="G997" s="91"/>
      <c r="H997" s="91"/>
      <c r="I997" s="91"/>
      <c r="J997" s="89"/>
      <c r="K997" s="89"/>
      <c r="L997" s="91"/>
      <c r="M997" s="92"/>
      <c r="N997" s="93"/>
    </row>
    <row r="998" spans="1:14" s="38" customFormat="1" ht="15.75" customHeight="1">
      <c r="A998" s="123"/>
      <c r="B998" s="768"/>
      <c r="C998" s="836"/>
      <c r="D998" s="784"/>
      <c r="E998" s="271" t="s">
        <v>62</v>
      </c>
      <c r="F998" s="170">
        <v>0</v>
      </c>
      <c r="G998" s="170">
        <v>0</v>
      </c>
      <c r="H998" s="413">
        <v>191.40899999999999</v>
      </c>
      <c r="I998" s="413">
        <v>0</v>
      </c>
      <c r="J998" s="171">
        <v>191.40899999999999</v>
      </c>
      <c r="K998" s="171">
        <v>0</v>
      </c>
      <c r="L998" s="422">
        <v>237.68049999999999</v>
      </c>
      <c r="M998" s="422">
        <v>294.09500000000003</v>
      </c>
      <c r="N998" s="93"/>
    </row>
    <row r="999" spans="1:14" s="38" customFormat="1" ht="15.75" customHeight="1">
      <c r="A999" s="123"/>
      <c r="B999" s="768"/>
      <c r="C999" s="836"/>
      <c r="D999" s="784"/>
      <c r="E999" s="271" t="s">
        <v>16</v>
      </c>
      <c r="F999" s="91"/>
      <c r="G999" s="91"/>
      <c r="H999" s="91"/>
      <c r="I999" s="91"/>
      <c r="J999" s="89"/>
      <c r="K999" s="89"/>
      <c r="L999" s="91"/>
      <c r="M999" s="92"/>
      <c r="N999" s="93"/>
    </row>
    <row r="1000" spans="1:14" s="197" customFormat="1" ht="15.75" customHeight="1">
      <c r="A1000" s="355"/>
      <c r="B1000" s="354"/>
      <c r="C1000" s="836"/>
      <c r="D1000" s="784"/>
      <c r="E1000" s="271" t="s">
        <v>13</v>
      </c>
      <c r="F1000" s="91">
        <f t="shared" ref="F1000:M1000" si="356">F1002+F1003+F1004+F1005</f>
        <v>0</v>
      </c>
      <c r="G1000" s="91">
        <f t="shared" si="356"/>
        <v>0</v>
      </c>
      <c r="H1000" s="91">
        <f t="shared" si="356"/>
        <v>191.40916000000001</v>
      </c>
      <c r="I1000" s="91">
        <f t="shared" si="356"/>
        <v>0</v>
      </c>
      <c r="J1000" s="89">
        <f t="shared" si="356"/>
        <v>91.020690000000002</v>
      </c>
      <c r="K1000" s="89">
        <f t="shared" si="356"/>
        <v>0</v>
      </c>
      <c r="L1000" s="91">
        <f t="shared" si="356"/>
        <v>237.68049999999999</v>
      </c>
      <c r="M1000" s="88">
        <f t="shared" si="356"/>
        <v>294.09500000000003</v>
      </c>
      <c r="N1000" s="353"/>
    </row>
    <row r="1001" spans="1:14" s="197" customFormat="1" ht="15.75" customHeight="1">
      <c r="A1001" s="355"/>
      <c r="B1001" s="354"/>
      <c r="C1001" s="836"/>
      <c r="D1001" s="784"/>
      <c r="E1001" s="271" t="s">
        <v>14</v>
      </c>
      <c r="F1001" s="91"/>
      <c r="G1001" s="91"/>
      <c r="H1001" s="91"/>
      <c r="I1001" s="91"/>
      <c r="J1001" s="89"/>
      <c r="K1001" s="89"/>
      <c r="L1001" s="91"/>
      <c r="M1001" s="92"/>
      <c r="N1001" s="353"/>
    </row>
    <row r="1002" spans="1:14" s="197" customFormat="1" ht="15.75" customHeight="1">
      <c r="A1002" s="355"/>
      <c r="B1002" s="354"/>
      <c r="C1002" s="836"/>
      <c r="D1002" s="784"/>
      <c r="E1002" s="271" t="s">
        <v>24</v>
      </c>
      <c r="F1002" s="170">
        <v>0</v>
      </c>
      <c r="G1002" s="170">
        <v>0</v>
      </c>
      <c r="H1002" s="170">
        <v>0</v>
      </c>
      <c r="I1002" s="170">
        <v>0</v>
      </c>
      <c r="J1002" s="171"/>
      <c r="K1002" s="171"/>
      <c r="L1002" s="176"/>
      <c r="M1002" s="176"/>
      <c r="N1002" s="353"/>
    </row>
    <row r="1003" spans="1:14" s="197" customFormat="1" ht="15.75" customHeight="1">
      <c r="A1003" s="355"/>
      <c r="B1003" s="354"/>
      <c r="C1003" s="836"/>
      <c r="D1003" s="784"/>
      <c r="E1003" s="271" t="s">
        <v>15</v>
      </c>
      <c r="F1003" s="170">
        <v>0</v>
      </c>
      <c r="G1003" s="170">
        <v>0</v>
      </c>
      <c r="H1003" s="170">
        <v>0</v>
      </c>
      <c r="I1003" s="170">
        <v>0</v>
      </c>
      <c r="J1003" s="171"/>
      <c r="K1003" s="171"/>
      <c r="L1003" s="176"/>
      <c r="M1003" s="176"/>
      <c r="N1003" s="353"/>
    </row>
    <row r="1004" spans="1:14" s="197" customFormat="1" ht="15.75" customHeight="1">
      <c r="A1004" s="355"/>
      <c r="B1004" s="354"/>
      <c r="C1004" s="836"/>
      <c r="D1004" s="784"/>
      <c r="E1004" s="271" t="s">
        <v>29</v>
      </c>
      <c r="F1004" s="91"/>
      <c r="G1004" s="91"/>
      <c r="H1004" s="91"/>
      <c r="I1004" s="91"/>
      <c r="J1004" s="89"/>
      <c r="K1004" s="89"/>
      <c r="L1004" s="91"/>
      <c r="M1004" s="92"/>
      <c r="N1004" s="353"/>
    </row>
    <row r="1005" spans="1:14" s="197" customFormat="1" ht="15.75" customHeight="1">
      <c r="A1005" s="355"/>
      <c r="B1005" s="354"/>
      <c r="C1005" s="836"/>
      <c r="D1005" s="784"/>
      <c r="E1005" s="271" t="s">
        <v>62</v>
      </c>
      <c r="F1005" s="170">
        <v>0</v>
      </c>
      <c r="G1005" s="170">
        <v>0</v>
      </c>
      <c r="H1005" s="413">
        <v>191.40916000000001</v>
      </c>
      <c r="I1005" s="413">
        <v>0</v>
      </c>
      <c r="J1005" s="171">
        <v>91.020690000000002</v>
      </c>
      <c r="K1005" s="171">
        <v>0</v>
      </c>
      <c r="L1005" s="422">
        <v>237.68049999999999</v>
      </c>
      <c r="M1005" s="422">
        <v>294.09500000000003</v>
      </c>
      <c r="N1005" s="353"/>
    </row>
    <row r="1006" spans="1:14" s="197" customFormat="1" ht="15.75" customHeight="1">
      <c r="A1006" s="355"/>
      <c r="B1006" s="354"/>
      <c r="C1006" s="837"/>
      <c r="D1006" s="785"/>
      <c r="E1006" s="271" t="s">
        <v>16</v>
      </c>
      <c r="F1006" s="91"/>
      <c r="G1006" s="91"/>
      <c r="H1006" s="91"/>
      <c r="I1006" s="91"/>
      <c r="J1006" s="89"/>
      <c r="K1006" s="89"/>
      <c r="L1006" s="91"/>
      <c r="M1006" s="92"/>
      <c r="N1006" s="353"/>
    </row>
    <row r="1007" spans="1:14" s="197" customFormat="1" ht="17.25" customHeight="1">
      <c r="A1007" s="355"/>
      <c r="B1007" s="354"/>
      <c r="C1007" s="835"/>
      <c r="D1007" s="783" t="s">
        <v>476</v>
      </c>
      <c r="E1007" s="271" t="s">
        <v>13</v>
      </c>
      <c r="F1007" s="91">
        <f t="shared" ref="F1007:M1007" si="357">F1009+F1010+F1011+F1012</f>
        <v>1315.4199999999998</v>
      </c>
      <c r="G1007" s="91">
        <f t="shared" si="357"/>
        <v>1315.4199999999998</v>
      </c>
      <c r="H1007" s="91">
        <f t="shared" si="357"/>
        <v>9819.6850000000013</v>
      </c>
      <c r="I1007" s="91">
        <f t="shared" si="357"/>
        <v>0</v>
      </c>
      <c r="J1007" s="89">
        <f t="shared" si="357"/>
        <v>9819.6850000000013</v>
      </c>
      <c r="K1007" s="89">
        <f t="shared" si="357"/>
        <v>9819.6850000000013</v>
      </c>
      <c r="L1007" s="91">
        <f t="shared" si="357"/>
        <v>0</v>
      </c>
      <c r="M1007" s="88">
        <f t="shared" si="357"/>
        <v>0</v>
      </c>
      <c r="N1007" s="353"/>
    </row>
    <row r="1008" spans="1:14" s="197" customFormat="1" ht="17.25" customHeight="1">
      <c r="A1008" s="355"/>
      <c r="B1008" s="354"/>
      <c r="C1008" s="836"/>
      <c r="D1008" s="784"/>
      <c r="E1008" s="271" t="s">
        <v>14</v>
      </c>
      <c r="F1008" s="91"/>
      <c r="G1008" s="91"/>
      <c r="H1008" s="91"/>
      <c r="I1008" s="91"/>
      <c r="J1008" s="89"/>
      <c r="K1008" s="89"/>
      <c r="L1008" s="91"/>
      <c r="M1008" s="92"/>
      <c r="N1008" s="353"/>
    </row>
    <row r="1009" spans="1:14" s="197" customFormat="1" ht="17.25" customHeight="1">
      <c r="A1009" s="355"/>
      <c r="B1009" s="354"/>
      <c r="C1009" s="836"/>
      <c r="D1009" s="784"/>
      <c r="E1009" s="271" t="s">
        <v>24</v>
      </c>
      <c r="F1009" s="170"/>
      <c r="G1009" s="170"/>
      <c r="H1009" s="170">
        <v>0</v>
      </c>
      <c r="I1009" s="173">
        <v>0</v>
      </c>
      <c r="J1009" s="171"/>
      <c r="K1009" s="171"/>
      <c r="L1009" s="176">
        <v>0</v>
      </c>
      <c r="M1009" s="176">
        <v>0</v>
      </c>
      <c r="N1009" s="353"/>
    </row>
    <row r="1010" spans="1:14" s="197" customFormat="1" ht="17.25" customHeight="1">
      <c r="A1010" s="355"/>
      <c r="B1010" s="354"/>
      <c r="C1010" s="836"/>
      <c r="D1010" s="784"/>
      <c r="E1010" s="271" t="s">
        <v>15</v>
      </c>
      <c r="F1010" s="170">
        <v>1249.6489999999999</v>
      </c>
      <c r="G1010" s="170">
        <v>1249.6489999999999</v>
      </c>
      <c r="H1010" s="413">
        <v>9328.7000000000007</v>
      </c>
      <c r="I1010" s="413">
        <v>0</v>
      </c>
      <c r="J1010" s="171">
        <v>9328.7000000000007</v>
      </c>
      <c r="K1010" s="171">
        <v>9328.7000000000007</v>
      </c>
      <c r="L1010" s="422">
        <v>0</v>
      </c>
      <c r="M1010" s="422">
        <v>0</v>
      </c>
      <c r="N1010" s="353"/>
    </row>
    <row r="1011" spans="1:14" s="197" customFormat="1" ht="17.25" customHeight="1">
      <c r="A1011" s="355"/>
      <c r="B1011" s="354"/>
      <c r="C1011" s="836"/>
      <c r="D1011" s="784"/>
      <c r="E1011" s="271" t="s">
        <v>29</v>
      </c>
      <c r="F1011" s="91"/>
      <c r="G1011" s="91"/>
      <c r="H1011" s="91"/>
      <c r="I1011" s="91"/>
      <c r="J1011" s="89"/>
      <c r="K1011" s="89"/>
      <c r="L1011" s="91"/>
      <c r="M1011" s="92"/>
      <c r="N1011" s="353"/>
    </row>
    <row r="1012" spans="1:14" s="197" customFormat="1" ht="17.25" customHeight="1">
      <c r="A1012" s="355"/>
      <c r="B1012" s="354"/>
      <c r="C1012" s="836"/>
      <c r="D1012" s="784"/>
      <c r="E1012" s="271" t="s">
        <v>62</v>
      </c>
      <c r="F1012" s="170">
        <v>65.771000000000001</v>
      </c>
      <c r="G1012" s="170">
        <v>65.771000000000001</v>
      </c>
      <c r="H1012" s="413">
        <v>490.98500000000001</v>
      </c>
      <c r="I1012" s="413">
        <v>0</v>
      </c>
      <c r="J1012" s="171">
        <v>490.98500000000001</v>
      </c>
      <c r="K1012" s="171">
        <v>490.98500000000001</v>
      </c>
      <c r="L1012" s="422">
        <v>0</v>
      </c>
      <c r="M1012" s="422">
        <v>0</v>
      </c>
      <c r="N1012" s="353"/>
    </row>
    <row r="1013" spans="1:14" s="197" customFormat="1" ht="17.25" customHeight="1">
      <c r="A1013" s="355"/>
      <c r="B1013" s="354"/>
      <c r="C1013" s="837"/>
      <c r="D1013" s="785"/>
      <c r="E1013" s="271" t="s">
        <v>16</v>
      </c>
      <c r="F1013" s="91"/>
      <c r="G1013" s="91"/>
      <c r="H1013" s="91"/>
      <c r="I1013" s="91"/>
      <c r="J1013" s="89"/>
      <c r="K1013" s="89"/>
      <c r="L1013" s="91"/>
      <c r="M1013" s="92"/>
      <c r="N1013" s="353"/>
    </row>
    <row r="1014" spans="1:14" s="197" customFormat="1" ht="17.25" customHeight="1">
      <c r="A1014" s="355"/>
      <c r="B1014" s="354"/>
      <c r="C1014" s="835"/>
      <c r="D1014" s="783" t="s">
        <v>525</v>
      </c>
      <c r="E1014" s="271" t="s">
        <v>13</v>
      </c>
      <c r="F1014" s="91">
        <f t="shared" ref="F1014:M1014" si="358">F1016+F1017+F1018+F1019</f>
        <v>1717.9208699999999</v>
      </c>
      <c r="G1014" s="91">
        <f t="shared" si="358"/>
        <v>1717.9208699999999</v>
      </c>
      <c r="H1014" s="91">
        <f t="shared" si="358"/>
        <v>1811.6203399999999</v>
      </c>
      <c r="I1014" s="91">
        <f t="shared" si="358"/>
        <v>891.54719999999998</v>
      </c>
      <c r="J1014" s="89">
        <f t="shared" si="358"/>
        <v>1811.6203399999999</v>
      </c>
      <c r="K1014" s="89">
        <f t="shared" si="358"/>
        <v>1811.6203399999999</v>
      </c>
      <c r="L1014" s="91">
        <f t="shared" si="358"/>
        <v>1811.6203399999999</v>
      </c>
      <c r="M1014" s="88">
        <f t="shared" si="358"/>
        <v>1811.6203399999999</v>
      </c>
      <c r="N1014" s="353"/>
    </row>
    <row r="1015" spans="1:14" s="197" customFormat="1" ht="17.25" customHeight="1">
      <c r="A1015" s="355"/>
      <c r="B1015" s="354"/>
      <c r="C1015" s="836"/>
      <c r="D1015" s="784"/>
      <c r="E1015" s="271" t="s">
        <v>14</v>
      </c>
      <c r="F1015" s="91"/>
      <c r="G1015" s="91"/>
      <c r="H1015" s="91"/>
      <c r="I1015" s="91"/>
      <c r="J1015" s="89"/>
      <c r="K1015" s="89"/>
      <c r="L1015" s="91"/>
      <c r="M1015" s="92"/>
      <c r="N1015" s="353"/>
    </row>
    <row r="1016" spans="1:14" s="197" customFormat="1" ht="17.25" customHeight="1">
      <c r="A1016" s="355"/>
      <c r="B1016" s="354"/>
      <c r="C1016" s="836"/>
      <c r="D1016" s="784"/>
      <c r="E1016" s="271" t="s">
        <v>24</v>
      </c>
      <c r="F1016" s="170">
        <v>0</v>
      </c>
      <c r="G1016" s="170">
        <v>0</v>
      </c>
      <c r="H1016" s="170">
        <v>0</v>
      </c>
      <c r="I1016" s="170">
        <v>0</v>
      </c>
      <c r="J1016" s="171"/>
      <c r="K1016" s="171"/>
      <c r="L1016" s="176">
        <v>0</v>
      </c>
      <c r="M1016" s="176">
        <v>0</v>
      </c>
      <c r="N1016" s="353"/>
    </row>
    <row r="1017" spans="1:14" s="197" customFormat="1" ht="17.25" customHeight="1">
      <c r="A1017" s="355"/>
      <c r="B1017" s="354"/>
      <c r="C1017" s="836"/>
      <c r="D1017" s="784"/>
      <c r="E1017" s="271" t="s">
        <v>15</v>
      </c>
      <c r="F1017" s="170">
        <v>0</v>
      </c>
      <c r="G1017" s="170">
        <v>0</v>
      </c>
      <c r="H1017" s="170">
        <v>0</v>
      </c>
      <c r="I1017" s="170">
        <v>0</v>
      </c>
      <c r="J1017" s="171"/>
      <c r="K1017" s="171"/>
      <c r="L1017" s="176">
        <v>0</v>
      </c>
      <c r="M1017" s="176">
        <v>0</v>
      </c>
      <c r="N1017" s="353"/>
    </row>
    <row r="1018" spans="1:14" s="197" customFormat="1" ht="17.25" customHeight="1">
      <c r="A1018" s="355"/>
      <c r="B1018" s="354"/>
      <c r="C1018" s="836"/>
      <c r="D1018" s="784"/>
      <c r="E1018" s="271" t="s">
        <v>29</v>
      </c>
      <c r="F1018" s="91"/>
      <c r="G1018" s="91"/>
      <c r="H1018" s="91"/>
      <c r="I1018" s="91"/>
      <c r="J1018" s="89"/>
      <c r="K1018" s="89"/>
      <c r="L1018" s="91"/>
      <c r="M1018" s="92"/>
      <c r="N1018" s="353"/>
    </row>
    <row r="1019" spans="1:14" s="197" customFormat="1" ht="17.25" customHeight="1">
      <c r="A1019" s="355"/>
      <c r="B1019" s="354"/>
      <c r="C1019" s="836"/>
      <c r="D1019" s="784"/>
      <c r="E1019" s="271" t="s">
        <v>62</v>
      </c>
      <c r="F1019" s="413">
        <v>1717.9208699999999</v>
      </c>
      <c r="G1019" s="413">
        <v>1717.9208699999999</v>
      </c>
      <c r="H1019" s="413">
        <v>1811.6203399999999</v>
      </c>
      <c r="I1019" s="413">
        <v>891.54719999999998</v>
      </c>
      <c r="J1019" s="224">
        <v>1811.6203399999999</v>
      </c>
      <c r="K1019" s="171">
        <v>1811.6203399999999</v>
      </c>
      <c r="L1019" s="422">
        <v>1811.6203399999999</v>
      </c>
      <c r="M1019" s="422">
        <v>1811.6203399999999</v>
      </c>
      <c r="N1019" s="353"/>
    </row>
    <row r="1020" spans="1:14" s="197" customFormat="1" ht="17" customHeight="1">
      <c r="A1020" s="355"/>
      <c r="B1020" s="354"/>
      <c r="C1020" s="837"/>
      <c r="D1020" s="785"/>
      <c r="E1020" s="271" t="s">
        <v>16</v>
      </c>
      <c r="F1020" s="91"/>
      <c r="G1020" s="91"/>
      <c r="H1020" s="91"/>
      <c r="I1020" s="91"/>
      <c r="J1020" s="89"/>
      <c r="K1020" s="89"/>
      <c r="L1020" s="91"/>
      <c r="M1020" s="92"/>
      <c r="N1020" s="353"/>
    </row>
    <row r="1021" spans="1:14" s="197" customFormat="1" ht="13" customHeight="1">
      <c r="A1021" s="256"/>
      <c r="B1021" s="254"/>
      <c r="C1021" s="764"/>
      <c r="D1021" s="783" t="s">
        <v>620</v>
      </c>
      <c r="E1021" s="253" t="s">
        <v>13</v>
      </c>
      <c r="F1021" s="91">
        <f t="shared" ref="F1021:G1021" si="359">F1023+F1024+F1025+F1026+F1027</f>
        <v>1495.0840900000001</v>
      </c>
      <c r="G1021" s="91">
        <f t="shared" si="359"/>
        <v>1495.0840900000001</v>
      </c>
      <c r="H1021" s="91">
        <f t="shared" ref="H1021:M1021" si="360">H1023+H1024+H1025+H1026+H1027</f>
        <v>3774.06</v>
      </c>
      <c r="I1021" s="91">
        <f t="shared" si="360"/>
        <v>2388.62012</v>
      </c>
      <c r="J1021" s="89">
        <f t="shared" si="360"/>
        <v>3436.58</v>
      </c>
      <c r="K1021" s="89">
        <f t="shared" si="360"/>
        <v>3436.58</v>
      </c>
      <c r="L1021" s="91">
        <f t="shared" si="360"/>
        <v>3436.58</v>
      </c>
      <c r="M1021" s="91">
        <f t="shared" si="360"/>
        <v>4154.17</v>
      </c>
      <c r="N1021" s="255"/>
    </row>
    <row r="1022" spans="1:14" s="197" customFormat="1" ht="13" customHeight="1">
      <c r="A1022" s="256"/>
      <c r="B1022" s="254"/>
      <c r="C1022" s="764"/>
      <c r="D1022" s="784"/>
      <c r="E1022" s="253" t="s">
        <v>14</v>
      </c>
      <c r="F1022" s="91"/>
      <c r="G1022" s="91"/>
      <c r="H1022" s="91"/>
      <c r="I1022" s="91"/>
      <c r="J1022" s="89"/>
      <c r="K1022" s="89"/>
      <c r="L1022" s="91"/>
      <c r="M1022" s="92"/>
      <c r="N1022" s="255"/>
    </row>
    <row r="1023" spans="1:14" s="197" customFormat="1" ht="13" customHeight="1">
      <c r="A1023" s="256"/>
      <c r="B1023" s="254"/>
      <c r="C1023" s="764"/>
      <c r="D1023" s="784"/>
      <c r="E1023" s="253" t="s">
        <v>24</v>
      </c>
      <c r="F1023" s="413">
        <v>728.37409000000002</v>
      </c>
      <c r="G1023" s="413">
        <v>728.37409000000002</v>
      </c>
      <c r="H1023" s="413">
        <v>3264.75</v>
      </c>
      <c r="I1023" s="413">
        <v>2269.1901699999999</v>
      </c>
      <c r="J1023" s="171">
        <v>3264.75</v>
      </c>
      <c r="K1023" s="171">
        <v>3264.75</v>
      </c>
      <c r="L1023" s="422">
        <v>3264.75</v>
      </c>
      <c r="M1023" s="422">
        <v>2450.96</v>
      </c>
      <c r="N1023" s="255"/>
    </row>
    <row r="1024" spans="1:14" s="197" customFormat="1" ht="13" customHeight="1">
      <c r="A1024" s="256"/>
      <c r="B1024" s="254"/>
      <c r="C1024" s="764"/>
      <c r="D1024" s="784"/>
      <c r="E1024" s="253" t="s">
        <v>15</v>
      </c>
      <c r="F1024" s="413">
        <v>38.335909999999998</v>
      </c>
      <c r="G1024" s="413">
        <v>38.335909999999998</v>
      </c>
      <c r="H1024" s="413">
        <v>509.31</v>
      </c>
      <c r="I1024" s="413">
        <v>119.42995000000001</v>
      </c>
      <c r="J1024" s="171">
        <v>171.83</v>
      </c>
      <c r="K1024" s="171">
        <v>171.83</v>
      </c>
      <c r="L1024" s="422">
        <v>171.83</v>
      </c>
      <c r="M1024" s="422">
        <v>1703.21</v>
      </c>
      <c r="N1024" s="255"/>
    </row>
    <row r="1025" spans="1:14" s="197" customFormat="1" ht="13" customHeight="1">
      <c r="A1025" s="256"/>
      <c r="B1025" s="254"/>
      <c r="C1025" s="764"/>
      <c r="D1025" s="784"/>
      <c r="E1025" s="253" t="s">
        <v>29</v>
      </c>
      <c r="F1025" s="91"/>
      <c r="G1025" s="91"/>
      <c r="H1025" s="91"/>
      <c r="I1025" s="91"/>
      <c r="J1025" s="89"/>
      <c r="K1025" s="89"/>
      <c r="L1025" s="91"/>
      <c r="M1025" s="88"/>
      <c r="N1025" s="255"/>
    </row>
    <row r="1026" spans="1:14" s="197" customFormat="1" ht="13" customHeight="1">
      <c r="A1026" s="256"/>
      <c r="B1026" s="254"/>
      <c r="C1026" s="764"/>
      <c r="D1026" s="784"/>
      <c r="E1026" s="253" t="s">
        <v>62</v>
      </c>
      <c r="F1026" s="413">
        <v>728.37409000000002</v>
      </c>
      <c r="G1026" s="413">
        <v>728.37409000000002</v>
      </c>
      <c r="H1026" s="413">
        <v>0</v>
      </c>
      <c r="I1026" s="413">
        <v>0</v>
      </c>
      <c r="J1026" s="171"/>
      <c r="K1026" s="171"/>
      <c r="L1026" s="422">
        <v>0</v>
      </c>
      <c r="M1026" s="422">
        <v>0</v>
      </c>
      <c r="N1026" s="255"/>
    </row>
    <row r="1027" spans="1:14" s="197" customFormat="1" ht="13" customHeight="1">
      <c r="A1027" s="256"/>
      <c r="B1027" s="254"/>
      <c r="C1027" s="764"/>
      <c r="D1027" s="784"/>
      <c r="E1027" s="253" t="s">
        <v>16</v>
      </c>
      <c r="F1027" s="91"/>
      <c r="G1027" s="91"/>
      <c r="H1027" s="91"/>
      <c r="I1027" s="91"/>
      <c r="J1027" s="89"/>
      <c r="K1027" s="89"/>
      <c r="L1027" s="91"/>
      <c r="M1027" s="92"/>
      <c r="N1027" s="255"/>
    </row>
    <row r="1028" spans="1:14" s="197" customFormat="1" ht="13" customHeight="1">
      <c r="A1028" s="525"/>
      <c r="B1028" s="526"/>
      <c r="C1028" s="764"/>
      <c r="D1028" s="784"/>
      <c r="E1028" s="523" t="s">
        <v>13</v>
      </c>
      <c r="F1028" s="91">
        <f t="shared" ref="F1028:M1028" si="361">F1030+F1031+F1032+F1033+F1034</f>
        <v>0</v>
      </c>
      <c r="G1028" s="91">
        <f t="shared" si="361"/>
        <v>0</v>
      </c>
      <c r="H1028" s="91">
        <f t="shared" si="361"/>
        <v>0</v>
      </c>
      <c r="I1028" s="91">
        <f t="shared" si="361"/>
        <v>0</v>
      </c>
      <c r="J1028" s="89">
        <f t="shared" si="361"/>
        <v>72.535200000000003</v>
      </c>
      <c r="K1028" s="89">
        <f t="shared" si="361"/>
        <v>72.535200000000003</v>
      </c>
      <c r="L1028" s="91">
        <f t="shared" si="361"/>
        <v>337.48</v>
      </c>
      <c r="M1028" s="91">
        <f t="shared" si="361"/>
        <v>337.48</v>
      </c>
      <c r="N1028" s="524"/>
    </row>
    <row r="1029" spans="1:14" s="197" customFormat="1" ht="13" customHeight="1">
      <c r="A1029" s="525"/>
      <c r="B1029" s="526"/>
      <c r="C1029" s="764"/>
      <c r="D1029" s="784"/>
      <c r="E1029" s="523" t="s">
        <v>14</v>
      </c>
      <c r="F1029" s="91"/>
      <c r="G1029" s="91"/>
      <c r="H1029" s="91"/>
      <c r="I1029" s="91"/>
      <c r="J1029" s="89"/>
      <c r="K1029" s="89"/>
      <c r="L1029" s="91"/>
      <c r="M1029" s="527"/>
      <c r="N1029" s="524"/>
    </row>
    <row r="1030" spans="1:14" s="197" customFormat="1" ht="13" customHeight="1">
      <c r="A1030" s="525"/>
      <c r="B1030" s="526"/>
      <c r="C1030" s="764"/>
      <c r="D1030" s="784"/>
      <c r="E1030" s="523" t="s">
        <v>24</v>
      </c>
      <c r="F1030" s="413">
        <v>0</v>
      </c>
      <c r="G1030" s="413">
        <v>0</v>
      </c>
      <c r="H1030" s="413">
        <v>0</v>
      </c>
      <c r="I1030" s="413">
        <v>0</v>
      </c>
      <c r="J1030" s="171">
        <v>0</v>
      </c>
      <c r="K1030" s="171">
        <v>0</v>
      </c>
      <c r="L1030" s="422">
        <v>0</v>
      </c>
      <c r="M1030" s="422">
        <v>0</v>
      </c>
      <c r="N1030" s="524"/>
    </row>
    <row r="1031" spans="1:14" s="197" customFormat="1" ht="13" customHeight="1">
      <c r="A1031" s="525"/>
      <c r="B1031" s="526"/>
      <c r="C1031" s="764"/>
      <c r="D1031" s="784"/>
      <c r="E1031" s="523" t="s">
        <v>15</v>
      </c>
      <c r="F1031" s="413">
        <v>0</v>
      </c>
      <c r="G1031" s="413">
        <v>0</v>
      </c>
      <c r="H1031" s="413">
        <v>0</v>
      </c>
      <c r="I1031" s="413">
        <v>0</v>
      </c>
      <c r="J1031" s="171">
        <v>72.535200000000003</v>
      </c>
      <c r="K1031" s="171">
        <v>72.535200000000003</v>
      </c>
      <c r="L1031" s="422">
        <v>337.48</v>
      </c>
      <c r="M1031" s="422">
        <v>337.48</v>
      </c>
      <c r="N1031" s="524"/>
    </row>
    <row r="1032" spans="1:14" s="197" customFormat="1" ht="13" customHeight="1">
      <c r="A1032" s="525"/>
      <c r="B1032" s="526"/>
      <c r="C1032" s="764"/>
      <c r="D1032" s="784"/>
      <c r="E1032" s="523" t="s">
        <v>29</v>
      </c>
      <c r="F1032" s="91"/>
      <c r="G1032" s="91"/>
      <c r="H1032" s="91"/>
      <c r="I1032" s="91"/>
      <c r="J1032" s="89"/>
      <c r="K1032" s="89"/>
      <c r="L1032" s="91"/>
      <c r="M1032" s="528"/>
      <c r="N1032" s="524"/>
    </row>
    <row r="1033" spans="1:14" s="197" customFormat="1" ht="13" customHeight="1">
      <c r="A1033" s="525"/>
      <c r="B1033" s="526"/>
      <c r="C1033" s="764"/>
      <c r="D1033" s="784"/>
      <c r="E1033" s="523" t="s">
        <v>62</v>
      </c>
      <c r="F1033" s="413"/>
      <c r="G1033" s="413"/>
      <c r="H1033" s="413">
        <v>0</v>
      </c>
      <c r="I1033" s="413">
        <v>0</v>
      </c>
      <c r="J1033" s="171">
        <v>0</v>
      </c>
      <c r="K1033" s="171">
        <v>0</v>
      </c>
      <c r="L1033" s="422">
        <v>0</v>
      </c>
      <c r="M1033" s="422">
        <v>0</v>
      </c>
      <c r="N1033" s="524"/>
    </row>
    <row r="1034" spans="1:14" s="197" customFormat="1" ht="13" customHeight="1">
      <c r="A1034" s="525"/>
      <c r="B1034" s="526"/>
      <c r="C1034" s="764"/>
      <c r="D1034" s="785"/>
      <c r="E1034" s="523" t="s">
        <v>16</v>
      </c>
      <c r="F1034" s="91"/>
      <c r="G1034" s="91"/>
      <c r="H1034" s="91"/>
      <c r="I1034" s="91"/>
      <c r="J1034" s="89"/>
      <c r="K1034" s="89"/>
      <c r="L1034" s="91"/>
      <c r="M1034" s="527"/>
      <c r="N1034" s="524"/>
    </row>
    <row r="1035" spans="1:14" s="197" customFormat="1" ht="13" customHeight="1">
      <c r="A1035" s="525"/>
      <c r="B1035" s="526"/>
      <c r="C1035" s="764"/>
      <c r="D1035" s="783" t="s">
        <v>739</v>
      </c>
      <c r="E1035" s="523" t="s">
        <v>13</v>
      </c>
      <c r="F1035" s="91">
        <f t="shared" ref="F1035:M1035" si="362">F1037+F1038+F1039+F1040+F1041</f>
        <v>0</v>
      </c>
      <c r="G1035" s="91">
        <f t="shared" si="362"/>
        <v>0</v>
      </c>
      <c r="H1035" s="91">
        <f t="shared" si="362"/>
        <v>0</v>
      </c>
      <c r="I1035" s="91">
        <f t="shared" si="362"/>
        <v>0</v>
      </c>
      <c r="J1035" s="89">
        <f t="shared" si="362"/>
        <v>400</v>
      </c>
      <c r="K1035" s="89">
        <f t="shared" si="362"/>
        <v>400</v>
      </c>
      <c r="L1035" s="91">
        <f t="shared" si="362"/>
        <v>0</v>
      </c>
      <c r="M1035" s="91">
        <f t="shared" si="362"/>
        <v>0</v>
      </c>
      <c r="N1035" s="524"/>
    </row>
    <row r="1036" spans="1:14" s="197" customFormat="1" ht="13" customHeight="1">
      <c r="A1036" s="525"/>
      <c r="B1036" s="526"/>
      <c r="C1036" s="764"/>
      <c r="D1036" s="784"/>
      <c r="E1036" s="523" t="s">
        <v>14</v>
      </c>
      <c r="F1036" s="91"/>
      <c r="G1036" s="91"/>
      <c r="H1036" s="91"/>
      <c r="I1036" s="91"/>
      <c r="J1036" s="89"/>
      <c r="K1036" s="89"/>
      <c r="L1036" s="91"/>
      <c r="M1036" s="527"/>
      <c r="N1036" s="524"/>
    </row>
    <row r="1037" spans="1:14" s="197" customFormat="1" ht="13" customHeight="1">
      <c r="A1037" s="525"/>
      <c r="B1037" s="526"/>
      <c r="C1037" s="764"/>
      <c r="D1037" s="784"/>
      <c r="E1037" s="523" t="s">
        <v>24</v>
      </c>
      <c r="F1037" s="413">
        <v>0</v>
      </c>
      <c r="G1037" s="413">
        <v>0</v>
      </c>
      <c r="H1037" s="413">
        <v>0</v>
      </c>
      <c r="I1037" s="413">
        <v>0</v>
      </c>
      <c r="J1037" s="171">
        <v>0</v>
      </c>
      <c r="K1037" s="171">
        <v>0</v>
      </c>
      <c r="L1037" s="422">
        <v>0</v>
      </c>
      <c r="M1037" s="422">
        <v>0</v>
      </c>
      <c r="N1037" s="524"/>
    </row>
    <row r="1038" spans="1:14" s="197" customFormat="1" ht="13" customHeight="1">
      <c r="A1038" s="525"/>
      <c r="B1038" s="526"/>
      <c r="C1038" s="764"/>
      <c r="D1038" s="784"/>
      <c r="E1038" s="523" t="s">
        <v>15</v>
      </c>
      <c r="F1038" s="413">
        <v>0</v>
      </c>
      <c r="G1038" s="413">
        <v>0</v>
      </c>
      <c r="H1038" s="413">
        <v>0</v>
      </c>
      <c r="I1038" s="413">
        <v>0</v>
      </c>
      <c r="J1038" s="171">
        <v>0</v>
      </c>
      <c r="K1038" s="171">
        <v>0</v>
      </c>
      <c r="L1038" s="422">
        <v>0</v>
      </c>
      <c r="M1038" s="422">
        <v>0</v>
      </c>
      <c r="N1038" s="524"/>
    </row>
    <row r="1039" spans="1:14" s="197" customFormat="1" ht="13" customHeight="1">
      <c r="A1039" s="525"/>
      <c r="B1039" s="526"/>
      <c r="C1039" s="764"/>
      <c r="D1039" s="784"/>
      <c r="E1039" s="523" t="s">
        <v>29</v>
      </c>
      <c r="F1039" s="91"/>
      <c r="G1039" s="91"/>
      <c r="H1039" s="91"/>
      <c r="I1039" s="91"/>
      <c r="J1039" s="89"/>
      <c r="K1039" s="89"/>
      <c r="L1039" s="91"/>
      <c r="M1039" s="528"/>
      <c r="N1039" s="524"/>
    </row>
    <row r="1040" spans="1:14" s="197" customFormat="1" ht="13" customHeight="1">
      <c r="A1040" s="525"/>
      <c r="B1040" s="526"/>
      <c r="C1040" s="764"/>
      <c r="D1040" s="784"/>
      <c r="E1040" s="523" t="s">
        <v>62</v>
      </c>
      <c r="F1040" s="413">
        <v>0</v>
      </c>
      <c r="G1040" s="413">
        <v>0</v>
      </c>
      <c r="H1040" s="413">
        <v>0</v>
      </c>
      <c r="I1040" s="413">
        <v>0</v>
      </c>
      <c r="J1040" s="171">
        <v>400</v>
      </c>
      <c r="K1040" s="171">
        <v>400</v>
      </c>
      <c r="L1040" s="422">
        <v>0</v>
      </c>
      <c r="M1040" s="422">
        <v>0</v>
      </c>
      <c r="N1040" s="524"/>
    </row>
    <row r="1041" spans="1:17" s="197" customFormat="1" ht="13" customHeight="1">
      <c r="A1041" s="525"/>
      <c r="B1041" s="526"/>
      <c r="C1041" s="764"/>
      <c r="D1041" s="784"/>
      <c r="E1041" s="523" t="s">
        <v>16</v>
      </c>
      <c r="F1041" s="91"/>
      <c r="G1041" s="91"/>
      <c r="H1041" s="91"/>
      <c r="I1041" s="91"/>
      <c r="J1041" s="89"/>
      <c r="K1041" s="89"/>
      <c r="L1041" s="91"/>
      <c r="M1041" s="527"/>
      <c r="N1041" s="524"/>
    </row>
    <row r="1042" spans="1:17" s="197" customFormat="1" ht="13" customHeight="1">
      <c r="A1042" s="525"/>
      <c r="B1042" s="526"/>
      <c r="C1042" s="764"/>
      <c r="D1042" s="784" t="s">
        <v>742</v>
      </c>
      <c r="E1042" s="523" t="s">
        <v>13</v>
      </c>
      <c r="F1042" s="91">
        <f t="shared" ref="F1042:M1042" si="363">F1044+F1045+F1046+F1047+F1048</f>
        <v>0</v>
      </c>
      <c r="G1042" s="91">
        <f t="shared" si="363"/>
        <v>0</v>
      </c>
      <c r="H1042" s="91">
        <f t="shared" si="363"/>
        <v>0</v>
      </c>
      <c r="I1042" s="91">
        <f t="shared" si="363"/>
        <v>0</v>
      </c>
      <c r="J1042" s="89">
        <f t="shared" si="363"/>
        <v>349.7</v>
      </c>
      <c r="K1042" s="89">
        <f t="shared" si="363"/>
        <v>349.7</v>
      </c>
      <c r="L1042" s="91">
        <f t="shared" si="363"/>
        <v>0</v>
      </c>
      <c r="M1042" s="91">
        <f t="shared" si="363"/>
        <v>0</v>
      </c>
      <c r="N1042" s="524"/>
    </row>
    <row r="1043" spans="1:17" s="197" customFormat="1" ht="13" customHeight="1">
      <c r="A1043" s="525"/>
      <c r="B1043" s="526"/>
      <c r="C1043" s="764"/>
      <c r="D1043" s="784"/>
      <c r="E1043" s="523" t="s">
        <v>14</v>
      </c>
      <c r="F1043" s="91"/>
      <c r="G1043" s="91"/>
      <c r="H1043" s="91"/>
      <c r="I1043" s="91"/>
      <c r="J1043" s="89"/>
      <c r="K1043" s="89"/>
      <c r="L1043" s="91"/>
      <c r="M1043" s="527"/>
      <c r="N1043" s="524"/>
    </row>
    <row r="1044" spans="1:17" s="197" customFormat="1" ht="13" customHeight="1">
      <c r="A1044" s="525"/>
      <c r="B1044" s="526"/>
      <c r="C1044" s="764"/>
      <c r="D1044" s="784"/>
      <c r="E1044" s="523" t="s">
        <v>24</v>
      </c>
      <c r="F1044" s="413">
        <v>0</v>
      </c>
      <c r="G1044" s="413">
        <v>0</v>
      </c>
      <c r="H1044" s="413">
        <v>0</v>
      </c>
      <c r="I1044" s="413">
        <v>0</v>
      </c>
      <c r="J1044" s="171">
        <v>349.7</v>
      </c>
      <c r="K1044" s="171">
        <v>349.7</v>
      </c>
      <c r="L1044" s="422">
        <v>0</v>
      </c>
      <c r="M1044" s="422">
        <v>0</v>
      </c>
      <c r="N1044" s="524"/>
    </row>
    <row r="1045" spans="1:17" s="197" customFormat="1" ht="13" customHeight="1">
      <c r="A1045" s="525"/>
      <c r="B1045" s="526"/>
      <c r="C1045" s="764"/>
      <c r="D1045" s="784"/>
      <c r="E1045" s="523" t="s">
        <v>15</v>
      </c>
      <c r="F1045" s="413">
        <v>0</v>
      </c>
      <c r="G1045" s="413">
        <v>0</v>
      </c>
      <c r="H1045" s="413">
        <v>0</v>
      </c>
      <c r="I1045" s="413">
        <v>0</v>
      </c>
      <c r="J1045" s="171">
        <v>0</v>
      </c>
      <c r="K1045" s="171">
        <v>0</v>
      </c>
      <c r="L1045" s="422">
        <v>0</v>
      </c>
      <c r="M1045" s="422">
        <v>0</v>
      </c>
      <c r="N1045" s="524"/>
    </row>
    <row r="1046" spans="1:17" s="197" customFormat="1" ht="13" customHeight="1">
      <c r="A1046" s="525"/>
      <c r="B1046" s="526"/>
      <c r="C1046" s="764"/>
      <c r="D1046" s="784"/>
      <c r="E1046" s="523" t="s">
        <v>29</v>
      </c>
      <c r="F1046" s="91"/>
      <c r="G1046" s="91"/>
      <c r="H1046" s="91"/>
      <c r="I1046" s="91"/>
      <c r="J1046" s="89"/>
      <c r="K1046" s="89"/>
      <c r="L1046" s="91"/>
      <c r="M1046" s="528"/>
      <c r="N1046" s="524"/>
    </row>
    <row r="1047" spans="1:17" s="197" customFormat="1" ht="13" customHeight="1">
      <c r="A1047" s="525"/>
      <c r="B1047" s="526"/>
      <c r="C1047" s="764"/>
      <c r="D1047" s="784"/>
      <c r="E1047" s="523" t="s">
        <v>62</v>
      </c>
      <c r="F1047" s="413">
        <v>0</v>
      </c>
      <c r="G1047" s="413">
        <v>0</v>
      </c>
      <c r="H1047" s="413">
        <v>0</v>
      </c>
      <c r="I1047" s="413">
        <v>0</v>
      </c>
      <c r="J1047" s="171">
        <v>0</v>
      </c>
      <c r="K1047" s="171">
        <v>0</v>
      </c>
      <c r="L1047" s="422">
        <v>0</v>
      </c>
      <c r="M1047" s="422">
        <v>0</v>
      </c>
      <c r="N1047" s="524"/>
    </row>
    <row r="1048" spans="1:17" s="197" customFormat="1" ht="13" customHeight="1">
      <c r="A1048" s="525"/>
      <c r="B1048" s="526"/>
      <c r="C1048" s="764"/>
      <c r="D1048" s="785"/>
      <c r="E1048" s="523" t="s">
        <v>16</v>
      </c>
      <c r="F1048" s="91"/>
      <c r="G1048" s="91"/>
      <c r="H1048" s="91"/>
      <c r="I1048" s="91"/>
      <c r="J1048" s="89"/>
      <c r="K1048" s="89"/>
      <c r="L1048" s="91"/>
      <c r="M1048" s="527"/>
      <c r="N1048" s="524"/>
    </row>
    <row r="1049" spans="1:17" s="252" customFormat="1" ht="15.75" customHeight="1">
      <c r="A1049" s="244"/>
      <c r="B1049" s="801">
        <v>8</v>
      </c>
      <c r="C1049" s="800" t="s">
        <v>64</v>
      </c>
      <c r="D1049" s="800" t="s">
        <v>230</v>
      </c>
      <c r="E1049" s="246" t="s">
        <v>13</v>
      </c>
      <c r="F1049" s="86">
        <f t="shared" ref="F1049:G1049" si="364">F1051+F1052+F1054</f>
        <v>45514.981780000002</v>
      </c>
      <c r="G1049" s="86">
        <f t="shared" si="364"/>
        <v>45509.326139999997</v>
      </c>
      <c r="H1049" s="86">
        <f t="shared" ref="H1049:M1049" si="365">H1051+H1052+H1054</f>
        <v>47864.233780000002</v>
      </c>
      <c r="I1049" s="86">
        <f t="shared" si="365"/>
        <v>22266.178769999999</v>
      </c>
      <c r="J1049" s="86">
        <f t="shared" si="365"/>
        <v>48250.736250000002</v>
      </c>
      <c r="K1049" s="86">
        <f t="shared" si="365"/>
        <v>48241.183929999999</v>
      </c>
      <c r="L1049" s="86">
        <f t="shared" si="365"/>
        <v>44067.633780000004</v>
      </c>
      <c r="M1049" s="86">
        <f t="shared" si="365"/>
        <v>44067.633780000004</v>
      </c>
      <c r="N1049" s="801"/>
    </row>
    <row r="1050" spans="1:17" s="252" customFormat="1" ht="15.75" customHeight="1">
      <c r="A1050" s="244"/>
      <c r="B1050" s="801"/>
      <c r="C1050" s="800"/>
      <c r="D1050" s="800"/>
      <c r="E1050" s="246" t="s">
        <v>14</v>
      </c>
      <c r="F1050" s="86"/>
      <c r="G1050" s="86"/>
      <c r="H1050" s="86"/>
      <c r="I1050" s="86"/>
      <c r="J1050" s="86"/>
      <c r="K1050" s="86"/>
      <c r="L1050" s="86"/>
      <c r="M1050" s="86"/>
      <c r="N1050" s="801"/>
      <c r="P1050" s="298"/>
      <c r="Q1050" s="298"/>
    </row>
    <row r="1051" spans="1:17" s="252" customFormat="1" ht="15.75" customHeight="1">
      <c r="A1051" s="244"/>
      <c r="B1051" s="801"/>
      <c r="C1051" s="800"/>
      <c r="D1051" s="800"/>
      <c r="E1051" s="246" t="s">
        <v>24</v>
      </c>
      <c r="F1051" s="86">
        <f t="shared" ref="F1051:M1053" si="366">F1058+F1086</f>
        <v>0</v>
      </c>
      <c r="G1051" s="86">
        <f t="shared" si="366"/>
        <v>0</v>
      </c>
      <c r="H1051" s="86">
        <f t="shared" si="366"/>
        <v>0</v>
      </c>
      <c r="I1051" s="86">
        <f t="shared" si="366"/>
        <v>0</v>
      </c>
      <c r="J1051" s="86">
        <f t="shared" si="366"/>
        <v>0</v>
      </c>
      <c r="K1051" s="86">
        <f t="shared" si="366"/>
        <v>0</v>
      </c>
      <c r="L1051" s="86">
        <f t="shared" si="366"/>
        <v>0</v>
      </c>
      <c r="M1051" s="86">
        <f t="shared" si="366"/>
        <v>0</v>
      </c>
      <c r="N1051" s="801"/>
      <c r="P1051" s="298"/>
      <c r="Q1051" s="298"/>
    </row>
    <row r="1052" spans="1:17" s="252" customFormat="1" ht="15.75" customHeight="1">
      <c r="A1052" s="244"/>
      <c r="B1052" s="801"/>
      <c r="C1052" s="800"/>
      <c r="D1052" s="800"/>
      <c r="E1052" s="246" t="s">
        <v>15</v>
      </c>
      <c r="F1052" s="86">
        <f t="shared" si="366"/>
        <v>11474.5</v>
      </c>
      <c r="G1052" s="86">
        <f t="shared" si="366"/>
        <v>11474.5</v>
      </c>
      <c r="H1052" s="86">
        <f t="shared" si="366"/>
        <v>11986</v>
      </c>
      <c r="I1052" s="86">
        <f t="shared" si="366"/>
        <v>5992.8</v>
      </c>
      <c r="J1052" s="86">
        <f t="shared" si="366"/>
        <v>11986</v>
      </c>
      <c r="K1052" s="86">
        <f t="shared" si="366"/>
        <v>11986</v>
      </c>
      <c r="L1052" s="86">
        <f t="shared" si="366"/>
        <v>9588.7999999999993</v>
      </c>
      <c r="M1052" s="86">
        <f t="shared" si="366"/>
        <v>9588.7999999999993</v>
      </c>
      <c r="N1052" s="801"/>
      <c r="P1052" s="298"/>
      <c r="Q1052" s="298"/>
    </row>
    <row r="1053" spans="1:17" s="252" customFormat="1" ht="15.75" customHeight="1">
      <c r="A1053" s="244"/>
      <c r="B1053" s="801"/>
      <c r="C1053" s="800"/>
      <c r="D1053" s="800"/>
      <c r="E1053" s="246" t="s">
        <v>29</v>
      </c>
      <c r="F1053" s="86">
        <f t="shared" si="366"/>
        <v>0</v>
      </c>
      <c r="G1053" s="86">
        <f t="shared" si="366"/>
        <v>0</v>
      </c>
      <c r="H1053" s="86">
        <f t="shared" si="366"/>
        <v>0</v>
      </c>
      <c r="I1053" s="86">
        <f t="shared" si="366"/>
        <v>0</v>
      </c>
      <c r="J1053" s="86">
        <f t="shared" si="366"/>
        <v>0</v>
      </c>
      <c r="K1053" s="86">
        <f t="shared" si="366"/>
        <v>0</v>
      </c>
      <c r="L1053" s="86">
        <f t="shared" si="366"/>
        <v>0</v>
      </c>
      <c r="M1053" s="86">
        <f t="shared" si="366"/>
        <v>0</v>
      </c>
      <c r="N1053" s="801"/>
      <c r="P1053" s="298"/>
      <c r="Q1053" s="298"/>
    </row>
    <row r="1054" spans="1:17" s="252" customFormat="1" ht="15.75" customHeight="1">
      <c r="A1054" s="244"/>
      <c r="B1054" s="801"/>
      <c r="C1054" s="800"/>
      <c r="D1054" s="800"/>
      <c r="E1054" s="246" t="s">
        <v>62</v>
      </c>
      <c r="F1054" s="86">
        <f>F1061+F1089</f>
        <v>34040.481780000002</v>
      </c>
      <c r="G1054" s="86">
        <f t="shared" ref="G1054:M1054" si="367">G1061+G1089</f>
        <v>34034.826139999997</v>
      </c>
      <c r="H1054" s="86">
        <f t="shared" si="367"/>
        <v>35878.233780000002</v>
      </c>
      <c r="I1054" s="86">
        <f t="shared" si="367"/>
        <v>16273.378769999999</v>
      </c>
      <c r="J1054" s="86">
        <f t="shared" si="367"/>
        <v>36264.736250000002</v>
      </c>
      <c r="K1054" s="86">
        <f t="shared" si="367"/>
        <v>36255.183929999999</v>
      </c>
      <c r="L1054" s="86">
        <f t="shared" si="367"/>
        <v>34478.833780000001</v>
      </c>
      <c r="M1054" s="86">
        <f t="shared" si="367"/>
        <v>34478.833780000001</v>
      </c>
      <c r="N1054" s="801"/>
    </row>
    <row r="1055" spans="1:17" s="252" customFormat="1" ht="15.75" customHeight="1">
      <c r="A1055" s="244"/>
      <c r="B1055" s="801"/>
      <c r="C1055" s="800"/>
      <c r="D1055" s="800"/>
      <c r="E1055" s="246" t="s">
        <v>16</v>
      </c>
      <c r="F1055" s="86">
        <f>F1062+F1090</f>
        <v>0</v>
      </c>
      <c r="G1055" s="86">
        <f t="shared" ref="G1055:M1055" si="368">G1062+G1090</f>
        <v>0</v>
      </c>
      <c r="H1055" s="86">
        <f t="shared" si="368"/>
        <v>0</v>
      </c>
      <c r="I1055" s="86">
        <f t="shared" si="368"/>
        <v>0</v>
      </c>
      <c r="J1055" s="86">
        <f t="shared" si="368"/>
        <v>0</v>
      </c>
      <c r="K1055" s="86">
        <f t="shared" si="368"/>
        <v>0</v>
      </c>
      <c r="L1055" s="86">
        <f t="shared" si="368"/>
        <v>0</v>
      </c>
      <c r="M1055" s="86">
        <f t="shared" si="368"/>
        <v>0</v>
      </c>
      <c r="N1055" s="801"/>
    </row>
    <row r="1056" spans="1:17" s="252" customFormat="1" ht="15.75" customHeight="1">
      <c r="A1056" s="244"/>
      <c r="B1056" s="770" t="s">
        <v>128</v>
      </c>
      <c r="C1056" s="765" t="s">
        <v>90</v>
      </c>
      <c r="D1056" s="765" t="s">
        <v>159</v>
      </c>
      <c r="E1056" s="245" t="s">
        <v>13</v>
      </c>
      <c r="F1056" s="87">
        <f t="shared" ref="F1056:G1056" si="369">F1058+F1059+F1060+F1061</f>
        <v>35847.599999999999</v>
      </c>
      <c r="G1056" s="87">
        <f t="shared" si="369"/>
        <v>35847.599999999999</v>
      </c>
      <c r="H1056" s="87">
        <f t="shared" ref="H1056:M1056" si="370">H1058+H1059+H1060+H1061</f>
        <v>37567.4</v>
      </c>
      <c r="I1056" s="87">
        <f t="shared" si="370"/>
        <v>18083.799019999999</v>
      </c>
      <c r="J1056" s="87">
        <f t="shared" si="370"/>
        <v>38012.430699999997</v>
      </c>
      <c r="K1056" s="87">
        <f t="shared" si="370"/>
        <v>38012.430699999997</v>
      </c>
      <c r="L1056" s="87">
        <f t="shared" si="370"/>
        <v>33770.800000000003</v>
      </c>
      <c r="M1056" s="87">
        <f t="shared" si="370"/>
        <v>33770.800000000003</v>
      </c>
      <c r="N1056" s="770"/>
    </row>
    <row r="1057" spans="1:14" s="252" customFormat="1" ht="15.75" customHeight="1">
      <c r="A1057" s="244"/>
      <c r="B1057" s="770"/>
      <c r="C1057" s="765"/>
      <c r="D1057" s="765"/>
      <c r="E1057" s="245" t="s">
        <v>14</v>
      </c>
      <c r="F1057" s="87"/>
      <c r="G1057" s="87"/>
      <c r="H1057" s="87"/>
      <c r="I1057" s="87"/>
      <c r="J1057" s="87"/>
      <c r="K1057" s="87"/>
      <c r="L1057" s="87"/>
      <c r="M1057" s="87"/>
      <c r="N1057" s="782"/>
    </row>
    <row r="1058" spans="1:14" s="252" customFormat="1" ht="15.75" customHeight="1">
      <c r="A1058" s="244"/>
      <c r="B1058" s="770"/>
      <c r="C1058" s="765"/>
      <c r="D1058" s="765"/>
      <c r="E1058" s="245" t="s">
        <v>24</v>
      </c>
      <c r="F1058" s="87">
        <v>0</v>
      </c>
      <c r="G1058" s="87">
        <v>0</v>
      </c>
      <c r="H1058" s="87">
        <v>0</v>
      </c>
      <c r="I1058" s="87">
        <v>0</v>
      </c>
      <c r="J1058" s="87">
        <v>0</v>
      </c>
      <c r="K1058" s="87">
        <v>0</v>
      </c>
      <c r="L1058" s="87">
        <v>0</v>
      </c>
      <c r="M1058" s="87">
        <v>0</v>
      </c>
      <c r="N1058" s="782"/>
    </row>
    <row r="1059" spans="1:14" s="252" customFormat="1" ht="15.75" customHeight="1">
      <c r="A1059" s="244"/>
      <c r="B1059" s="770"/>
      <c r="C1059" s="765"/>
      <c r="D1059" s="765"/>
      <c r="E1059" s="245" t="s">
        <v>15</v>
      </c>
      <c r="F1059" s="87">
        <f t="shared" ref="F1059:G1059" si="371">F1066+F1073+F1080</f>
        <v>11474.5</v>
      </c>
      <c r="G1059" s="87">
        <f t="shared" si="371"/>
        <v>11474.5</v>
      </c>
      <c r="H1059" s="87">
        <f t="shared" ref="H1059:M1059" si="372">H1066+H1073+H1080</f>
        <v>11986</v>
      </c>
      <c r="I1059" s="87">
        <f t="shared" si="372"/>
        <v>5992.8</v>
      </c>
      <c r="J1059" s="87">
        <f t="shared" si="372"/>
        <v>11986</v>
      </c>
      <c r="K1059" s="87">
        <f t="shared" si="372"/>
        <v>11986</v>
      </c>
      <c r="L1059" s="87">
        <f t="shared" si="372"/>
        <v>9588.7999999999993</v>
      </c>
      <c r="M1059" s="87">
        <f t="shared" si="372"/>
        <v>9588.7999999999993</v>
      </c>
      <c r="N1059" s="782"/>
    </row>
    <row r="1060" spans="1:14" s="252" customFormat="1" ht="15.75" customHeight="1">
      <c r="A1060" s="244"/>
      <c r="B1060" s="770"/>
      <c r="C1060" s="765"/>
      <c r="D1060" s="765"/>
      <c r="E1060" s="245" t="s">
        <v>29</v>
      </c>
      <c r="F1060" s="87"/>
      <c r="G1060" s="87"/>
      <c r="H1060" s="87"/>
      <c r="I1060" s="87"/>
      <c r="J1060" s="87"/>
      <c r="K1060" s="87"/>
      <c r="L1060" s="87"/>
      <c r="M1060" s="87"/>
      <c r="N1060" s="782"/>
    </row>
    <row r="1061" spans="1:14" s="252" customFormat="1" ht="15.75" customHeight="1">
      <c r="A1061" s="244"/>
      <c r="B1061" s="770"/>
      <c r="C1061" s="765"/>
      <c r="D1061" s="765"/>
      <c r="E1061" s="245" t="s">
        <v>62</v>
      </c>
      <c r="F1061" s="87">
        <f t="shared" ref="F1061:G1061" si="373">F1068+F1075+F1082</f>
        <v>24373.1</v>
      </c>
      <c r="G1061" s="87">
        <f t="shared" si="373"/>
        <v>24373.1</v>
      </c>
      <c r="H1061" s="87">
        <f t="shared" ref="H1061:M1061" si="374">H1068+H1075+H1082</f>
        <v>25581.4</v>
      </c>
      <c r="I1061" s="87">
        <f t="shared" si="374"/>
        <v>12090.999019999999</v>
      </c>
      <c r="J1061" s="87">
        <f t="shared" si="374"/>
        <v>26026.430700000001</v>
      </c>
      <c r="K1061" s="87">
        <f t="shared" si="374"/>
        <v>26026.430700000001</v>
      </c>
      <c r="L1061" s="87">
        <f t="shared" si="374"/>
        <v>24182</v>
      </c>
      <c r="M1061" s="87">
        <f t="shared" si="374"/>
        <v>24182</v>
      </c>
      <c r="N1061" s="782"/>
    </row>
    <row r="1062" spans="1:14" s="252" customFormat="1" ht="15.75" customHeight="1">
      <c r="A1062" s="244"/>
      <c r="B1062" s="770"/>
      <c r="C1062" s="765"/>
      <c r="D1062" s="765"/>
      <c r="E1062" s="245" t="s">
        <v>16</v>
      </c>
      <c r="F1062" s="87"/>
      <c r="G1062" s="87"/>
      <c r="H1062" s="87"/>
      <c r="I1062" s="87"/>
      <c r="J1062" s="87"/>
      <c r="K1062" s="87"/>
      <c r="L1062" s="87"/>
      <c r="M1062" s="87"/>
      <c r="N1062" s="782"/>
    </row>
    <row r="1063" spans="1:14" s="252" customFormat="1" ht="15.75" customHeight="1">
      <c r="A1063" s="244"/>
      <c r="B1063" s="746"/>
      <c r="C1063" s="764" t="s">
        <v>120</v>
      </c>
      <c r="D1063" s="766" t="s">
        <v>478</v>
      </c>
      <c r="E1063" s="242" t="s">
        <v>13</v>
      </c>
      <c r="F1063" s="91">
        <f t="shared" ref="F1063" si="375">F1065+F1066+F1068</f>
        <v>11474.5</v>
      </c>
      <c r="G1063" s="91">
        <f>G1065+G1066+G1068</f>
        <v>11474.5</v>
      </c>
      <c r="H1063" s="91">
        <f t="shared" ref="H1063:L1063" si="376">H1065+H1066+H1068</f>
        <v>11986</v>
      </c>
      <c r="I1063" s="91">
        <f t="shared" si="376"/>
        <v>5992.8</v>
      </c>
      <c r="J1063" s="89">
        <f t="shared" si="376"/>
        <v>11986</v>
      </c>
      <c r="K1063" s="89">
        <f>K1065+K1066+K1068</f>
        <v>11986</v>
      </c>
      <c r="L1063" s="88">
        <f t="shared" si="376"/>
        <v>9588.7999999999993</v>
      </c>
      <c r="M1063" s="88">
        <f>M1065+M1066+M1068</f>
        <v>9588.7999999999993</v>
      </c>
      <c r="N1063" s="247"/>
    </row>
    <row r="1064" spans="1:14" s="252" customFormat="1" ht="15.75" customHeight="1">
      <c r="A1064" s="244"/>
      <c r="B1064" s="746"/>
      <c r="C1064" s="764"/>
      <c r="D1064" s="766"/>
      <c r="E1064" s="242" t="s">
        <v>14</v>
      </c>
      <c r="F1064" s="91"/>
      <c r="G1064" s="91"/>
      <c r="H1064" s="91"/>
      <c r="I1064" s="91"/>
      <c r="J1064" s="89"/>
      <c r="K1064" s="89"/>
      <c r="L1064" s="92"/>
      <c r="M1064" s="92"/>
      <c r="N1064" s="247"/>
    </row>
    <row r="1065" spans="1:14" s="252" customFormat="1" ht="15.75" customHeight="1">
      <c r="A1065" s="244"/>
      <c r="B1065" s="746"/>
      <c r="C1065" s="764"/>
      <c r="D1065" s="766"/>
      <c r="E1065" s="242" t="s">
        <v>24</v>
      </c>
      <c r="F1065" s="91">
        <v>0</v>
      </c>
      <c r="G1065" s="91">
        <v>0</v>
      </c>
      <c r="H1065" s="91">
        <v>0</v>
      </c>
      <c r="I1065" s="91">
        <v>0</v>
      </c>
      <c r="J1065" s="89">
        <v>0</v>
      </c>
      <c r="K1065" s="89">
        <v>0</v>
      </c>
      <c r="L1065" s="92">
        <v>0</v>
      </c>
      <c r="M1065" s="92">
        <v>0</v>
      </c>
      <c r="N1065" s="247"/>
    </row>
    <row r="1066" spans="1:14" s="252" customFormat="1" ht="15.75" customHeight="1">
      <c r="A1066" s="244"/>
      <c r="B1066" s="746"/>
      <c r="C1066" s="764"/>
      <c r="D1066" s="766"/>
      <c r="E1066" s="242" t="s">
        <v>15</v>
      </c>
      <c r="F1066" s="140">
        <v>11474.5</v>
      </c>
      <c r="G1066" s="140">
        <v>11474.5</v>
      </c>
      <c r="H1066" s="413">
        <v>11986</v>
      </c>
      <c r="I1066" s="413">
        <v>5992.8</v>
      </c>
      <c r="J1066" s="141">
        <v>11986</v>
      </c>
      <c r="K1066" s="141">
        <v>11986</v>
      </c>
      <c r="L1066" s="422">
        <v>9588.7999999999993</v>
      </c>
      <c r="M1066" s="422">
        <v>9588.7999999999993</v>
      </c>
      <c r="N1066" s="247"/>
    </row>
    <row r="1067" spans="1:14" s="252" customFormat="1" ht="15.75" customHeight="1">
      <c r="A1067" s="244"/>
      <c r="B1067" s="746"/>
      <c r="C1067" s="764"/>
      <c r="D1067" s="766"/>
      <c r="E1067" s="242" t="s">
        <v>29</v>
      </c>
      <c r="F1067" s="91"/>
      <c r="G1067" s="91"/>
      <c r="H1067" s="500"/>
      <c r="I1067" s="91"/>
      <c r="J1067" s="89"/>
      <c r="K1067" s="141"/>
      <c r="L1067" s="92"/>
      <c r="M1067" s="92"/>
      <c r="N1067" s="247"/>
    </row>
    <row r="1068" spans="1:14" s="252" customFormat="1" ht="15.75" customHeight="1">
      <c r="A1068" s="244"/>
      <c r="B1068" s="746"/>
      <c r="C1068" s="764"/>
      <c r="D1068" s="766"/>
      <c r="E1068" s="242" t="s">
        <v>62</v>
      </c>
      <c r="F1068" s="91">
        <v>0</v>
      </c>
      <c r="G1068" s="91">
        <v>0</v>
      </c>
      <c r="H1068" s="91">
        <v>0</v>
      </c>
      <c r="I1068" s="91">
        <v>0</v>
      </c>
      <c r="J1068" s="89">
        <v>0</v>
      </c>
      <c r="K1068" s="89">
        <v>0</v>
      </c>
      <c r="L1068" s="92">
        <v>0</v>
      </c>
      <c r="M1068" s="92">
        <v>0</v>
      </c>
      <c r="N1068" s="247"/>
    </row>
    <row r="1069" spans="1:14" s="252" customFormat="1" ht="15.75" customHeight="1">
      <c r="A1069" s="244"/>
      <c r="B1069" s="746"/>
      <c r="C1069" s="764"/>
      <c r="D1069" s="766"/>
      <c r="E1069" s="242" t="s">
        <v>16</v>
      </c>
      <c r="F1069" s="91"/>
      <c r="G1069" s="91"/>
      <c r="H1069" s="91"/>
      <c r="I1069" s="91"/>
      <c r="J1069" s="89"/>
      <c r="K1069" s="89"/>
      <c r="L1069" s="92"/>
      <c r="M1069" s="92"/>
      <c r="N1069" s="247"/>
    </row>
    <row r="1070" spans="1:14" s="252" customFormat="1" ht="15.75" customHeight="1">
      <c r="A1070" s="244"/>
      <c r="B1070" s="746"/>
      <c r="C1070" s="764" t="s">
        <v>116</v>
      </c>
      <c r="D1070" s="766" t="s">
        <v>479</v>
      </c>
      <c r="E1070" s="242" t="s">
        <v>13</v>
      </c>
      <c r="F1070" s="91">
        <f t="shared" ref="F1070:G1070" si="377">F1072+F1073+F1075</f>
        <v>12174</v>
      </c>
      <c r="G1070" s="91">
        <f t="shared" si="377"/>
        <v>12174</v>
      </c>
      <c r="H1070" s="91">
        <f t="shared" ref="H1070:M1070" si="378">H1072+H1073+H1075</f>
        <v>12782</v>
      </c>
      <c r="I1070" s="91">
        <f t="shared" si="378"/>
        <v>6390.9990200000002</v>
      </c>
      <c r="J1070" s="89">
        <f t="shared" si="378"/>
        <v>12782</v>
      </c>
      <c r="K1070" s="89">
        <f t="shared" si="378"/>
        <v>12782</v>
      </c>
      <c r="L1070" s="88">
        <f t="shared" si="378"/>
        <v>12782</v>
      </c>
      <c r="M1070" s="88">
        <f t="shared" si="378"/>
        <v>12782</v>
      </c>
      <c r="N1070" s="247"/>
    </row>
    <row r="1071" spans="1:14" s="252" customFormat="1" ht="15.75" customHeight="1">
      <c r="A1071" s="244"/>
      <c r="B1071" s="746"/>
      <c r="C1071" s="764"/>
      <c r="D1071" s="766"/>
      <c r="E1071" s="242" t="s">
        <v>14</v>
      </c>
      <c r="F1071" s="91"/>
      <c r="G1071" s="91"/>
      <c r="H1071" s="91"/>
      <c r="I1071" s="91"/>
      <c r="J1071" s="89"/>
      <c r="K1071" s="89"/>
      <c r="L1071" s="92"/>
      <c r="M1071" s="92"/>
      <c r="N1071" s="247"/>
    </row>
    <row r="1072" spans="1:14" s="252" customFormat="1" ht="15.75" customHeight="1">
      <c r="A1072" s="244"/>
      <c r="B1072" s="746"/>
      <c r="C1072" s="764"/>
      <c r="D1072" s="766"/>
      <c r="E1072" s="242" t="s">
        <v>24</v>
      </c>
      <c r="F1072" s="91">
        <v>0</v>
      </c>
      <c r="G1072" s="91">
        <v>0</v>
      </c>
      <c r="H1072" s="91">
        <v>0</v>
      </c>
      <c r="I1072" s="91">
        <v>0</v>
      </c>
      <c r="J1072" s="89">
        <v>0</v>
      </c>
      <c r="K1072" s="89">
        <v>0</v>
      </c>
      <c r="L1072" s="92">
        <v>0</v>
      </c>
      <c r="M1072" s="92">
        <v>0</v>
      </c>
      <c r="N1072" s="247"/>
    </row>
    <row r="1073" spans="1:14" s="252" customFormat="1" ht="15.75" customHeight="1">
      <c r="A1073" s="244"/>
      <c r="B1073" s="746"/>
      <c r="C1073" s="764"/>
      <c r="D1073" s="766"/>
      <c r="E1073" s="242" t="s">
        <v>15</v>
      </c>
      <c r="F1073" s="91">
        <v>0</v>
      </c>
      <c r="G1073" s="91">
        <v>0</v>
      </c>
      <c r="H1073" s="91">
        <v>0</v>
      </c>
      <c r="I1073" s="91">
        <v>0</v>
      </c>
      <c r="J1073" s="89">
        <v>0</v>
      </c>
      <c r="K1073" s="89">
        <v>0</v>
      </c>
      <c r="L1073" s="92">
        <v>0</v>
      </c>
      <c r="M1073" s="92">
        <v>0</v>
      </c>
      <c r="N1073" s="247"/>
    </row>
    <row r="1074" spans="1:14" s="252" customFormat="1" ht="15.75" customHeight="1">
      <c r="A1074" s="244"/>
      <c r="B1074" s="746"/>
      <c r="C1074" s="764"/>
      <c r="D1074" s="766"/>
      <c r="E1074" s="242" t="s">
        <v>29</v>
      </c>
      <c r="F1074" s="91"/>
      <c r="G1074" s="91"/>
      <c r="H1074" s="91"/>
      <c r="I1074" s="91"/>
      <c r="J1074" s="89"/>
      <c r="K1074" s="89"/>
      <c r="L1074" s="92"/>
      <c r="M1074" s="92"/>
      <c r="N1074" s="247"/>
    </row>
    <row r="1075" spans="1:14" s="252" customFormat="1" ht="15.75" customHeight="1">
      <c r="A1075" s="244"/>
      <c r="B1075" s="746"/>
      <c r="C1075" s="764"/>
      <c r="D1075" s="766"/>
      <c r="E1075" s="242" t="s">
        <v>62</v>
      </c>
      <c r="F1075" s="140">
        <v>12174</v>
      </c>
      <c r="G1075" s="140">
        <v>12174</v>
      </c>
      <c r="H1075" s="413">
        <v>12782</v>
      </c>
      <c r="I1075" s="413">
        <v>6390.9990200000002</v>
      </c>
      <c r="J1075" s="141">
        <v>12782</v>
      </c>
      <c r="K1075" s="141">
        <v>12782</v>
      </c>
      <c r="L1075" s="422">
        <v>12782</v>
      </c>
      <c r="M1075" s="422">
        <v>12782</v>
      </c>
      <c r="N1075" s="247"/>
    </row>
    <row r="1076" spans="1:14" s="252" customFormat="1" ht="15.75" customHeight="1">
      <c r="A1076" s="244"/>
      <c r="B1076" s="746"/>
      <c r="C1076" s="764"/>
      <c r="D1076" s="766"/>
      <c r="E1076" s="242" t="s">
        <v>16</v>
      </c>
      <c r="F1076" s="91"/>
      <c r="G1076" s="91"/>
      <c r="H1076" s="91"/>
      <c r="I1076" s="91"/>
      <c r="J1076" s="89"/>
      <c r="K1076" s="89"/>
      <c r="L1076" s="92"/>
      <c r="M1076" s="92"/>
      <c r="N1076" s="247"/>
    </row>
    <row r="1077" spans="1:14" s="252" customFormat="1" ht="15.75" customHeight="1">
      <c r="A1077" s="244"/>
      <c r="B1077" s="746"/>
      <c r="C1077" s="764" t="s">
        <v>117</v>
      </c>
      <c r="D1077" s="766" t="s">
        <v>480</v>
      </c>
      <c r="E1077" s="242" t="s">
        <v>13</v>
      </c>
      <c r="F1077" s="91">
        <f t="shared" ref="F1077:G1077" si="379">F1079++F1081+F1080+F1082</f>
        <v>12199.1</v>
      </c>
      <c r="G1077" s="91">
        <f t="shared" si="379"/>
        <v>12199.1</v>
      </c>
      <c r="H1077" s="91">
        <f t="shared" ref="H1077:M1077" si="380">H1079++H1081+H1080+H1082</f>
        <v>12799.4</v>
      </c>
      <c r="I1077" s="91">
        <f t="shared" si="380"/>
        <v>5700</v>
      </c>
      <c r="J1077" s="89">
        <f t="shared" si="380"/>
        <v>13244.430700000001</v>
      </c>
      <c r="K1077" s="89">
        <f t="shared" si="380"/>
        <v>13244.430700000001</v>
      </c>
      <c r="L1077" s="88">
        <f t="shared" si="380"/>
        <v>11400</v>
      </c>
      <c r="M1077" s="88">
        <f t="shared" si="380"/>
        <v>11400</v>
      </c>
      <c r="N1077" s="247"/>
    </row>
    <row r="1078" spans="1:14" s="252" customFormat="1" ht="15.75" customHeight="1">
      <c r="A1078" s="244"/>
      <c r="B1078" s="746"/>
      <c r="C1078" s="764"/>
      <c r="D1078" s="766"/>
      <c r="E1078" s="242" t="s">
        <v>14</v>
      </c>
      <c r="F1078" s="91"/>
      <c r="G1078" s="91"/>
      <c r="H1078" s="91"/>
      <c r="I1078" s="91"/>
      <c r="J1078" s="89"/>
      <c r="K1078" s="89"/>
      <c r="L1078" s="92"/>
      <c r="M1078" s="92"/>
      <c r="N1078" s="247"/>
    </row>
    <row r="1079" spans="1:14" s="252" customFormat="1" ht="15.75" customHeight="1">
      <c r="A1079" s="244"/>
      <c r="B1079" s="746"/>
      <c r="C1079" s="764"/>
      <c r="D1079" s="766"/>
      <c r="E1079" s="242" t="s">
        <v>24</v>
      </c>
      <c r="F1079" s="91">
        <v>0</v>
      </c>
      <c r="G1079" s="91">
        <v>0</v>
      </c>
      <c r="H1079" s="91">
        <v>0</v>
      </c>
      <c r="I1079" s="91">
        <v>0</v>
      </c>
      <c r="J1079" s="89">
        <v>0</v>
      </c>
      <c r="K1079" s="89">
        <v>0</v>
      </c>
      <c r="L1079" s="92">
        <v>0</v>
      </c>
      <c r="M1079" s="92">
        <v>0</v>
      </c>
      <c r="N1079" s="247"/>
    </row>
    <row r="1080" spans="1:14" s="252" customFormat="1" ht="15.75" customHeight="1">
      <c r="A1080" s="244"/>
      <c r="B1080" s="746"/>
      <c r="C1080" s="764"/>
      <c r="D1080" s="766"/>
      <c r="E1080" s="242" t="s">
        <v>15</v>
      </c>
      <c r="F1080" s="91">
        <v>0</v>
      </c>
      <c r="G1080" s="91">
        <v>0</v>
      </c>
      <c r="H1080" s="91">
        <v>0</v>
      </c>
      <c r="I1080" s="91">
        <v>0</v>
      </c>
      <c r="J1080" s="89">
        <v>0</v>
      </c>
      <c r="K1080" s="89">
        <v>0</v>
      </c>
      <c r="L1080" s="92">
        <v>0</v>
      </c>
      <c r="M1080" s="92">
        <v>0</v>
      </c>
      <c r="N1080" s="247"/>
    </row>
    <row r="1081" spans="1:14" s="252" customFormat="1" ht="15.75" customHeight="1">
      <c r="A1081" s="244"/>
      <c r="B1081" s="746"/>
      <c r="C1081" s="764"/>
      <c r="D1081" s="766"/>
      <c r="E1081" s="242" t="s">
        <v>29</v>
      </c>
      <c r="F1081" s="91"/>
      <c r="G1081" s="91"/>
      <c r="H1081" s="91"/>
      <c r="I1081" s="91"/>
      <c r="J1081" s="89"/>
      <c r="K1081" s="89"/>
      <c r="L1081" s="92"/>
      <c r="M1081" s="92"/>
      <c r="N1081" s="247"/>
    </row>
    <row r="1082" spans="1:14" s="252" customFormat="1" ht="21.75" customHeight="1">
      <c r="A1082" s="244"/>
      <c r="B1082" s="746"/>
      <c r="C1082" s="764"/>
      <c r="D1082" s="766"/>
      <c r="E1082" s="242" t="s">
        <v>62</v>
      </c>
      <c r="F1082" s="140">
        <v>12199.1</v>
      </c>
      <c r="G1082" s="140">
        <v>12199.1</v>
      </c>
      <c r="H1082" s="413">
        <v>12799.4</v>
      </c>
      <c r="I1082" s="413">
        <v>5700</v>
      </c>
      <c r="J1082" s="141">
        <v>13244.430700000001</v>
      </c>
      <c r="K1082" s="141">
        <v>13244.430700000001</v>
      </c>
      <c r="L1082" s="422">
        <v>11400</v>
      </c>
      <c r="M1082" s="422">
        <v>11400</v>
      </c>
      <c r="N1082" s="247"/>
    </row>
    <row r="1083" spans="1:14" s="252" customFormat="1" ht="15.75" customHeight="1">
      <c r="A1083" s="244"/>
      <c r="B1083" s="746"/>
      <c r="C1083" s="764"/>
      <c r="D1083" s="766"/>
      <c r="E1083" s="242" t="s">
        <v>16</v>
      </c>
      <c r="F1083" s="91"/>
      <c r="G1083" s="91"/>
      <c r="H1083" s="91"/>
      <c r="I1083" s="91"/>
      <c r="J1083" s="89"/>
      <c r="K1083" s="89"/>
      <c r="L1083" s="92"/>
      <c r="M1083" s="92"/>
      <c r="N1083" s="247"/>
    </row>
    <row r="1084" spans="1:14" s="252" customFormat="1" ht="15.75" customHeight="1">
      <c r="A1084" s="244"/>
      <c r="B1084" s="770" t="s">
        <v>401</v>
      </c>
      <c r="C1084" s="765" t="s">
        <v>101</v>
      </c>
      <c r="D1084" s="765" t="s">
        <v>104</v>
      </c>
      <c r="E1084" s="245" t="s">
        <v>13</v>
      </c>
      <c r="F1084" s="87">
        <f t="shared" ref="F1084:G1084" si="381">F1086+F1087+F1088+F1089</f>
        <v>9667.3817799999997</v>
      </c>
      <c r="G1084" s="87">
        <f t="shared" si="381"/>
        <v>9661.7261400000007</v>
      </c>
      <c r="H1084" s="87">
        <f t="shared" ref="H1084:M1084" si="382">H1086+H1087+H1088+H1089</f>
        <v>10296.833780000001</v>
      </c>
      <c r="I1084" s="87">
        <f t="shared" si="382"/>
        <v>4182.3797500000001</v>
      </c>
      <c r="J1084" s="87">
        <f t="shared" si="382"/>
        <v>10238.305550000001</v>
      </c>
      <c r="K1084" s="87">
        <f t="shared" si="382"/>
        <v>10228.75323</v>
      </c>
      <c r="L1084" s="87">
        <f t="shared" si="382"/>
        <v>10296.833780000001</v>
      </c>
      <c r="M1084" s="87">
        <f t="shared" si="382"/>
        <v>10296.833780000001</v>
      </c>
      <c r="N1084" s="770"/>
    </row>
    <row r="1085" spans="1:14" s="252" customFormat="1" ht="15.75" customHeight="1">
      <c r="A1085" s="244"/>
      <c r="B1085" s="770"/>
      <c r="C1085" s="765"/>
      <c r="D1085" s="765"/>
      <c r="E1085" s="245" t="s">
        <v>14</v>
      </c>
      <c r="F1085" s="87"/>
      <c r="G1085" s="87"/>
      <c r="H1085" s="87"/>
      <c r="I1085" s="87"/>
      <c r="J1085" s="87"/>
      <c r="K1085" s="87"/>
      <c r="L1085" s="87"/>
      <c r="M1085" s="87"/>
      <c r="N1085" s="782"/>
    </row>
    <row r="1086" spans="1:14" s="252" customFormat="1" ht="15.75" customHeight="1">
      <c r="A1086" s="244"/>
      <c r="B1086" s="770"/>
      <c r="C1086" s="765"/>
      <c r="D1086" s="765"/>
      <c r="E1086" s="245" t="s">
        <v>24</v>
      </c>
      <c r="F1086" s="87">
        <f t="shared" ref="F1086:G1086" si="383">F1093+F1100+F1107</f>
        <v>0</v>
      </c>
      <c r="G1086" s="87">
        <f t="shared" si="383"/>
        <v>0</v>
      </c>
      <c r="H1086" s="87">
        <f t="shared" ref="H1086:M1086" si="384">H1093+H1100+H1107</f>
        <v>0</v>
      </c>
      <c r="I1086" s="87">
        <f t="shared" si="384"/>
        <v>0</v>
      </c>
      <c r="J1086" s="87">
        <f t="shared" si="384"/>
        <v>0</v>
      </c>
      <c r="K1086" s="87">
        <f t="shared" si="384"/>
        <v>0</v>
      </c>
      <c r="L1086" s="87">
        <f t="shared" si="384"/>
        <v>0</v>
      </c>
      <c r="M1086" s="87">
        <f t="shared" si="384"/>
        <v>0</v>
      </c>
      <c r="N1086" s="782"/>
    </row>
    <row r="1087" spans="1:14" s="252" customFormat="1" ht="15.75" customHeight="1">
      <c r="A1087" s="244"/>
      <c r="B1087" s="770"/>
      <c r="C1087" s="765"/>
      <c r="D1087" s="765"/>
      <c r="E1087" s="245" t="s">
        <v>15</v>
      </c>
      <c r="F1087" s="87">
        <f t="shared" ref="F1087:G1087" si="385">F1094+F1101+F1108</f>
        <v>0</v>
      </c>
      <c r="G1087" s="87">
        <f t="shared" si="385"/>
        <v>0</v>
      </c>
      <c r="H1087" s="87">
        <f t="shared" ref="H1087:M1090" si="386">H1094+H1101+H1108</f>
        <v>0</v>
      </c>
      <c r="I1087" s="87">
        <f t="shared" si="386"/>
        <v>0</v>
      </c>
      <c r="J1087" s="87">
        <f t="shared" si="386"/>
        <v>0</v>
      </c>
      <c r="K1087" s="87">
        <f t="shared" si="386"/>
        <v>0</v>
      </c>
      <c r="L1087" s="87">
        <f t="shared" si="386"/>
        <v>0</v>
      </c>
      <c r="M1087" s="87">
        <f t="shared" si="386"/>
        <v>0</v>
      </c>
      <c r="N1087" s="782"/>
    </row>
    <row r="1088" spans="1:14" s="252" customFormat="1" ht="15.75" customHeight="1">
      <c r="A1088" s="244"/>
      <c r="B1088" s="770"/>
      <c r="C1088" s="765"/>
      <c r="D1088" s="765"/>
      <c r="E1088" s="245" t="s">
        <v>29</v>
      </c>
      <c r="F1088" s="87">
        <f t="shared" ref="F1088:G1088" si="387">F1095+F1102+F1109</f>
        <v>0</v>
      </c>
      <c r="G1088" s="87">
        <f t="shared" si="387"/>
        <v>0</v>
      </c>
      <c r="H1088" s="87">
        <f t="shared" si="386"/>
        <v>0</v>
      </c>
      <c r="I1088" s="87">
        <f t="shared" si="386"/>
        <v>0</v>
      </c>
      <c r="J1088" s="87">
        <f t="shared" si="386"/>
        <v>0</v>
      </c>
      <c r="K1088" s="87">
        <f t="shared" si="386"/>
        <v>0</v>
      </c>
      <c r="L1088" s="87">
        <f t="shared" si="386"/>
        <v>0</v>
      </c>
      <c r="M1088" s="87">
        <f t="shared" si="386"/>
        <v>0</v>
      </c>
      <c r="N1088" s="782"/>
    </row>
    <row r="1089" spans="1:14" s="252" customFormat="1" ht="15.75" customHeight="1">
      <c r="A1089" s="244"/>
      <c r="B1089" s="770"/>
      <c r="C1089" s="765"/>
      <c r="D1089" s="765"/>
      <c r="E1089" s="245" t="s">
        <v>62</v>
      </c>
      <c r="F1089" s="87">
        <f t="shared" ref="F1089:G1089" si="388">F1096+F1103+F1110</f>
        <v>9667.3817799999997</v>
      </c>
      <c r="G1089" s="87">
        <f t="shared" si="388"/>
        <v>9661.7261400000007</v>
      </c>
      <c r="H1089" s="87">
        <f t="shared" si="386"/>
        <v>10296.833780000001</v>
      </c>
      <c r="I1089" s="87">
        <f t="shared" si="386"/>
        <v>4182.3797500000001</v>
      </c>
      <c r="J1089" s="87">
        <f t="shared" si="386"/>
        <v>10238.305550000001</v>
      </c>
      <c r="K1089" s="87">
        <f t="shared" si="386"/>
        <v>10228.75323</v>
      </c>
      <c r="L1089" s="87">
        <f t="shared" si="386"/>
        <v>10296.833780000001</v>
      </c>
      <c r="M1089" s="87">
        <f t="shared" si="386"/>
        <v>10296.833780000001</v>
      </c>
      <c r="N1089" s="782"/>
    </row>
    <row r="1090" spans="1:14" s="252" customFormat="1" ht="15.75" customHeight="1">
      <c r="A1090" s="244"/>
      <c r="B1090" s="770"/>
      <c r="C1090" s="765"/>
      <c r="D1090" s="765"/>
      <c r="E1090" s="245" t="s">
        <v>16</v>
      </c>
      <c r="F1090" s="87">
        <f t="shared" ref="F1090:G1090" si="389">F1097+F1104+F1111</f>
        <v>0</v>
      </c>
      <c r="G1090" s="87">
        <f t="shared" si="389"/>
        <v>0</v>
      </c>
      <c r="H1090" s="87">
        <f t="shared" si="386"/>
        <v>0</v>
      </c>
      <c r="I1090" s="87">
        <f t="shared" si="386"/>
        <v>0</v>
      </c>
      <c r="J1090" s="87">
        <f t="shared" si="386"/>
        <v>0</v>
      </c>
      <c r="K1090" s="87">
        <f t="shared" si="386"/>
        <v>0</v>
      </c>
      <c r="L1090" s="87">
        <f t="shared" si="386"/>
        <v>0</v>
      </c>
      <c r="M1090" s="87">
        <f t="shared" si="386"/>
        <v>0</v>
      </c>
      <c r="N1090" s="782"/>
    </row>
    <row r="1091" spans="1:14" s="252" customFormat="1" ht="15.75" customHeight="1">
      <c r="A1091" s="244"/>
      <c r="B1091" s="746"/>
      <c r="C1091" s="764" t="s">
        <v>120</v>
      </c>
      <c r="D1091" s="766" t="s">
        <v>316</v>
      </c>
      <c r="E1091" s="242" t="s">
        <v>13</v>
      </c>
      <c r="F1091" s="91">
        <f t="shared" ref="F1091:G1091" si="390">F1093+F1094+F1095+F1096+F1097</f>
        <v>6827.7429599999996</v>
      </c>
      <c r="G1091" s="91">
        <f t="shared" si="390"/>
        <v>6827.7429599999996</v>
      </c>
      <c r="H1091" s="91">
        <f t="shared" ref="H1091:M1091" si="391">H1093+H1094+H1095+H1096+H1097</f>
        <v>7260.5265600000002</v>
      </c>
      <c r="I1091" s="91">
        <f t="shared" si="391"/>
        <v>3081.9751099999999</v>
      </c>
      <c r="J1091" s="89">
        <f t="shared" si="391"/>
        <v>7256.5832399999999</v>
      </c>
      <c r="K1091" s="89">
        <f t="shared" si="391"/>
        <v>7256.5832399999999</v>
      </c>
      <c r="L1091" s="88">
        <f t="shared" si="391"/>
        <v>7260.5265600000002</v>
      </c>
      <c r="M1091" s="88">
        <f t="shared" si="391"/>
        <v>7260.5265600000002</v>
      </c>
      <c r="N1091" s="247"/>
    </row>
    <row r="1092" spans="1:14" s="252" customFormat="1" ht="15.75" customHeight="1">
      <c r="A1092" s="244"/>
      <c r="B1092" s="746"/>
      <c r="C1092" s="764"/>
      <c r="D1092" s="766"/>
      <c r="E1092" s="242" t="s">
        <v>14</v>
      </c>
      <c r="F1092" s="91"/>
      <c r="G1092" s="91"/>
      <c r="H1092" s="91"/>
      <c r="I1092" s="91"/>
      <c r="J1092" s="89"/>
      <c r="K1092" s="89"/>
      <c r="L1092" s="92"/>
      <c r="M1092" s="92"/>
      <c r="N1092" s="247"/>
    </row>
    <row r="1093" spans="1:14" s="252" customFormat="1" ht="15.75" customHeight="1">
      <c r="A1093" s="244"/>
      <c r="B1093" s="746"/>
      <c r="C1093" s="764"/>
      <c r="D1093" s="766"/>
      <c r="E1093" s="242" t="s">
        <v>24</v>
      </c>
      <c r="F1093" s="91">
        <v>0</v>
      </c>
      <c r="G1093" s="91">
        <v>0</v>
      </c>
      <c r="H1093" s="91">
        <v>0</v>
      </c>
      <c r="I1093" s="91">
        <v>0</v>
      </c>
      <c r="J1093" s="89">
        <v>0</v>
      </c>
      <c r="K1093" s="89">
        <v>0</v>
      </c>
      <c r="L1093" s="92">
        <v>0</v>
      </c>
      <c r="M1093" s="92">
        <v>0</v>
      </c>
      <c r="N1093" s="247"/>
    </row>
    <row r="1094" spans="1:14" s="252" customFormat="1" ht="15.75" customHeight="1">
      <c r="A1094" s="244"/>
      <c r="B1094" s="746"/>
      <c r="C1094" s="764"/>
      <c r="D1094" s="766"/>
      <c r="E1094" s="242" t="s">
        <v>15</v>
      </c>
      <c r="F1094" s="91">
        <v>0</v>
      </c>
      <c r="G1094" s="91">
        <v>0</v>
      </c>
      <c r="H1094" s="91">
        <v>0</v>
      </c>
      <c r="I1094" s="91">
        <v>0</v>
      </c>
      <c r="J1094" s="89">
        <v>0</v>
      </c>
      <c r="K1094" s="89">
        <v>0</v>
      </c>
      <c r="L1094" s="92">
        <v>0</v>
      </c>
      <c r="M1094" s="92">
        <v>0</v>
      </c>
      <c r="N1094" s="247"/>
    </row>
    <row r="1095" spans="1:14" s="252" customFormat="1" ht="15.75" customHeight="1">
      <c r="A1095" s="244"/>
      <c r="B1095" s="746"/>
      <c r="C1095" s="764"/>
      <c r="D1095" s="766"/>
      <c r="E1095" s="242" t="s">
        <v>29</v>
      </c>
      <c r="F1095" s="91"/>
      <c r="G1095" s="91"/>
      <c r="H1095" s="91"/>
      <c r="I1095" s="91"/>
      <c r="J1095" s="89"/>
      <c r="K1095" s="89"/>
      <c r="L1095" s="92"/>
      <c r="M1095" s="92"/>
      <c r="N1095" s="247"/>
    </row>
    <row r="1096" spans="1:14" s="252" customFormat="1" ht="15.75" customHeight="1">
      <c r="A1096" s="244"/>
      <c r="B1096" s="746"/>
      <c r="C1096" s="764"/>
      <c r="D1096" s="766"/>
      <c r="E1096" s="242" t="s">
        <v>62</v>
      </c>
      <c r="F1096" s="140">
        <v>6827.7429599999996</v>
      </c>
      <c r="G1096" s="140">
        <v>6827.7429599999996</v>
      </c>
      <c r="H1096" s="413">
        <v>7260.5265600000002</v>
      </c>
      <c r="I1096" s="413">
        <v>3081.9751099999999</v>
      </c>
      <c r="J1096" s="141">
        <v>7256.5832399999999</v>
      </c>
      <c r="K1096" s="141">
        <v>7256.5832399999999</v>
      </c>
      <c r="L1096" s="422">
        <v>7260.5265600000002</v>
      </c>
      <c r="M1096" s="422">
        <v>7260.5265600000002</v>
      </c>
      <c r="N1096" s="247"/>
    </row>
    <row r="1097" spans="1:14" s="252" customFormat="1" ht="15.75" customHeight="1">
      <c r="A1097" s="244"/>
      <c r="B1097" s="746"/>
      <c r="C1097" s="764"/>
      <c r="D1097" s="766"/>
      <c r="E1097" s="242" t="s">
        <v>16</v>
      </c>
      <c r="F1097" s="91"/>
      <c r="G1097" s="91"/>
      <c r="H1097" s="91"/>
      <c r="I1097" s="91"/>
      <c r="J1097" s="89"/>
      <c r="K1097" s="89"/>
      <c r="L1097" s="92"/>
      <c r="M1097" s="92"/>
      <c r="N1097" s="247"/>
    </row>
    <row r="1098" spans="1:14" s="252" customFormat="1" ht="15.75" customHeight="1">
      <c r="A1098" s="244"/>
      <c r="B1098" s="751"/>
      <c r="C1098" s="796"/>
      <c r="D1098" s="766"/>
      <c r="E1098" s="242" t="s">
        <v>13</v>
      </c>
      <c r="F1098" s="91">
        <f t="shared" ref="F1098:G1098" si="392">F1100+F1101+F1102+F1103+F1104</f>
        <v>2058.71614</v>
      </c>
      <c r="G1098" s="91">
        <f t="shared" si="392"/>
        <v>2058.71614</v>
      </c>
      <c r="H1098" s="91">
        <f t="shared" ref="H1098:M1098" si="393">H1100+H1101+H1102+H1103+H1104</f>
        <v>2192.7092200000002</v>
      </c>
      <c r="I1098" s="91">
        <f t="shared" si="393"/>
        <v>833.90749000000005</v>
      </c>
      <c r="J1098" s="89">
        <f t="shared" si="393"/>
        <v>2187.4400700000001</v>
      </c>
      <c r="K1098" s="89">
        <f t="shared" si="393"/>
        <v>2187.4400700000001</v>
      </c>
      <c r="L1098" s="88">
        <f t="shared" si="393"/>
        <v>2192.7092200000002</v>
      </c>
      <c r="M1098" s="88">
        <f t="shared" si="393"/>
        <v>2192.7092200000002</v>
      </c>
      <c r="N1098" s="247"/>
    </row>
    <row r="1099" spans="1:14" s="252" customFormat="1" ht="15.75" customHeight="1">
      <c r="A1099" s="244"/>
      <c r="B1099" s="751"/>
      <c r="C1099" s="796"/>
      <c r="D1099" s="766"/>
      <c r="E1099" s="242" t="s">
        <v>14</v>
      </c>
      <c r="F1099" s="91"/>
      <c r="G1099" s="91"/>
      <c r="H1099" s="91"/>
      <c r="I1099" s="91"/>
      <c r="J1099" s="89"/>
      <c r="K1099" s="89"/>
      <c r="L1099" s="92"/>
      <c r="M1099" s="92"/>
      <c r="N1099" s="247"/>
    </row>
    <row r="1100" spans="1:14" s="252" customFormat="1" ht="15.75" customHeight="1">
      <c r="A1100" s="244"/>
      <c r="B1100" s="751"/>
      <c r="C1100" s="796"/>
      <c r="D1100" s="766"/>
      <c r="E1100" s="242" t="s">
        <v>24</v>
      </c>
      <c r="F1100" s="91">
        <v>0</v>
      </c>
      <c r="G1100" s="91">
        <v>0</v>
      </c>
      <c r="H1100" s="91">
        <v>0</v>
      </c>
      <c r="I1100" s="91">
        <v>0</v>
      </c>
      <c r="J1100" s="89">
        <v>0</v>
      </c>
      <c r="K1100" s="89">
        <v>0</v>
      </c>
      <c r="L1100" s="92">
        <v>0</v>
      </c>
      <c r="M1100" s="92">
        <v>0</v>
      </c>
      <c r="N1100" s="247"/>
    </row>
    <row r="1101" spans="1:14" s="252" customFormat="1" ht="15.75" customHeight="1">
      <c r="A1101" s="244"/>
      <c r="B1101" s="751"/>
      <c r="C1101" s="796"/>
      <c r="D1101" s="766"/>
      <c r="E1101" s="242" t="s">
        <v>15</v>
      </c>
      <c r="F1101" s="91">
        <v>0</v>
      </c>
      <c r="G1101" s="91">
        <v>0</v>
      </c>
      <c r="H1101" s="91">
        <v>0</v>
      </c>
      <c r="I1101" s="91">
        <v>0</v>
      </c>
      <c r="J1101" s="89">
        <v>0</v>
      </c>
      <c r="K1101" s="89">
        <v>0</v>
      </c>
      <c r="L1101" s="92">
        <v>0</v>
      </c>
      <c r="M1101" s="92">
        <v>0</v>
      </c>
      <c r="N1101" s="247"/>
    </row>
    <row r="1102" spans="1:14" s="252" customFormat="1" ht="15.75" customHeight="1">
      <c r="A1102" s="244"/>
      <c r="B1102" s="751"/>
      <c r="C1102" s="796"/>
      <c r="D1102" s="766"/>
      <c r="E1102" s="242" t="s">
        <v>29</v>
      </c>
      <c r="F1102" s="91"/>
      <c r="G1102" s="91"/>
      <c r="H1102" s="91"/>
      <c r="I1102" s="91"/>
      <c r="J1102" s="89"/>
      <c r="K1102" s="89"/>
      <c r="L1102" s="92"/>
      <c r="M1102" s="92"/>
      <c r="N1102" s="247"/>
    </row>
    <row r="1103" spans="1:14" s="252" customFormat="1" ht="15.75" customHeight="1">
      <c r="A1103" s="244"/>
      <c r="B1103" s="751"/>
      <c r="C1103" s="796"/>
      <c r="D1103" s="766"/>
      <c r="E1103" s="242" t="s">
        <v>62</v>
      </c>
      <c r="F1103" s="140">
        <v>2058.71614</v>
      </c>
      <c r="G1103" s="140">
        <v>2058.71614</v>
      </c>
      <c r="H1103" s="413">
        <v>2192.7092200000002</v>
      </c>
      <c r="I1103" s="413">
        <v>833.90749000000005</v>
      </c>
      <c r="J1103" s="141">
        <v>2187.4400700000001</v>
      </c>
      <c r="K1103" s="141">
        <v>2187.4400700000001</v>
      </c>
      <c r="L1103" s="422">
        <v>2192.7092200000002</v>
      </c>
      <c r="M1103" s="422">
        <v>2192.7092200000002</v>
      </c>
      <c r="N1103" s="247"/>
    </row>
    <row r="1104" spans="1:14" s="252" customFormat="1" ht="15.75" customHeight="1">
      <c r="A1104" s="244"/>
      <c r="B1104" s="751"/>
      <c r="C1104" s="796"/>
      <c r="D1104" s="766"/>
      <c r="E1104" s="242" t="s">
        <v>16</v>
      </c>
      <c r="F1104" s="91"/>
      <c r="G1104" s="91"/>
      <c r="H1104" s="91"/>
      <c r="I1104" s="91"/>
      <c r="J1104" s="89"/>
      <c r="K1104" s="89"/>
      <c r="L1104" s="92"/>
      <c r="M1104" s="92"/>
      <c r="N1104" s="247"/>
    </row>
    <row r="1105" spans="1:14" s="252" customFormat="1" ht="15.75" customHeight="1">
      <c r="A1105" s="244"/>
      <c r="B1105" s="751"/>
      <c r="C1105" s="796"/>
      <c r="D1105" s="766"/>
      <c r="E1105" s="242" t="s">
        <v>13</v>
      </c>
      <c r="F1105" s="91">
        <f t="shared" ref="F1105:G1105" si="394">F1107+F1108+F1109+F1110+F1111</f>
        <v>780.92268000000001</v>
      </c>
      <c r="G1105" s="91">
        <f t="shared" si="394"/>
        <v>775.26703999999995</v>
      </c>
      <c r="H1105" s="91">
        <f t="shared" ref="H1105:M1105" si="395">H1107+H1108+H1109+H1110+H1111</f>
        <v>843.59799999999996</v>
      </c>
      <c r="I1105" s="91">
        <f t="shared" si="395"/>
        <v>266.49714999999998</v>
      </c>
      <c r="J1105" s="89">
        <f t="shared" si="395"/>
        <v>794.28224</v>
      </c>
      <c r="K1105" s="89">
        <f t="shared" si="395"/>
        <v>784.72991999999999</v>
      </c>
      <c r="L1105" s="88">
        <f t="shared" si="395"/>
        <v>843.59799999999996</v>
      </c>
      <c r="M1105" s="88">
        <f t="shared" si="395"/>
        <v>843.59799999999996</v>
      </c>
      <c r="N1105" s="247"/>
    </row>
    <row r="1106" spans="1:14" s="252" customFormat="1" ht="15.75" customHeight="1">
      <c r="A1106" s="244"/>
      <c r="B1106" s="751"/>
      <c r="C1106" s="796"/>
      <c r="D1106" s="766"/>
      <c r="E1106" s="242" t="s">
        <v>14</v>
      </c>
      <c r="F1106" s="91"/>
      <c r="G1106" s="91"/>
      <c r="H1106" s="91"/>
      <c r="I1106" s="91"/>
      <c r="J1106" s="89"/>
      <c r="K1106" s="89"/>
      <c r="L1106" s="92"/>
      <c r="M1106" s="92"/>
      <c r="N1106" s="247"/>
    </row>
    <row r="1107" spans="1:14" s="252" customFormat="1" ht="15.75" customHeight="1">
      <c r="A1107" s="244"/>
      <c r="B1107" s="751"/>
      <c r="C1107" s="796"/>
      <c r="D1107" s="766"/>
      <c r="E1107" s="242" t="s">
        <v>24</v>
      </c>
      <c r="F1107" s="91">
        <v>0</v>
      </c>
      <c r="G1107" s="91">
        <v>0</v>
      </c>
      <c r="H1107" s="91">
        <v>0</v>
      </c>
      <c r="I1107" s="91">
        <v>0</v>
      </c>
      <c r="J1107" s="89">
        <v>0</v>
      </c>
      <c r="K1107" s="89">
        <v>0</v>
      </c>
      <c r="L1107" s="92">
        <v>0</v>
      </c>
      <c r="M1107" s="92">
        <v>0</v>
      </c>
      <c r="N1107" s="247"/>
    </row>
    <row r="1108" spans="1:14" s="252" customFormat="1" ht="15.75" customHeight="1">
      <c r="A1108" s="244"/>
      <c r="B1108" s="751"/>
      <c r="C1108" s="796"/>
      <c r="D1108" s="766"/>
      <c r="E1108" s="242" t="s">
        <v>15</v>
      </c>
      <c r="F1108" s="91">
        <v>0</v>
      </c>
      <c r="G1108" s="91">
        <v>0</v>
      </c>
      <c r="H1108" s="91">
        <v>0</v>
      </c>
      <c r="I1108" s="91">
        <v>0</v>
      </c>
      <c r="J1108" s="89">
        <v>0</v>
      </c>
      <c r="K1108" s="89">
        <v>0</v>
      </c>
      <c r="L1108" s="92">
        <v>0</v>
      </c>
      <c r="M1108" s="92">
        <v>0</v>
      </c>
      <c r="N1108" s="247"/>
    </row>
    <row r="1109" spans="1:14" s="252" customFormat="1" ht="15.75" customHeight="1">
      <c r="A1109" s="244"/>
      <c r="B1109" s="751"/>
      <c r="C1109" s="796"/>
      <c r="D1109" s="766"/>
      <c r="E1109" s="242" t="s">
        <v>29</v>
      </c>
      <c r="F1109" s="91"/>
      <c r="G1109" s="91"/>
      <c r="H1109" s="91"/>
      <c r="I1109" s="91"/>
      <c r="J1109" s="89"/>
      <c r="K1109" s="89"/>
      <c r="L1109" s="92"/>
      <c r="M1109" s="92"/>
      <c r="N1109" s="247"/>
    </row>
    <row r="1110" spans="1:14" s="252" customFormat="1" ht="15.75" customHeight="1">
      <c r="A1110" s="244"/>
      <c r="B1110" s="751"/>
      <c r="C1110" s="796"/>
      <c r="D1110" s="766"/>
      <c r="E1110" s="242" t="s">
        <v>62</v>
      </c>
      <c r="F1110" s="140">
        <v>780.92268000000001</v>
      </c>
      <c r="G1110" s="140">
        <v>775.26703999999995</v>
      </c>
      <c r="H1110" s="413">
        <v>843.59799999999996</v>
      </c>
      <c r="I1110" s="413">
        <v>266.49714999999998</v>
      </c>
      <c r="J1110" s="141">
        <v>794.28224</v>
      </c>
      <c r="K1110" s="141">
        <v>784.72991999999999</v>
      </c>
      <c r="L1110" s="422">
        <v>843.59799999999996</v>
      </c>
      <c r="M1110" s="422">
        <v>843.59799999999996</v>
      </c>
      <c r="N1110" s="247"/>
    </row>
    <row r="1111" spans="1:14" s="252" customFormat="1" ht="15.75" customHeight="1">
      <c r="A1111" s="244"/>
      <c r="B1111" s="751"/>
      <c r="C1111" s="796"/>
      <c r="D1111" s="766"/>
      <c r="E1111" s="242" t="s">
        <v>16</v>
      </c>
      <c r="F1111" s="91"/>
      <c r="G1111" s="91"/>
      <c r="H1111" s="91"/>
      <c r="I1111" s="91"/>
      <c r="J1111" s="89"/>
      <c r="K1111" s="89"/>
      <c r="L1111" s="92"/>
      <c r="M1111" s="92"/>
      <c r="N1111" s="247"/>
    </row>
    <row r="1112" spans="1:14" s="252" customFormat="1" ht="15.75" customHeight="1">
      <c r="A1112" s="244"/>
      <c r="B1112" s="801">
        <v>9</v>
      </c>
      <c r="C1112" s="800" t="s">
        <v>169</v>
      </c>
      <c r="D1112" s="800" t="s">
        <v>231</v>
      </c>
      <c r="E1112" s="246" t="s">
        <v>13</v>
      </c>
      <c r="F1112" s="86">
        <f t="shared" ref="F1112:G1112" si="396">F1114+F1115+F1117</f>
        <v>104696.43790999999</v>
      </c>
      <c r="G1112" s="86">
        <f t="shared" si="396"/>
        <v>104696.29091</v>
      </c>
      <c r="H1112" s="86">
        <f t="shared" ref="H1112:M1112" si="397">H1114+H1115+H1117</f>
        <v>108383.97302</v>
      </c>
      <c r="I1112" s="86">
        <f t="shared" si="397"/>
        <v>38460.983090000002</v>
      </c>
      <c r="J1112" s="86">
        <f t="shared" si="397"/>
        <v>84430.816189999998</v>
      </c>
      <c r="K1112" s="86">
        <f t="shared" si="397"/>
        <v>84387.269899999985</v>
      </c>
      <c r="L1112" s="86">
        <f t="shared" si="397"/>
        <v>105224.69149</v>
      </c>
      <c r="M1112" s="86">
        <f t="shared" si="397"/>
        <v>105224.69149</v>
      </c>
      <c r="N1112" s="801"/>
    </row>
    <row r="1113" spans="1:14" s="252" customFormat="1" ht="15.75" customHeight="1">
      <c r="A1113" s="244"/>
      <c r="B1113" s="801"/>
      <c r="C1113" s="800"/>
      <c r="D1113" s="800"/>
      <c r="E1113" s="246" t="s">
        <v>14</v>
      </c>
      <c r="F1113" s="86"/>
      <c r="G1113" s="86"/>
      <c r="H1113" s="86"/>
      <c r="I1113" s="86"/>
      <c r="J1113" s="86"/>
      <c r="K1113" s="86"/>
      <c r="L1113" s="86"/>
      <c r="M1113" s="86"/>
      <c r="N1113" s="801"/>
    </row>
    <row r="1114" spans="1:14" s="252" customFormat="1" ht="15.75" customHeight="1">
      <c r="A1114" s="244"/>
      <c r="B1114" s="801"/>
      <c r="C1114" s="800"/>
      <c r="D1114" s="800"/>
      <c r="E1114" s="246" t="s">
        <v>24</v>
      </c>
      <c r="F1114" s="86">
        <f t="shared" ref="F1114:M1118" si="398">F1121+F1142+F1156</f>
        <v>0</v>
      </c>
      <c r="G1114" s="86">
        <f t="shared" si="398"/>
        <v>0</v>
      </c>
      <c r="H1114" s="86">
        <f t="shared" si="398"/>
        <v>0</v>
      </c>
      <c r="I1114" s="86">
        <f t="shared" si="398"/>
        <v>0</v>
      </c>
      <c r="J1114" s="86">
        <f t="shared" si="398"/>
        <v>0</v>
      </c>
      <c r="K1114" s="86">
        <f t="shared" si="398"/>
        <v>0</v>
      </c>
      <c r="L1114" s="86">
        <f t="shared" si="398"/>
        <v>0</v>
      </c>
      <c r="M1114" s="86">
        <f t="shared" si="398"/>
        <v>0</v>
      </c>
      <c r="N1114" s="801"/>
    </row>
    <row r="1115" spans="1:14" s="252" customFormat="1" ht="15.75" customHeight="1">
      <c r="A1115" s="244"/>
      <c r="B1115" s="801"/>
      <c r="C1115" s="800"/>
      <c r="D1115" s="800"/>
      <c r="E1115" s="246" t="s">
        <v>15</v>
      </c>
      <c r="F1115" s="86">
        <f t="shared" si="398"/>
        <v>95764.4</v>
      </c>
      <c r="G1115" s="86">
        <f t="shared" si="398"/>
        <v>95764.342999999993</v>
      </c>
      <c r="H1115" s="86">
        <f t="shared" si="398"/>
        <v>94702.3</v>
      </c>
      <c r="I1115" s="86">
        <f t="shared" si="398"/>
        <v>31529.8</v>
      </c>
      <c r="J1115" s="86">
        <f t="shared" si="398"/>
        <v>71132.73</v>
      </c>
      <c r="K1115" s="86">
        <f t="shared" si="398"/>
        <v>71132.706549999988</v>
      </c>
      <c r="L1115" s="86">
        <f t="shared" si="398"/>
        <v>94702.3</v>
      </c>
      <c r="M1115" s="86">
        <f t="shared" si="398"/>
        <v>94702.3</v>
      </c>
      <c r="N1115" s="801"/>
    </row>
    <row r="1116" spans="1:14" s="252" customFormat="1" ht="15.75" customHeight="1">
      <c r="A1116" s="244"/>
      <c r="B1116" s="801"/>
      <c r="C1116" s="800"/>
      <c r="D1116" s="800"/>
      <c r="E1116" s="246" t="s">
        <v>29</v>
      </c>
      <c r="F1116" s="86">
        <f t="shared" si="398"/>
        <v>0</v>
      </c>
      <c r="G1116" s="86">
        <f t="shared" si="398"/>
        <v>0</v>
      </c>
      <c r="H1116" s="86">
        <f t="shared" si="398"/>
        <v>0</v>
      </c>
      <c r="I1116" s="86">
        <f t="shared" si="398"/>
        <v>0</v>
      </c>
      <c r="J1116" s="86">
        <f t="shared" si="398"/>
        <v>0</v>
      </c>
      <c r="K1116" s="86">
        <f t="shared" si="398"/>
        <v>0</v>
      </c>
      <c r="L1116" s="86">
        <f t="shared" si="398"/>
        <v>0</v>
      </c>
      <c r="M1116" s="86">
        <f t="shared" si="398"/>
        <v>0</v>
      </c>
      <c r="N1116" s="801"/>
    </row>
    <row r="1117" spans="1:14" s="252" customFormat="1" ht="15.75" customHeight="1">
      <c r="A1117" s="244"/>
      <c r="B1117" s="801"/>
      <c r="C1117" s="800"/>
      <c r="D1117" s="800"/>
      <c r="E1117" s="246" t="s">
        <v>62</v>
      </c>
      <c r="F1117" s="86">
        <f t="shared" si="398"/>
        <v>8932.0379100000009</v>
      </c>
      <c r="G1117" s="86">
        <f t="shared" si="398"/>
        <v>8931.9479100000008</v>
      </c>
      <c r="H1117" s="86">
        <f t="shared" si="398"/>
        <v>13681.67302</v>
      </c>
      <c r="I1117" s="86">
        <f t="shared" si="398"/>
        <v>6931.1830900000004</v>
      </c>
      <c r="J1117" s="86">
        <f t="shared" si="398"/>
        <v>13298.08619</v>
      </c>
      <c r="K1117" s="86">
        <f t="shared" si="398"/>
        <v>13254.56335</v>
      </c>
      <c r="L1117" s="86">
        <f t="shared" si="398"/>
        <v>10522.39149</v>
      </c>
      <c r="M1117" s="86">
        <f t="shared" si="398"/>
        <v>10522.39149</v>
      </c>
      <c r="N1117" s="801"/>
    </row>
    <row r="1118" spans="1:14" s="252" customFormat="1" ht="15.75" customHeight="1">
      <c r="A1118" s="244"/>
      <c r="B1118" s="801"/>
      <c r="C1118" s="800"/>
      <c r="D1118" s="800"/>
      <c r="E1118" s="246" t="s">
        <v>16</v>
      </c>
      <c r="F1118" s="86">
        <f t="shared" si="398"/>
        <v>0</v>
      </c>
      <c r="G1118" s="86">
        <f t="shared" si="398"/>
        <v>0</v>
      </c>
      <c r="H1118" s="86">
        <f t="shared" si="398"/>
        <v>0</v>
      </c>
      <c r="I1118" s="86">
        <f t="shared" si="398"/>
        <v>0</v>
      </c>
      <c r="J1118" s="86">
        <f t="shared" si="398"/>
        <v>0</v>
      </c>
      <c r="K1118" s="86">
        <f t="shared" si="398"/>
        <v>0</v>
      </c>
      <c r="L1118" s="86">
        <f t="shared" si="398"/>
        <v>0</v>
      </c>
      <c r="M1118" s="86">
        <f t="shared" si="398"/>
        <v>0</v>
      </c>
      <c r="N1118" s="801"/>
    </row>
    <row r="1119" spans="1:14" s="252" customFormat="1" ht="15.75" customHeight="1">
      <c r="A1119" s="244"/>
      <c r="B1119" s="770" t="s">
        <v>164</v>
      </c>
      <c r="C1119" s="765" t="s">
        <v>90</v>
      </c>
      <c r="D1119" s="765" t="s">
        <v>216</v>
      </c>
      <c r="E1119" s="245" t="s">
        <v>13</v>
      </c>
      <c r="F1119" s="87">
        <f t="shared" ref="F1119:G1119" si="399">F1121+F1122+F1124</f>
        <v>95764.4</v>
      </c>
      <c r="G1119" s="87">
        <f t="shared" si="399"/>
        <v>95764.342999999993</v>
      </c>
      <c r="H1119" s="87">
        <f>H1121+H1122+H1124</f>
        <v>94702.3</v>
      </c>
      <c r="I1119" s="87">
        <f>I1121+I1122+I1124</f>
        <v>31529.8</v>
      </c>
      <c r="J1119" s="87">
        <f t="shared" ref="J1119:M1119" si="400">J1121+J1122+J1124</f>
        <v>68194</v>
      </c>
      <c r="K1119" s="87">
        <f t="shared" ref="K1119" si="401">K1121+K1122+K1124</f>
        <v>68193.980319999988</v>
      </c>
      <c r="L1119" s="87">
        <f t="shared" si="400"/>
        <v>94702.3</v>
      </c>
      <c r="M1119" s="87">
        <f t="shared" si="400"/>
        <v>94702.3</v>
      </c>
      <c r="N1119" s="770"/>
    </row>
    <row r="1120" spans="1:14" s="252" customFormat="1" ht="15.75" customHeight="1">
      <c r="A1120" s="244"/>
      <c r="B1120" s="770"/>
      <c r="C1120" s="765"/>
      <c r="D1120" s="765"/>
      <c r="E1120" s="245" t="s">
        <v>14</v>
      </c>
      <c r="F1120" s="87"/>
      <c r="G1120" s="87"/>
      <c r="H1120" s="87"/>
      <c r="I1120" s="87"/>
      <c r="J1120" s="87"/>
      <c r="K1120" s="87"/>
      <c r="L1120" s="87"/>
      <c r="M1120" s="87"/>
      <c r="N1120" s="782"/>
    </row>
    <row r="1121" spans="1:14" s="252" customFormat="1" ht="15.75" customHeight="1">
      <c r="A1121" s="244"/>
      <c r="B1121" s="770"/>
      <c r="C1121" s="765"/>
      <c r="D1121" s="765"/>
      <c r="E1121" s="245" t="s">
        <v>24</v>
      </c>
      <c r="F1121" s="87">
        <f t="shared" ref="F1121:G1122" si="402">F1128</f>
        <v>0</v>
      </c>
      <c r="G1121" s="87">
        <f t="shared" si="402"/>
        <v>0</v>
      </c>
      <c r="H1121" s="87">
        <f t="shared" ref="H1121:H1122" si="403">H1128</f>
        <v>0</v>
      </c>
      <c r="I1121" s="87">
        <f t="shared" ref="I1121:M1121" si="404">I1128</f>
        <v>0</v>
      </c>
      <c r="J1121" s="87">
        <f t="shared" si="404"/>
        <v>0</v>
      </c>
      <c r="K1121" s="87">
        <f t="shared" si="404"/>
        <v>0</v>
      </c>
      <c r="L1121" s="87">
        <f t="shared" si="404"/>
        <v>0</v>
      </c>
      <c r="M1121" s="87">
        <f t="shared" si="404"/>
        <v>0</v>
      </c>
      <c r="N1121" s="782"/>
    </row>
    <row r="1122" spans="1:14" s="252" customFormat="1" ht="15.75" customHeight="1">
      <c r="A1122" s="244"/>
      <c r="B1122" s="770"/>
      <c r="C1122" s="765"/>
      <c r="D1122" s="765"/>
      <c r="E1122" s="245" t="s">
        <v>15</v>
      </c>
      <c r="F1122" s="87">
        <f t="shared" ref="F1122" si="405">F1129</f>
        <v>95764.4</v>
      </c>
      <c r="G1122" s="87">
        <f t="shared" si="402"/>
        <v>95764.342999999993</v>
      </c>
      <c r="H1122" s="87">
        <f t="shared" si="403"/>
        <v>94702.3</v>
      </c>
      <c r="I1122" s="87">
        <f t="shared" ref="I1122:M1122" si="406">I1129</f>
        <v>31529.8</v>
      </c>
      <c r="J1122" s="87">
        <f>J1129+J1136</f>
        <v>68194</v>
      </c>
      <c r="K1122" s="87">
        <f>K1129+K1136</f>
        <v>68193.980319999988</v>
      </c>
      <c r="L1122" s="87">
        <f t="shared" si="406"/>
        <v>94702.3</v>
      </c>
      <c r="M1122" s="87">
        <f t="shared" si="406"/>
        <v>94702.3</v>
      </c>
      <c r="N1122" s="782"/>
    </row>
    <row r="1123" spans="1:14" s="252" customFormat="1" ht="15.75" customHeight="1">
      <c r="A1123" s="244"/>
      <c r="B1123" s="770"/>
      <c r="C1123" s="765"/>
      <c r="D1123" s="765"/>
      <c r="E1123" s="245" t="s">
        <v>29</v>
      </c>
      <c r="F1123" s="87"/>
      <c r="G1123" s="87"/>
      <c r="H1123" s="87"/>
      <c r="I1123" s="87"/>
      <c r="J1123" s="87"/>
      <c r="K1123" s="87"/>
      <c r="L1123" s="87"/>
      <c r="M1123" s="87"/>
      <c r="N1123" s="782"/>
    </row>
    <row r="1124" spans="1:14" s="252" customFormat="1" ht="15.75" customHeight="1">
      <c r="A1124" s="244"/>
      <c r="B1124" s="770"/>
      <c r="C1124" s="765"/>
      <c r="D1124" s="765"/>
      <c r="E1124" s="245" t="s">
        <v>62</v>
      </c>
      <c r="F1124" s="87">
        <f t="shared" ref="F1124:G1124" si="407">F1131</f>
        <v>0</v>
      </c>
      <c r="G1124" s="87">
        <f t="shared" si="407"/>
        <v>0</v>
      </c>
      <c r="H1124" s="87">
        <f>H1131</f>
        <v>0</v>
      </c>
      <c r="I1124" s="87">
        <f t="shared" ref="I1124:M1124" si="408">I1131</f>
        <v>0</v>
      </c>
      <c r="J1124" s="87">
        <f t="shared" si="408"/>
        <v>0</v>
      </c>
      <c r="K1124" s="87">
        <f t="shared" si="408"/>
        <v>0</v>
      </c>
      <c r="L1124" s="87">
        <f t="shared" si="408"/>
        <v>0</v>
      </c>
      <c r="M1124" s="87">
        <f t="shared" si="408"/>
        <v>0</v>
      </c>
      <c r="N1124" s="782"/>
    </row>
    <row r="1125" spans="1:14" s="252" customFormat="1" ht="15.75" customHeight="1">
      <c r="A1125" s="244"/>
      <c r="B1125" s="770"/>
      <c r="C1125" s="765"/>
      <c r="D1125" s="765"/>
      <c r="E1125" s="245" t="s">
        <v>16</v>
      </c>
      <c r="F1125" s="87"/>
      <c r="G1125" s="87"/>
      <c r="H1125" s="87"/>
      <c r="I1125" s="87"/>
      <c r="J1125" s="87"/>
      <c r="K1125" s="87"/>
      <c r="L1125" s="87"/>
      <c r="M1125" s="87"/>
      <c r="N1125" s="782"/>
    </row>
    <row r="1126" spans="1:14" s="252" customFormat="1" ht="15.75" customHeight="1">
      <c r="A1126" s="244"/>
      <c r="B1126" s="746"/>
      <c r="C1126" s="764" t="s">
        <v>82</v>
      </c>
      <c r="D1126" s="766" t="s">
        <v>187</v>
      </c>
      <c r="E1126" s="242" t="s">
        <v>13</v>
      </c>
      <c r="F1126" s="91">
        <f t="shared" ref="F1126:G1126" si="409">F1128+F1129+F1130+F1131</f>
        <v>95764.4</v>
      </c>
      <c r="G1126" s="91">
        <f t="shared" si="409"/>
        <v>95764.342999999993</v>
      </c>
      <c r="H1126" s="91">
        <f t="shared" ref="H1126:M1126" si="410">H1128+H1129+H1130+H1131</f>
        <v>94702.3</v>
      </c>
      <c r="I1126" s="91">
        <f t="shared" si="410"/>
        <v>31529.8</v>
      </c>
      <c r="J1126" s="89">
        <f t="shared" si="410"/>
        <v>67113.100000000006</v>
      </c>
      <c r="K1126" s="89">
        <f t="shared" si="410"/>
        <v>67113.080319999994</v>
      </c>
      <c r="L1126" s="91">
        <f t="shared" si="410"/>
        <v>94702.3</v>
      </c>
      <c r="M1126" s="91">
        <f t="shared" si="410"/>
        <v>94702.3</v>
      </c>
      <c r="N1126" s="247"/>
    </row>
    <row r="1127" spans="1:14" s="252" customFormat="1" ht="15.75" customHeight="1">
      <c r="A1127" s="244"/>
      <c r="B1127" s="746"/>
      <c r="C1127" s="764"/>
      <c r="D1127" s="766"/>
      <c r="E1127" s="242" t="s">
        <v>14</v>
      </c>
      <c r="F1127" s="91"/>
      <c r="G1127" s="91"/>
      <c r="H1127" s="91"/>
      <c r="I1127" s="91"/>
      <c r="J1127" s="89"/>
      <c r="K1127" s="89"/>
      <c r="L1127" s="92"/>
      <c r="M1127" s="92"/>
      <c r="N1127" s="247"/>
    </row>
    <row r="1128" spans="1:14" s="252" customFormat="1" ht="15.75" customHeight="1">
      <c r="A1128" s="244"/>
      <c r="B1128" s="746"/>
      <c r="C1128" s="764"/>
      <c r="D1128" s="766"/>
      <c r="E1128" s="242" t="s">
        <v>24</v>
      </c>
      <c r="F1128" s="91">
        <v>0</v>
      </c>
      <c r="G1128" s="91"/>
      <c r="H1128" s="91">
        <v>0</v>
      </c>
      <c r="I1128" s="91">
        <v>0</v>
      </c>
      <c r="J1128" s="89">
        <v>0</v>
      </c>
      <c r="K1128" s="89">
        <v>0</v>
      </c>
      <c r="L1128" s="92">
        <v>0</v>
      </c>
      <c r="M1128" s="92">
        <v>0</v>
      </c>
      <c r="N1128" s="247"/>
    </row>
    <row r="1129" spans="1:14" s="252" customFormat="1" ht="15.75" customHeight="1">
      <c r="A1129" s="244"/>
      <c r="B1129" s="746"/>
      <c r="C1129" s="764"/>
      <c r="D1129" s="766"/>
      <c r="E1129" s="242" t="s">
        <v>15</v>
      </c>
      <c r="F1129" s="140">
        <v>95764.4</v>
      </c>
      <c r="G1129" s="416">
        <v>95764.342999999993</v>
      </c>
      <c r="H1129" s="413">
        <v>94702.3</v>
      </c>
      <c r="I1129" s="413">
        <v>31529.8</v>
      </c>
      <c r="J1129" s="141">
        <v>67113.100000000006</v>
      </c>
      <c r="K1129" s="141">
        <v>67113.080319999994</v>
      </c>
      <c r="L1129" s="422">
        <v>94702.3</v>
      </c>
      <c r="M1129" s="422">
        <v>94702.3</v>
      </c>
      <c r="N1129" s="247"/>
    </row>
    <row r="1130" spans="1:14" s="252" customFormat="1" ht="15.75" customHeight="1">
      <c r="A1130" s="244"/>
      <c r="B1130" s="746"/>
      <c r="C1130" s="764"/>
      <c r="D1130" s="766"/>
      <c r="E1130" s="242" t="s">
        <v>29</v>
      </c>
      <c r="F1130" s="91"/>
      <c r="G1130" s="91"/>
      <c r="H1130" s="91"/>
      <c r="I1130" s="91"/>
      <c r="J1130" s="89"/>
      <c r="K1130" s="89"/>
      <c r="L1130" s="92"/>
      <c r="M1130" s="92"/>
      <c r="N1130" s="247"/>
    </row>
    <row r="1131" spans="1:14" s="252" customFormat="1" ht="15.75" customHeight="1">
      <c r="A1131" s="244"/>
      <c r="B1131" s="746"/>
      <c r="C1131" s="764"/>
      <c r="D1131" s="766"/>
      <c r="E1131" s="242" t="s">
        <v>62</v>
      </c>
      <c r="F1131" s="91">
        <v>0</v>
      </c>
      <c r="G1131" s="91"/>
      <c r="H1131" s="91">
        <v>0</v>
      </c>
      <c r="I1131" s="91">
        <v>0</v>
      </c>
      <c r="J1131" s="89">
        <v>0</v>
      </c>
      <c r="K1131" s="89">
        <v>0</v>
      </c>
      <c r="L1131" s="92">
        <v>0</v>
      </c>
      <c r="M1131" s="92">
        <v>0</v>
      </c>
      <c r="N1131" s="247"/>
    </row>
    <row r="1132" spans="1:14" s="252" customFormat="1" ht="15.75" customHeight="1">
      <c r="A1132" s="244"/>
      <c r="B1132" s="746"/>
      <c r="C1132" s="764"/>
      <c r="D1132" s="766"/>
      <c r="E1132" s="242" t="s">
        <v>16</v>
      </c>
      <c r="F1132" s="91"/>
      <c r="G1132" s="91"/>
      <c r="H1132" s="91"/>
      <c r="I1132" s="91"/>
      <c r="J1132" s="89"/>
      <c r="K1132" s="89"/>
      <c r="L1132" s="92"/>
      <c r="M1132" s="92"/>
      <c r="N1132" s="247"/>
    </row>
    <row r="1133" spans="1:14" s="252" customFormat="1" ht="20.5" customHeight="1">
      <c r="A1133" s="489"/>
      <c r="B1133" s="746"/>
      <c r="C1133" s="764" t="s">
        <v>82</v>
      </c>
      <c r="D1133" s="766" t="s">
        <v>716</v>
      </c>
      <c r="E1133" s="487" t="s">
        <v>13</v>
      </c>
      <c r="F1133" s="91">
        <f t="shared" ref="F1133:M1133" si="411">F1135+F1136+F1137+F1138</f>
        <v>0</v>
      </c>
      <c r="G1133" s="91">
        <f t="shared" si="411"/>
        <v>0</v>
      </c>
      <c r="H1133" s="91">
        <f t="shared" si="411"/>
        <v>0</v>
      </c>
      <c r="I1133" s="91">
        <f t="shared" si="411"/>
        <v>0</v>
      </c>
      <c r="J1133" s="89">
        <f t="shared" si="411"/>
        <v>1080.9000000000001</v>
      </c>
      <c r="K1133" s="89">
        <f t="shared" si="411"/>
        <v>1080.9000000000001</v>
      </c>
      <c r="L1133" s="91">
        <f t="shared" si="411"/>
        <v>0</v>
      </c>
      <c r="M1133" s="91">
        <f t="shared" si="411"/>
        <v>0</v>
      </c>
      <c r="N1133" s="488"/>
    </row>
    <row r="1134" spans="1:14" s="252" customFormat="1" ht="15.75" customHeight="1">
      <c r="A1134" s="489"/>
      <c r="B1134" s="746"/>
      <c r="C1134" s="764"/>
      <c r="D1134" s="766"/>
      <c r="E1134" s="487" t="s">
        <v>14</v>
      </c>
      <c r="F1134" s="91"/>
      <c r="G1134" s="91"/>
      <c r="H1134" s="91"/>
      <c r="I1134" s="91"/>
      <c r="J1134" s="89"/>
      <c r="K1134" s="89"/>
      <c r="L1134" s="490"/>
      <c r="M1134" s="490"/>
      <c r="N1134" s="488"/>
    </row>
    <row r="1135" spans="1:14" s="252" customFormat="1" ht="15.75" customHeight="1">
      <c r="A1135" s="489"/>
      <c r="B1135" s="746"/>
      <c r="C1135" s="764"/>
      <c r="D1135" s="766"/>
      <c r="E1135" s="487" t="s">
        <v>24</v>
      </c>
      <c r="F1135" s="91">
        <v>0</v>
      </c>
      <c r="G1135" s="91"/>
      <c r="H1135" s="91">
        <v>0</v>
      </c>
      <c r="I1135" s="91">
        <v>0</v>
      </c>
      <c r="J1135" s="89">
        <v>0</v>
      </c>
      <c r="K1135" s="89">
        <v>0</v>
      </c>
      <c r="L1135" s="490">
        <v>0</v>
      </c>
      <c r="M1135" s="490">
        <v>0</v>
      </c>
      <c r="N1135" s="488"/>
    </row>
    <row r="1136" spans="1:14" s="252" customFormat="1" ht="15.75" customHeight="1">
      <c r="A1136" s="489"/>
      <c r="B1136" s="746"/>
      <c r="C1136" s="764"/>
      <c r="D1136" s="766"/>
      <c r="E1136" s="487" t="s">
        <v>15</v>
      </c>
      <c r="F1136" s="140">
        <v>0</v>
      </c>
      <c r="G1136" s="416"/>
      <c r="H1136" s="413">
        <v>0</v>
      </c>
      <c r="I1136" s="413">
        <v>0</v>
      </c>
      <c r="J1136" s="141">
        <v>1080.9000000000001</v>
      </c>
      <c r="K1136" s="141">
        <v>1080.9000000000001</v>
      </c>
      <c r="L1136" s="422">
        <v>0</v>
      </c>
      <c r="M1136" s="422">
        <v>0</v>
      </c>
      <c r="N1136" s="488"/>
    </row>
    <row r="1137" spans="1:14" s="252" customFormat="1" ht="15.75" customHeight="1">
      <c r="A1137" s="489"/>
      <c r="B1137" s="746"/>
      <c r="C1137" s="764"/>
      <c r="D1137" s="766"/>
      <c r="E1137" s="487" t="s">
        <v>29</v>
      </c>
      <c r="F1137" s="91"/>
      <c r="G1137" s="91"/>
      <c r="H1137" s="91"/>
      <c r="I1137" s="91"/>
      <c r="J1137" s="89"/>
      <c r="K1137" s="89"/>
      <c r="L1137" s="490"/>
      <c r="M1137" s="490"/>
      <c r="N1137" s="488"/>
    </row>
    <row r="1138" spans="1:14" s="252" customFormat="1" ht="15.75" customHeight="1">
      <c r="A1138" s="489"/>
      <c r="B1138" s="746"/>
      <c r="C1138" s="764"/>
      <c r="D1138" s="766"/>
      <c r="E1138" s="487" t="s">
        <v>62</v>
      </c>
      <c r="F1138" s="91">
        <v>0</v>
      </c>
      <c r="G1138" s="91"/>
      <c r="H1138" s="91">
        <v>0</v>
      </c>
      <c r="I1138" s="91">
        <v>0</v>
      </c>
      <c r="J1138" s="89">
        <v>0</v>
      </c>
      <c r="K1138" s="89">
        <v>0</v>
      </c>
      <c r="L1138" s="490">
        <v>0</v>
      </c>
      <c r="M1138" s="490">
        <v>0</v>
      </c>
      <c r="N1138" s="488"/>
    </row>
    <row r="1139" spans="1:14" s="252" customFormat="1" ht="20.5" customHeight="1">
      <c r="A1139" s="489"/>
      <c r="B1139" s="746"/>
      <c r="C1139" s="764"/>
      <c r="D1139" s="766"/>
      <c r="E1139" s="487" t="s">
        <v>16</v>
      </c>
      <c r="F1139" s="91"/>
      <c r="G1139" s="91"/>
      <c r="H1139" s="91"/>
      <c r="I1139" s="91"/>
      <c r="J1139" s="89"/>
      <c r="K1139" s="89"/>
      <c r="L1139" s="490"/>
      <c r="M1139" s="490"/>
      <c r="N1139" s="488"/>
    </row>
    <row r="1140" spans="1:14" s="252" customFormat="1" ht="15.75" customHeight="1">
      <c r="A1140" s="244"/>
      <c r="B1140" s="770" t="s">
        <v>165</v>
      </c>
      <c r="C1140" s="765" t="s">
        <v>101</v>
      </c>
      <c r="D1140" s="765" t="s">
        <v>217</v>
      </c>
      <c r="E1140" s="245" t="s">
        <v>13</v>
      </c>
      <c r="F1140" s="87">
        <f t="shared" ref="F1140:G1140" si="412">F1142+F1143+F1145</f>
        <v>2472.09546</v>
      </c>
      <c r="G1140" s="87">
        <f t="shared" si="412"/>
        <v>2472.09546</v>
      </c>
      <c r="H1140" s="87">
        <f>H1142+H1143+H1145</f>
        <v>2671</v>
      </c>
      <c r="I1140" s="87">
        <f>I1142+I1143+I1145</f>
        <v>1165.4123199999999</v>
      </c>
      <c r="J1140" s="87">
        <f t="shared" ref="J1140:M1140" si="413">J1142+J1143+J1145</f>
        <v>2668.73414</v>
      </c>
      <c r="K1140" s="87">
        <f t="shared" ref="K1140" si="414">K1142+K1143+K1145</f>
        <v>2668.73414</v>
      </c>
      <c r="L1140" s="87">
        <f t="shared" si="413"/>
        <v>2671</v>
      </c>
      <c r="M1140" s="87">
        <f t="shared" si="413"/>
        <v>2671</v>
      </c>
      <c r="N1140" s="770"/>
    </row>
    <row r="1141" spans="1:14" s="252" customFormat="1" ht="15.75" customHeight="1">
      <c r="A1141" s="244"/>
      <c r="B1141" s="770"/>
      <c r="C1141" s="765"/>
      <c r="D1141" s="765"/>
      <c r="E1141" s="245" t="s">
        <v>14</v>
      </c>
      <c r="F1141" s="87"/>
      <c r="G1141" s="87"/>
      <c r="H1141" s="87"/>
      <c r="I1141" s="87"/>
      <c r="J1141" s="87"/>
      <c r="K1141" s="87"/>
      <c r="L1141" s="87"/>
      <c r="M1141" s="87"/>
      <c r="N1141" s="782"/>
    </row>
    <row r="1142" spans="1:14" s="252" customFormat="1" ht="15.75" customHeight="1">
      <c r="A1142" s="244"/>
      <c r="B1142" s="770"/>
      <c r="C1142" s="765"/>
      <c r="D1142" s="765"/>
      <c r="E1142" s="245" t="s">
        <v>24</v>
      </c>
      <c r="F1142" s="87">
        <f t="shared" ref="F1142:G1143" si="415">F1149</f>
        <v>0</v>
      </c>
      <c r="G1142" s="87">
        <f t="shared" si="415"/>
        <v>0</v>
      </c>
      <c r="H1142" s="87">
        <f t="shared" ref="H1142:I1143" si="416">H1149</f>
        <v>0</v>
      </c>
      <c r="I1142" s="87">
        <f t="shared" si="416"/>
        <v>0</v>
      </c>
      <c r="J1142" s="87">
        <f t="shared" ref="J1142:M1142" si="417">J1149</f>
        <v>0</v>
      </c>
      <c r="K1142" s="87">
        <f t="shared" ref="K1142" si="418">K1149</f>
        <v>0</v>
      </c>
      <c r="L1142" s="87">
        <f t="shared" si="417"/>
        <v>0</v>
      </c>
      <c r="M1142" s="87">
        <f t="shared" si="417"/>
        <v>0</v>
      </c>
      <c r="N1142" s="782"/>
    </row>
    <row r="1143" spans="1:14" s="252" customFormat="1" ht="15.75" customHeight="1">
      <c r="A1143" s="244"/>
      <c r="B1143" s="770"/>
      <c r="C1143" s="765"/>
      <c r="D1143" s="765"/>
      <c r="E1143" s="245" t="s">
        <v>15</v>
      </c>
      <c r="F1143" s="87">
        <f t="shared" ref="F1143" si="419">F1150</f>
        <v>0</v>
      </c>
      <c r="G1143" s="87">
        <f t="shared" si="415"/>
        <v>0</v>
      </c>
      <c r="H1143" s="87">
        <f t="shared" si="416"/>
        <v>0</v>
      </c>
      <c r="I1143" s="87">
        <f t="shared" si="416"/>
        <v>0</v>
      </c>
      <c r="J1143" s="87">
        <f t="shared" ref="J1143:M1143" si="420">J1150</f>
        <v>0</v>
      </c>
      <c r="K1143" s="87">
        <f t="shared" ref="K1143" si="421">K1150</f>
        <v>0</v>
      </c>
      <c r="L1143" s="87">
        <f t="shared" si="420"/>
        <v>0</v>
      </c>
      <c r="M1143" s="87">
        <f t="shared" si="420"/>
        <v>0</v>
      </c>
      <c r="N1143" s="782"/>
    </row>
    <row r="1144" spans="1:14" s="252" customFormat="1" ht="15.75" customHeight="1">
      <c r="A1144" s="244"/>
      <c r="B1144" s="770"/>
      <c r="C1144" s="765"/>
      <c r="D1144" s="765"/>
      <c r="E1144" s="245" t="s">
        <v>29</v>
      </c>
      <c r="F1144" s="87"/>
      <c r="G1144" s="87"/>
      <c r="H1144" s="87"/>
      <c r="I1144" s="87"/>
      <c r="J1144" s="87"/>
      <c r="K1144" s="87"/>
      <c r="L1144" s="87"/>
      <c r="M1144" s="87"/>
      <c r="N1144" s="782"/>
    </row>
    <row r="1145" spans="1:14" s="252" customFormat="1" ht="15.75" customHeight="1">
      <c r="A1145" s="244"/>
      <c r="B1145" s="770"/>
      <c r="C1145" s="765"/>
      <c r="D1145" s="765"/>
      <c r="E1145" s="245" t="s">
        <v>62</v>
      </c>
      <c r="F1145" s="87">
        <f t="shared" ref="F1145:G1145" si="422">F1152</f>
        <v>2472.09546</v>
      </c>
      <c r="G1145" s="87">
        <f t="shared" si="422"/>
        <v>2472.09546</v>
      </c>
      <c r="H1145" s="87">
        <f>H1152</f>
        <v>2671</v>
      </c>
      <c r="I1145" s="87">
        <f>I1152</f>
        <v>1165.4123199999999</v>
      </c>
      <c r="J1145" s="87">
        <f t="shared" ref="J1145:M1145" si="423">J1152</f>
        <v>2668.73414</v>
      </c>
      <c r="K1145" s="87">
        <f t="shared" ref="K1145" si="424">K1152</f>
        <v>2668.73414</v>
      </c>
      <c r="L1145" s="87">
        <f t="shared" si="423"/>
        <v>2671</v>
      </c>
      <c r="M1145" s="87">
        <f t="shared" si="423"/>
        <v>2671</v>
      </c>
      <c r="N1145" s="782"/>
    </row>
    <row r="1146" spans="1:14" s="252" customFormat="1" ht="15.75" customHeight="1">
      <c r="A1146" s="244"/>
      <c r="B1146" s="770"/>
      <c r="C1146" s="765"/>
      <c r="D1146" s="765"/>
      <c r="E1146" s="245" t="s">
        <v>16</v>
      </c>
      <c r="F1146" s="87"/>
      <c r="G1146" s="87"/>
      <c r="H1146" s="87"/>
      <c r="I1146" s="87"/>
      <c r="J1146" s="87"/>
      <c r="K1146" s="87"/>
      <c r="L1146" s="87"/>
      <c r="M1146" s="87"/>
      <c r="N1146" s="782"/>
    </row>
    <row r="1147" spans="1:14" s="252" customFormat="1" ht="15.75" customHeight="1">
      <c r="A1147" s="244"/>
      <c r="B1147" s="750"/>
      <c r="C1147" s="764" t="s">
        <v>82</v>
      </c>
      <c r="D1147" s="766" t="s">
        <v>193</v>
      </c>
      <c r="E1147" s="242" t="s">
        <v>13</v>
      </c>
      <c r="F1147" s="91">
        <f t="shared" ref="F1147:G1147" si="425">F1149+F1150+F1151+F1152</f>
        <v>2472.09546</v>
      </c>
      <c r="G1147" s="91">
        <f t="shared" si="425"/>
        <v>2472.09546</v>
      </c>
      <c r="H1147" s="91">
        <f t="shared" ref="H1147:M1147" si="426">H1149+H1150+H1151+H1152</f>
        <v>2671</v>
      </c>
      <c r="I1147" s="91">
        <f t="shared" si="426"/>
        <v>1165.4123199999999</v>
      </c>
      <c r="J1147" s="89">
        <f t="shared" si="426"/>
        <v>2668.73414</v>
      </c>
      <c r="K1147" s="89">
        <f t="shared" si="426"/>
        <v>2668.73414</v>
      </c>
      <c r="L1147" s="91">
        <f t="shared" si="426"/>
        <v>2671</v>
      </c>
      <c r="M1147" s="91">
        <f t="shared" si="426"/>
        <v>2671</v>
      </c>
      <c r="N1147" s="247"/>
    </row>
    <row r="1148" spans="1:14" s="252" customFormat="1" ht="15.75" customHeight="1">
      <c r="A1148" s="244"/>
      <c r="B1148" s="750"/>
      <c r="C1148" s="764"/>
      <c r="D1148" s="766"/>
      <c r="E1148" s="242" t="s">
        <v>14</v>
      </c>
      <c r="F1148" s="91"/>
      <c r="G1148" s="91"/>
      <c r="H1148" s="91"/>
      <c r="I1148" s="91"/>
      <c r="J1148" s="89"/>
      <c r="K1148" s="89"/>
      <c r="L1148" s="91"/>
      <c r="M1148" s="92"/>
      <c r="N1148" s="247"/>
    </row>
    <row r="1149" spans="1:14" s="252" customFormat="1" ht="15.75" customHeight="1">
      <c r="A1149" s="244"/>
      <c r="B1149" s="750"/>
      <c r="C1149" s="764"/>
      <c r="D1149" s="766"/>
      <c r="E1149" s="242" t="s">
        <v>24</v>
      </c>
      <c r="F1149" s="91">
        <v>0</v>
      </c>
      <c r="G1149" s="91">
        <v>0</v>
      </c>
      <c r="H1149" s="91">
        <v>0</v>
      </c>
      <c r="I1149" s="91">
        <v>0</v>
      </c>
      <c r="J1149" s="89">
        <v>0</v>
      </c>
      <c r="K1149" s="89">
        <v>0</v>
      </c>
      <c r="L1149" s="91">
        <v>0</v>
      </c>
      <c r="M1149" s="92">
        <v>0</v>
      </c>
      <c r="N1149" s="247"/>
    </row>
    <row r="1150" spans="1:14" s="252" customFormat="1" ht="15.75" customHeight="1">
      <c r="A1150" s="244"/>
      <c r="B1150" s="750"/>
      <c r="C1150" s="764"/>
      <c r="D1150" s="766"/>
      <c r="E1150" s="242" t="s">
        <v>15</v>
      </c>
      <c r="F1150" s="91">
        <v>0</v>
      </c>
      <c r="G1150" s="91">
        <v>0</v>
      </c>
      <c r="H1150" s="91">
        <v>0</v>
      </c>
      <c r="I1150" s="91">
        <v>0</v>
      </c>
      <c r="J1150" s="89">
        <v>0</v>
      </c>
      <c r="K1150" s="89">
        <v>0</v>
      </c>
      <c r="L1150" s="91">
        <v>0</v>
      </c>
      <c r="M1150" s="92">
        <v>0</v>
      </c>
      <c r="N1150" s="247"/>
    </row>
    <row r="1151" spans="1:14" s="252" customFormat="1" ht="15.75" customHeight="1">
      <c r="A1151" s="244"/>
      <c r="B1151" s="750"/>
      <c r="C1151" s="764"/>
      <c r="D1151" s="766"/>
      <c r="E1151" s="242" t="s">
        <v>29</v>
      </c>
      <c r="F1151" s="91"/>
      <c r="G1151" s="91"/>
      <c r="H1151" s="91"/>
      <c r="I1151" s="91"/>
      <c r="J1151" s="89"/>
      <c r="K1151" s="89"/>
      <c r="L1151" s="91"/>
      <c r="M1151" s="92"/>
      <c r="N1151" s="247"/>
    </row>
    <row r="1152" spans="1:14" s="252" customFormat="1" ht="15.75" customHeight="1">
      <c r="A1152" s="244"/>
      <c r="B1152" s="750"/>
      <c r="C1152" s="764"/>
      <c r="D1152" s="766"/>
      <c r="E1152" s="242" t="s">
        <v>62</v>
      </c>
      <c r="F1152" s="162">
        <v>2472.09546</v>
      </c>
      <c r="G1152" s="430">
        <v>2472.09546</v>
      </c>
      <c r="H1152" s="413">
        <v>2671</v>
      </c>
      <c r="I1152" s="413">
        <v>1165.4123199999999</v>
      </c>
      <c r="J1152" s="145">
        <v>2668.73414</v>
      </c>
      <c r="K1152" s="145">
        <v>2668.73414</v>
      </c>
      <c r="L1152" s="422">
        <v>2671</v>
      </c>
      <c r="M1152" s="422">
        <v>2671</v>
      </c>
      <c r="N1152" s="247"/>
    </row>
    <row r="1153" spans="1:14" s="252" customFormat="1" ht="15.75" customHeight="1">
      <c r="A1153" s="244"/>
      <c r="B1153" s="750"/>
      <c r="C1153" s="764"/>
      <c r="D1153" s="766"/>
      <c r="E1153" s="242" t="s">
        <v>16</v>
      </c>
      <c r="F1153" s="91"/>
      <c r="G1153" s="91"/>
      <c r="H1153" s="91"/>
      <c r="I1153" s="91"/>
      <c r="J1153" s="89"/>
      <c r="K1153" s="89"/>
      <c r="L1153" s="91"/>
      <c r="M1153" s="92"/>
      <c r="N1153" s="247"/>
    </row>
    <row r="1154" spans="1:14" s="252" customFormat="1" ht="15.75" customHeight="1">
      <c r="A1154" s="244"/>
      <c r="B1154" s="770" t="s">
        <v>402</v>
      </c>
      <c r="C1154" s="765" t="s">
        <v>521</v>
      </c>
      <c r="D1154" s="765" t="s">
        <v>218</v>
      </c>
      <c r="E1154" s="245" t="s">
        <v>13</v>
      </c>
      <c r="F1154" s="87">
        <f t="shared" ref="F1154:G1154" si="427">F1156+F1157+F1158+F1159</f>
        <v>6459.9424500000005</v>
      </c>
      <c r="G1154" s="87">
        <f t="shared" si="427"/>
        <v>6459.8524500000003</v>
      </c>
      <c r="H1154" s="87">
        <f t="shared" ref="H1154:M1154" si="428">H1156+H1157+H1158+H1159</f>
        <v>11010.67302</v>
      </c>
      <c r="I1154" s="87">
        <f t="shared" si="428"/>
        <v>5765.7707700000001</v>
      </c>
      <c r="J1154" s="87">
        <f t="shared" si="428"/>
        <v>13568.082049999999</v>
      </c>
      <c r="K1154" s="87">
        <f t="shared" si="428"/>
        <v>13524.55544</v>
      </c>
      <c r="L1154" s="87">
        <f t="shared" si="428"/>
        <v>7851.39149</v>
      </c>
      <c r="M1154" s="87">
        <f t="shared" si="428"/>
        <v>7851.39149</v>
      </c>
      <c r="N1154" s="770"/>
    </row>
    <row r="1155" spans="1:14" s="252" customFormat="1" ht="15.75" customHeight="1">
      <c r="A1155" s="244"/>
      <c r="B1155" s="770"/>
      <c r="C1155" s="765"/>
      <c r="D1155" s="765"/>
      <c r="E1155" s="245" t="s">
        <v>14</v>
      </c>
      <c r="F1155" s="87"/>
      <c r="G1155" s="87"/>
      <c r="H1155" s="87"/>
      <c r="I1155" s="87"/>
      <c r="J1155" s="87"/>
      <c r="K1155" s="87"/>
      <c r="L1155" s="87"/>
      <c r="M1155" s="87"/>
      <c r="N1155" s="782"/>
    </row>
    <row r="1156" spans="1:14" s="252" customFormat="1" ht="15.75" customHeight="1">
      <c r="A1156" s="244"/>
      <c r="B1156" s="770"/>
      <c r="C1156" s="765"/>
      <c r="D1156" s="765"/>
      <c r="E1156" s="245" t="s">
        <v>24</v>
      </c>
      <c r="F1156" s="87">
        <f>F1163+F1170+F1177</f>
        <v>0</v>
      </c>
      <c r="G1156" s="87">
        <f t="shared" ref="G1156" si="429">G1163+G1170+G1177</f>
        <v>0</v>
      </c>
      <c r="H1156" s="87">
        <f>H1163+H1170+H1177+H1184</f>
        <v>0</v>
      </c>
      <c r="I1156" s="87">
        <f t="shared" ref="I1156" si="430">I1163+I1170+I1177+I1184</f>
        <v>0</v>
      </c>
      <c r="J1156" s="87">
        <f>J1163+J1170+J1177+J1184+J1191</f>
        <v>0</v>
      </c>
      <c r="K1156" s="87">
        <f>K1163+K1170+K1177+K1184+K1191</f>
        <v>0</v>
      </c>
      <c r="L1156" s="87">
        <f>L1163+L1170+L1177+L1184+L1191</f>
        <v>0</v>
      </c>
      <c r="M1156" s="87">
        <f>M1163+M1170+M1177+M1184+M1191</f>
        <v>0</v>
      </c>
      <c r="N1156" s="782"/>
    </row>
    <row r="1157" spans="1:14" s="252" customFormat="1" ht="15.75" customHeight="1">
      <c r="A1157" s="244"/>
      <c r="B1157" s="770"/>
      <c r="C1157" s="765"/>
      <c r="D1157" s="765"/>
      <c r="E1157" s="245" t="s">
        <v>15</v>
      </c>
      <c r="F1157" s="87">
        <f t="shared" ref="F1157:G1160" si="431">F1164+F1171+F1178</f>
        <v>0</v>
      </c>
      <c r="G1157" s="87">
        <f t="shared" si="431"/>
        <v>0</v>
      </c>
      <c r="H1157" s="87">
        <f t="shared" ref="H1157:I1160" si="432">H1164+H1171+H1178+H1185</f>
        <v>0</v>
      </c>
      <c r="I1157" s="87">
        <f t="shared" si="432"/>
        <v>0</v>
      </c>
      <c r="J1157" s="87">
        <f t="shared" ref="J1157:K1160" si="433">J1164+J1171+J1178+J1185+J1192</f>
        <v>2938.73</v>
      </c>
      <c r="K1157" s="87">
        <f t="shared" si="433"/>
        <v>2938.7262300000002</v>
      </c>
      <c r="L1157" s="87">
        <f t="shared" ref="L1157:M1157" si="434">L1164+L1171+L1178+L1185+L1192</f>
        <v>0</v>
      </c>
      <c r="M1157" s="87">
        <f t="shared" si="434"/>
        <v>0</v>
      </c>
      <c r="N1157" s="782"/>
    </row>
    <row r="1158" spans="1:14" s="252" customFormat="1" ht="15.75" customHeight="1">
      <c r="A1158" s="244"/>
      <c r="B1158" s="770"/>
      <c r="C1158" s="765"/>
      <c r="D1158" s="765"/>
      <c r="E1158" s="245" t="s">
        <v>29</v>
      </c>
      <c r="F1158" s="87">
        <f t="shared" si="431"/>
        <v>0</v>
      </c>
      <c r="G1158" s="87">
        <f t="shared" si="431"/>
        <v>0</v>
      </c>
      <c r="H1158" s="87">
        <f t="shared" si="432"/>
        <v>0</v>
      </c>
      <c r="I1158" s="87">
        <f t="shared" si="432"/>
        <v>0</v>
      </c>
      <c r="J1158" s="87">
        <f t="shared" si="433"/>
        <v>0</v>
      </c>
      <c r="K1158" s="87">
        <f t="shared" si="433"/>
        <v>0</v>
      </c>
      <c r="L1158" s="87">
        <f t="shared" ref="L1158:M1158" si="435">L1165+L1172+L1179+L1186+L1193</f>
        <v>0</v>
      </c>
      <c r="M1158" s="87">
        <f t="shared" si="435"/>
        <v>0</v>
      </c>
      <c r="N1158" s="782"/>
    </row>
    <row r="1159" spans="1:14" s="252" customFormat="1" ht="15.75" customHeight="1">
      <c r="A1159" s="244"/>
      <c r="B1159" s="770"/>
      <c r="C1159" s="765"/>
      <c r="D1159" s="765"/>
      <c r="E1159" s="245" t="s">
        <v>62</v>
      </c>
      <c r="F1159" s="87">
        <f t="shared" si="431"/>
        <v>6459.9424500000005</v>
      </c>
      <c r="G1159" s="87">
        <f t="shared" si="431"/>
        <v>6459.8524500000003</v>
      </c>
      <c r="H1159" s="87">
        <f t="shared" si="432"/>
        <v>11010.67302</v>
      </c>
      <c r="I1159" s="87">
        <f t="shared" si="432"/>
        <v>5765.7707700000001</v>
      </c>
      <c r="J1159" s="87">
        <f t="shared" si="433"/>
        <v>10629.35205</v>
      </c>
      <c r="K1159" s="87">
        <f t="shared" si="433"/>
        <v>10585.82921</v>
      </c>
      <c r="L1159" s="87">
        <f t="shared" ref="L1159:M1159" si="436">L1166+L1173+L1180+L1187+L1194</f>
        <v>7851.39149</v>
      </c>
      <c r="M1159" s="87">
        <f t="shared" si="436"/>
        <v>7851.39149</v>
      </c>
      <c r="N1159" s="782"/>
    </row>
    <row r="1160" spans="1:14" s="252" customFormat="1" ht="15.75" customHeight="1">
      <c r="A1160" s="244"/>
      <c r="B1160" s="770"/>
      <c r="C1160" s="765"/>
      <c r="D1160" s="765"/>
      <c r="E1160" s="245" t="s">
        <v>16</v>
      </c>
      <c r="F1160" s="87">
        <f t="shared" si="431"/>
        <v>0</v>
      </c>
      <c r="G1160" s="87">
        <f t="shared" si="431"/>
        <v>0</v>
      </c>
      <c r="H1160" s="87">
        <f t="shared" si="432"/>
        <v>0</v>
      </c>
      <c r="I1160" s="87">
        <f t="shared" si="432"/>
        <v>0</v>
      </c>
      <c r="J1160" s="87">
        <f t="shared" si="433"/>
        <v>0</v>
      </c>
      <c r="K1160" s="87">
        <f t="shared" si="433"/>
        <v>0</v>
      </c>
      <c r="L1160" s="87">
        <f t="shared" ref="L1160:M1160" si="437">L1167+L1174+L1181+L1188+L1195</f>
        <v>0</v>
      </c>
      <c r="M1160" s="87">
        <f t="shared" si="437"/>
        <v>0</v>
      </c>
      <c r="N1160" s="782"/>
    </row>
    <row r="1161" spans="1:14" s="252" customFormat="1" ht="15.75" customHeight="1">
      <c r="A1161" s="244"/>
      <c r="B1161" s="747"/>
      <c r="C1161" s="752" t="s">
        <v>366</v>
      </c>
      <c r="D1161" s="752" t="s">
        <v>183</v>
      </c>
      <c r="E1161" s="242" t="s">
        <v>13</v>
      </c>
      <c r="F1161" s="91">
        <f t="shared" ref="F1161:G1161" si="438">F1163+F1164+F1166</f>
        <v>4347.3429400000005</v>
      </c>
      <c r="G1161" s="91">
        <f t="shared" si="438"/>
        <v>4347.2529400000003</v>
      </c>
      <c r="H1161" s="91">
        <f t="shared" ref="H1161:M1161" si="439">H1163+H1164+H1166</f>
        <v>5375.4112800000003</v>
      </c>
      <c r="I1161" s="91">
        <f t="shared" si="439"/>
        <v>2332.2399599999999</v>
      </c>
      <c r="J1161" s="89">
        <f t="shared" si="439"/>
        <v>5375.4112800000003</v>
      </c>
      <c r="K1161" s="89">
        <f t="shared" si="439"/>
        <v>5375.4111300000004</v>
      </c>
      <c r="L1161" s="91">
        <f t="shared" si="439"/>
        <v>5375.4112800000003</v>
      </c>
      <c r="M1161" s="91">
        <f t="shared" si="439"/>
        <v>5375.4112800000003</v>
      </c>
      <c r="N1161" s="90"/>
    </row>
    <row r="1162" spans="1:14" s="252" customFormat="1" ht="15.75" customHeight="1">
      <c r="A1162" s="244"/>
      <c r="B1162" s="748"/>
      <c r="C1162" s="753"/>
      <c r="D1162" s="753"/>
      <c r="E1162" s="242" t="s">
        <v>14</v>
      </c>
      <c r="F1162" s="91"/>
      <c r="G1162" s="91"/>
      <c r="H1162" s="91"/>
      <c r="I1162" s="91"/>
      <c r="J1162" s="89"/>
      <c r="K1162" s="89"/>
      <c r="L1162" s="88"/>
      <c r="M1162" s="88"/>
      <c r="N1162" s="90"/>
    </row>
    <row r="1163" spans="1:14" s="252" customFormat="1" ht="15.75" customHeight="1">
      <c r="A1163" s="244"/>
      <c r="B1163" s="748"/>
      <c r="C1163" s="753"/>
      <c r="D1163" s="753"/>
      <c r="E1163" s="242" t="s">
        <v>24</v>
      </c>
      <c r="F1163" s="91">
        <v>0</v>
      </c>
      <c r="G1163" s="91">
        <v>0</v>
      </c>
      <c r="H1163" s="91">
        <v>0</v>
      </c>
      <c r="I1163" s="91">
        <v>0</v>
      </c>
      <c r="J1163" s="89">
        <v>0</v>
      </c>
      <c r="K1163" s="89">
        <v>0</v>
      </c>
      <c r="L1163" s="88">
        <v>0</v>
      </c>
      <c r="M1163" s="88">
        <v>0</v>
      </c>
      <c r="N1163" s="90"/>
    </row>
    <row r="1164" spans="1:14" s="252" customFormat="1" ht="15.75" customHeight="1">
      <c r="A1164" s="244"/>
      <c r="B1164" s="748"/>
      <c r="C1164" s="753"/>
      <c r="D1164" s="753"/>
      <c r="E1164" s="242" t="s">
        <v>15</v>
      </c>
      <c r="F1164" s="91">
        <v>0</v>
      </c>
      <c r="G1164" s="91">
        <v>0</v>
      </c>
      <c r="H1164" s="91">
        <v>0</v>
      </c>
      <c r="I1164" s="91">
        <v>0</v>
      </c>
      <c r="J1164" s="89">
        <v>0</v>
      </c>
      <c r="K1164" s="89">
        <v>0</v>
      </c>
      <c r="L1164" s="88">
        <v>0</v>
      </c>
      <c r="M1164" s="88">
        <v>0</v>
      </c>
      <c r="N1164" s="90"/>
    </row>
    <row r="1165" spans="1:14" s="252" customFormat="1" ht="15.75" customHeight="1">
      <c r="A1165" s="244"/>
      <c r="B1165" s="748"/>
      <c r="C1165" s="753"/>
      <c r="D1165" s="753"/>
      <c r="E1165" s="242" t="s">
        <v>29</v>
      </c>
      <c r="F1165" s="91"/>
      <c r="G1165" s="91"/>
      <c r="H1165" s="91"/>
      <c r="I1165" s="91"/>
      <c r="J1165" s="89"/>
      <c r="K1165" s="89"/>
      <c r="L1165" s="88"/>
      <c r="M1165" s="88"/>
      <c r="N1165" s="90"/>
    </row>
    <row r="1166" spans="1:14" s="252" customFormat="1" ht="15.75" customHeight="1">
      <c r="A1166" s="244"/>
      <c r="B1166" s="748"/>
      <c r="C1166" s="753"/>
      <c r="D1166" s="753"/>
      <c r="E1166" s="242" t="s">
        <v>62</v>
      </c>
      <c r="F1166" s="140">
        <v>4347.3429400000005</v>
      </c>
      <c r="G1166" s="417">
        <v>4347.2529400000003</v>
      </c>
      <c r="H1166" s="413">
        <v>5375.4112800000003</v>
      </c>
      <c r="I1166" s="413">
        <v>2332.2399599999999</v>
      </c>
      <c r="J1166" s="141">
        <v>5375.4112800000003</v>
      </c>
      <c r="K1166" s="141">
        <v>5375.4111300000004</v>
      </c>
      <c r="L1166" s="422">
        <v>5375.4112800000003</v>
      </c>
      <c r="M1166" s="422">
        <v>5375.4112800000003</v>
      </c>
      <c r="N1166" s="90"/>
    </row>
    <row r="1167" spans="1:14" s="252" customFormat="1" ht="15.75" customHeight="1">
      <c r="A1167" s="244"/>
      <c r="B1167" s="748"/>
      <c r="C1167" s="753"/>
      <c r="D1167" s="753"/>
      <c r="E1167" s="242" t="s">
        <v>16</v>
      </c>
      <c r="F1167" s="91"/>
      <c r="G1167" s="91"/>
      <c r="H1167" s="91"/>
      <c r="I1167" s="91"/>
      <c r="J1167" s="89"/>
      <c r="K1167" s="89"/>
      <c r="L1167" s="88"/>
      <c r="M1167" s="88"/>
      <c r="N1167" s="90"/>
    </row>
    <row r="1168" spans="1:14" s="252" customFormat="1" ht="15.75" customHeight="1">
      <c r="A1168" s="244"/>
      <c r="B1168" s="748"/>
      <c r="C1168" s="753"/>
      <c r="D1168" s="753"/>
      <c r="E1168" s="242" t="s">
        <v>13</v>
      </c>
      <c r="F1168" s="91">
        <f t="shared" ref="F1168:G1168" si="440">F1170+F1171+F1173</f>
        <v>1310.9615100000001</v>
      </c>
      <c r="G1168" s="91">
        <f t="shared" si="440"/>
        <v>1310.9615100000001</v>
      </c>
      <c r="H1168" s="91">
        <f t="shared" ref="H1168:M1168" si="441">H1170+H1171+H1173</f>
        <v>1623.3742099999999</v>
      </c>
      <c r="I1168" s="91">
        <f t="shared" si="441"/>
        <v>606.78743999999995</v>
      </c>
      <c r="J1168" s="89">
        <f t="shared" si="441"/>
        <v>1623.3742099999999</v>
      </c>
      <c r="K1168" s="89">
        <f t="shared" si="441"/>
        <v>1579.8515199999999</v>
      </c>
      <c r="L1168" s="91">
        <f t="shared" si="441"/>
        <v>1623.3742099999999</v>
      </c>
      <c r="M1168" s="91">
        <f t="shared" si="441"/>
        <v>1623.3742099999999</v>
      </c>
      <c r="N1168" s="90"/>
    </row>
    <row r="1169" spans="1:14" s="252" customFormat="1" ht="15.75" customHeight="1">
      <c r="A1169" s="244"/>
      <c r="B1169" s="748"/>
      <c r="C1169" s="753"/>
      <c r="D1169" s="753"/>
      <c r="E1169" s="242" t="s">
        <v>14</v>
      </c>
      <c r="F1169" s="91"/>
      <c r="G1169" s="91"/>
      <c r="H1169" s="91"/>
      <c r="I1169" s="91"/>
      <c r="J1169" s="89"/>
      <c r="K1169" s="89"/>
      <c r="L1169" s="88"/>
      <c r="M1169" s="88"/>
      <c r="N1169" s="90"/>
    </row>
    <row r="1170" spans="1:14" s="252" customFormat="1" ht="15.75" customHeight="1">
      <c r="A1170" s="244"/>
      <c r="B1170" s="748"/>
      <c r="C1170" s="753"/>
      <c r="D1170" s="753"/>
      <c r="E1170" s="242" t="s">
        <v>24</v>
      </c>
      <c r="F1170" s="91">
        <v>0</v>
      </c>
      <c r="G1170" s="91">
        <v>0</v>
      </c>
      <c r="H1170" s="91">
        <v>0</v>
      </c>
      <c r="I1170" s="91">
        <v>0</v>
      </c>
      <c r="J1170" s="89">
        <v>0</v>
      </c>
      <c r="K1170" s="89">
        <v>0</v>
      </c>
      <c r="L1170" s="88">
        <v>0</v>
      </c>
      <c r="M1170" s="88">
        <v>0</v>
      </c>
      <c r="N1170" s="90"/>
    </row>
    <row r="1171" spans="1:14" s="252" customFormat="1" ht="15.75" customHeight="1">
      <c r="A1171" s="244"/>
      <c r="B1171" s="748"/>
      <c r="C1171" s="753"/>
      <c r="D1171" s="753"/>
      <c r="E1171" s="242" t="s">
        <v>15</v>
      </c>
      <c r="F1171" s="91">
        <v>0</v>
      </c>
      <c r="G1171" s="91">
        <v>0</v>
      </c>
      <c r="H1171" s="91">
        <v>0</v>
      </c>
      <c r="I1171" s="91">
        <v>0</v>
      </c>
      <c r="J1171" s="89">
        <v>0</v>
      </c>
      <c r="K1171" s="89">
        <v>0</v>
      </c>
      <c r="L1171" s="88">
        <v>0</v>
      </c>
      <c r="M1171" s="88">
        <v>0</v>
      </c>
      <c r="N1171" s="90"/>
    </row>
    <row r="1172" spans="1:14" s="252" customFormat="1" ht="15.75" customHeight="1">
      <c r="A1172" s="244"/>
      <c r="B1172" s="748"/>
      <c r="C1172" s="753"/>
      <c r="D1172" s="753"/>
      <c r="E1172" s="242" t="s">
        <v>29</v>
      </c>
      <c r="F1172" s="91"/>
      <c r="G1172" s="91"/>
      <c r="H1172" s="91"/>
      <c r="I1172" s="91"/>
      <c r="J1172" s="89"/>
      <c r="K1172" s="89"/>
      <c r="L1172" s="88"/>
      <c r="M1172" s="88"/>
      <c r="N1172" s="90"/>
    </row>
    <row r="1173" spans="1:14" s="252" customFormat="1" ht="15.75" customHeight="1">
      <c r="A1173" s="244"/>
      <c r="B1173" s="748"/>
      <c r="C1173" s="753"/>
      <c r="D1173" s="753"/>
      <c r="E1173" s="242" t="s">
        <v>62</v>
      </c>
      <c r="F1173" s="140">
        <v>1310.9615100000001</v>
      </c>
      <c r="G1173" s="416">
        <v>1310.9615100000001</v>
      </c>
      <c r="H1173" s="413">
        <v>1623.3742099999999</v>
      </c>
      <c r="I1173" s="413">
        <v>606.78743999999995</v>
      </c>
      <c r="J1173" s="141">
        <v>1623.3742099999999</v>
      </c>
      <c r="K1173" s="141">
        <v>1579.8515199999999</v>
      </c>
      <c r="L1173" s="422">
        <v>1623.3742099999999</v>
      </c>
      <c r="M1173" s="422">
        <v>1623.3742099999999</v>
      </c>
      <c r="N1173" s="90"/>
    </row>
    <row r="1174" spans="1:14" s="252" customFormat="1" ht="15.75" customHeight="1">
      <c r="A1174" s="244"/>
      <c r="B1174" s="748"/>
      <c r="C1174" s="753"/>
      <c r="D1174" s="753"/>
      <c r="E1174" s="242" t="s">
        <v>16</v>
      </c>
      <c r="F1174" s="91"/>
      <c r="G1174" s="91"/>
      <c r="H1174" s="91"/>
      <c r="I1174" s="91"/>
      <c r="J1174" s="89"/>
      <c r="K1174" s="89"/>
      <c r="L1174" s="88"/>
      <c r="M1174" s="88"/>
      <c r="N1174" s="90"/>
    </row>
    <row r="1175" spans="1:14" s="252" customFormat="1" ht="15.75" customHeight="1">
      <c r="A1175" s="244"/>
      <c r="B1175" s="748"/>
      <c r="C1175" s="753"/>
      <c r="D1175" s="753"/>
      <c r="E1175" s="242" t="s">
        <v>13</v>
      </c>
      <c r="F1175" s="91">
        <f t="shared" ref="F1175:G1175" si="442">F1177+F1178+F1179+F1180</f>
        <v>801.63800000000003</v>
      </c>
      <c r="G1175" s="91">
        <f t="shared" si="442"/>
        <v>801.63800000000003</v>
      </c>
      <c r="H1175" s="91">
        <f t="shared" ref="H1175:M1175" si="443">H1177+H1178+H1179+H1180</f>
        <v>3986.88753</v>
      </c>
      <c r="I1175" s="91">
        <f t="shared" si="443"/>
        <v>2801.7433700000001</v>
      </c>
      <c r="J1175" s="89">
        <f t="shared" si="443"/>
        <v>3575.8824100000002</v>
      </c>
      <c r="K1175" s="89">
        <f t="shared" si="443"/>
        <v>3575.8824100000002</v>
      </c>
      <c r="L1175" s="91">
        <f t="shared" si="443"/>
        <v>852.60599999999999</v>
      </c>
      <c r="M1175" s="91">
        <f t="shared" si="443"/>
        <v>852.60599999999999</v>
      </c>
      <c r="N1175" s="247"/>
    </row>
    <row r="1176" spans="1:14" s="252" customFormat="1" ht="15.75" customHeight="1">
      <c r="A1176" s="244"/>
      <c r="B1176" s="748"/>
      <c r="C1176" s="753"/>
      <c r="D1176" s="753"/>
      <c r="E1176" s="242" t="s">
        <v>14</v>
      </c>
      <c r="F1176" s="91"/>
      <c r="G1176" s="91"/>
      <c r="H1176" s="91"/>
      <c r="I1176" s="91"/>
      <c r="J1176" s="89"/>
      <c r="K1176" s="89"/>
      <c r="L1176" s="92"/>
      <c r="M1176" s="92"/>
      <c r="N1176" s="247"/>
    </row>
    <row r="1177" spans="1:14" s="252" customFormat="1" ht="15.75" customHeight="1">
      <c r="A1177" s="244"/>
      <c r="B1177" s="748"/>
      <c r="C1177" s="753"/>
      <c r="D1177" s="753"/>
      <c r="E1177" s="242" t="s">
        <v>24</v>
      </c>
      <c r="F1177" s="91">
        <v>0</v>
      </c>
      <c r="G1177" s="91">
        <v>0</v>
      </c>
      <c r="H1177" s="91">
        <v>0</v>
      </c>
      <c r="I1177" s="91">
        <v>0</v>
      </c>
      <c r="J1177" s="89">
        <v>0</v>
      </c>
      <c r="K1177" s="89">
        <v>0</v>
      </c>
      <c r="L1177" s="92">
        <v>0</v>
      </c>
      <c r="M1177" s="92">
        <v>0</v>
      </c>
      <c r="N1177" s="247"/>
    </row>
    <row r="1178" spans="1:14" s="252" customFormat="1" ht="15.75" customHeight="1">
      <c r="A1178" s="244"/>
      <c r="B1178" s="748"/>
      <c r="C1178" s="753"/>
      <c r="D1178" s="753"/>
      <c r="E1178" s="242" t="s">
        <v>15</v>
      </c>
      <c r="F1178" s="91">
        <v>0</v>
      </c>
      <c r="G1178" s="91">
        <v>0</v>
      </c>
      <c r="H1178" s="91">
        <v>0</v>
      </c>
      <c r="I1178" s="91">
        <v>0</v>
      </c>
      <c r="J1178" s="89">
        <v>0</v>
      </c>
      <c r="K1178" s="89">
        <v>0</v>
      </c>
      <c r="L1178" s="92">
        <v>0</v>
      </c>
      <c r="M1178" s="92">
        <v>0</v>
      </c>
      <c r="N1178" s="247"/>
    </row>
    <row r="1179" spans="1:14" s="252" customFormat="1" ht="15.75" customHeight="1">
      <c r="A1179" s="244"/>
      <c r="B1179" s="748"/>
      <c r="C1179" s="753"/>
      <c r="D1179" s="753"/>
      <c r="E1179" s="242" t="s">
        <v>29</v>
      </c>
      <c r="F1179" s="91"/>
      <c r="G1179" s="91"/>
      <c r="H1179" s="91"/>
      <c r="I1179" s="91"/>
      <c r="J1179" s="89"/>
      <c r="K1179" s="89"/>
      <c r="L1179" s="92"/>
      <c r="M1179" s="92"/>
      <c r="N1179" s="247"/>
    </row>
    <row r="1180" spans="1:14" s="252" customFormat="1" ht="15.75" customHeight="1">
      <c r="A1180" s="244"/>
      <c r="B1180" s="748"/>
      <c r="C1180" s="753"/>
      <c r="D1180" s="753"/>
      <c r="E1180" s="242" t="s">
        <v>62</v>
      </c>
      <c r="F1180" s="140">
        <v>801.63800000000003</v>
      </c>
      <c r="G1180" s="416">
        <v>801.63800000000003</v>
      </c>
      <c r="H1180" s="413">
        <v>3986.88753</v>
      </c>
      <c r="I1180" s="413">
        <v>2801.7433700000001</v>
      </c>
      <c r="J1180" s="141">
        <v>3575.8824100000002</v>
      </c>
      <c r="K1180" s="141">
        <v>3575.8824100000002</v>
      </c>
      <c r="L1180" s="422">
        <v>852.60599999999999</v>
      </c>
      <c r="M1180" s="422">
        <v>852.60599999999999</v>
      </c>
      <c r="N1180" s="247"/>
    </row>
    <row r="1181" spans="1:14" s="252" customFormat="1" ht="15.75" customHeight="1">
      <c r="A1181" s="244"/>
      <c r="B1181" s="748"/>
      <c r="C1181" s="753"/>
      <c r="D1181" s="753"/>
      <c r="E1181" s="242" t="s">
        <v>16</v>
      </c>
      <c r="F1181" s="91"/>
      <c r="G1181" s="91"/>
      <c r="H1181" s="91"/>
      <c r="I1181" s="91"/>
      <c r="J1181" s="89"/>
      <c r="K1181" s="89"/>
      <c r="L1181" s="92"/>
      <c r="M1181" s="92"/>
      <c r="N1181" s="247"/>
    </row>
    <row r="1182" spans="1:14" s="252" customFormat="1" ht="15.75" customHeight="1">
      <c r="A1182" s="409"/>
      <c r="B1182" s="748"/>
      <c r="C1182" s="753"/>
      <c r="D1182" s="753"/>
      <c r="E1182" s="406" t="s">
        <v>13</v>
      </c>
      <c r="F1182" s="91">
        <f t="shared" ref="F1182:M1182" si="444">F1184+F1185+F1186+F1187</f>
        <v>0</v>
      </c>
      <c r="G1182" s="91">
        <f t="shared" si="444"/>
        <v>0</v>
      </c>
      <c r="H1182" s="91">
        <f t="shared" si="444"/>
        <v>25</v>
      </c>
      <c r="I1182" s="91">
        <f t="shared" si="444"/>
        <v>25</v>
      </c>
      <c r="J1182" s="89">
        <f t="shared" si="444"/>
        <v>25</v>
      </c>
      <c r="K1182" s="89">
        <f t="shared" si="444"/>
        <v>25</v>
      </c>
      <c r="L1182" s="91">
        <f t="shared" si="444"/>
        <v>0</v>
      </c>
      <c r="M1182" s="91">
        <f t="shared" si="444"/>
        <v>0</v>
      </c>
      <c r="N1182" s="408"/>
    </row>
    <row r="1183" spans="1:14" s="252" customFormat="1" ht="15.75" customHeight="1">
      <c r="A1183" s="409"/>
      <c r="B1183" s="748"/>
      <c r="C1183" s="753"/>
      <c r="D1183" s="753"/>
      <c r="E1183" s="406" t="s">
        <v>14</v>
      </c>
      <c r="F1183" s="91"/>
      <c r="G1183" s="91"/>
      <c r="H1183" s="91"/>
      <c r="I1183" s="91"/>
      <c r="J1183" s="89"/>
      <c r="K1183" s="89"/>
      <c r="L1183" s="423"/>
      <c r="M1183" s="423"/>
      <c r="N1183" s="408"/>
    </row>
    <row r="1184" spans="1:14" s="252" customFormat="1" ht="15.75" customHeight="1">
      <c r="A1184" s="409"/>
      <c r="B1184" s="748"/>
      <c r="C1184" s="753"/>
      <c r="D1184" s="753"/>
      <c r="E1184" s="406" t="s">
        <v>24</v>
      </c>
      <c r="F1184" s="91">
        <v>0</v>
      </c>
      <c r="G1184" s="91">
        <v>0</v>
      </c>
      <c r="H1184" s="91">
        <v>0</v>
      </c>
      <c r="I1184" s="91">
        <v>0</v>
      </c>
      <c r="J1184" s="89">
        <v>0</v>
      </c>
      <c r="K1184" s="89">
        <v>0</v>
      </c>
      <c r="L1184" s="423">
        <v>0</v>
      </c>
      <c r="M1184" s="423">
        <v>0</v>
      </c>
      <c r="N1184" s="408"/>
    </row>
    <row r="1185" spans="1:14" s="252" customFormat="1" ht="15.75" customHeight="1">
      <c r="A1185" s="409"/>
      <c r="B1185" s="748"/>
      <c r="C1185" s="753"/>
      <c r="D1185" s="753"/>
      <c r="E1185" s="406" t="s">
        <v>15</v>
      </c>
      <c r="F1185" s="91">
        <v>0</v>
      </c>
      <c r="G1185" s="91">
        <v>0</v>
      </c>
      <c r="H1185" s="91">
        <v>0</v>
      </c>
      <c r="I1185" s="91">
        <v>0</v>
      </c>
      <c r="J1185" s="89">
        <v>0</v>
      </c>
      <c r="K1185" s="89">
        <v>0</v>
      </c>
      <c r="L1185" s="423">
        <v>0</v>
      </c>
      <c r="M1185" s="423">
        <v>0</v>
      </c>
      <c r="N1185" s="408"/>
    </row>
    <row r="1186" spans="1:14" s="252" customFormat="1" ht="15.75" customHeight="1">
      <c r="A1186" s="409"/>
      <c r="B1186" s="748"/>
      <c r="C1186" s="753"/>
      <c r="D1186" s="753"/>
      <c r="E1186" s="406" t="s">
        <v>29</v>
      </c>
      <c r="F1186" s="91"/>
      <c r="G1186" s="91"/>
      <c r="H1186" s="91"/>
      <c r="I1186" s="91"/>
      <c r="J1186" s="89"/>
      <c r="K1186" s="89"/>
      <c r="L1186" s="423"/>
      <c r="M1186" s="423"/>
      <c r="N1186" s="408"/>
    </row>
    <row r="1187" spans="1:14" s="252" customFormat="1" ht="15.75" customHeight="1">
      <c r="A1187" s="409"/>
      <c r="B1187" s="748"/>
      <c r="C1187" s="753"/>
      <c r="D1187" s="753"/>
      <c r="E1187" s="406" t="s">
        <v>62</v>
      </c>
      <c r="F1187" s="140">
        <v>0</v>
      </c>
      <c r="G1187" s="416">
        <v>0</v>
      </c>
      <c r="H1187" s="413">
        <v>25</v>
      </c>
      <c r="I1187" s="413">
        <v>25</v>
      </c>
      <c r="J1187" s="410">
        <v>25</v>
      </c>
      <c r="K1187" s="410">
        <v>25</v>
      </c>
      <c r="L1187" s="422">
        <v>0</v>
      </c>
      <c r="M1187" s="422">
        <v>0</v>
      </c>
      <c r="N1187" s="408"/>
    </row>
    <row r="1188" spans="1:14" s="252" customFormat="1" ht="15.75" customHeight="1">
      <c r="A1188" s="409"/>
      <c r="B1188" s="748"/>
      <c r="C1188" s="754"/>
      <c r="D1188" s="754"/>
      <c r="E1188" s="406" t="s">
        <v>16</v>
      </c>
      <c r="F1188" s="91"/>
      <c r="G1188" s="91"/>
      <c r="H1188" s="91"/>
      <c r="I1188" s="91"/>
      <c r="J1188" s="89"/>
      <c r="K1188" s="89"/>
      <c r="L1188" s="423"/>
      <c r="M1188" s="423"/>
      <c r="N1188" s="408"/>
    </row>
    <row r="1189" spans="1:14" s="252" customFormat="1" ht="15.75" customHeight="1">
      <c r="A1189" s="489"/>
      <c r="B1189" s="748"/>
      <c r="C1189" s="752"/>
      <c r="D1189" s="752" t="s">
        <v>720</v>
      </c>
      <c r="E1189" s="487" t="s">
        <v>13</v>
      </c>
      <c r="F1189" s="91">
        <f t="shared" ref="F1189:M1189" si="445">F1191+F1192+F1193+F1194</f>
        <v>0</v>
      </c>
      <c r="G1189" s="91">
        <f t="shared" si="445"/>
        <v>0</v>
      </c>
      <c r="H1189" s="91">
        <f t="shared" si="445"/>
        <v>0</v>
      </c>
      <c r="I1189" s="91">
        <f t="shared" si="445"/>
        <v>0</v>
      </c>
      <c r="J1189" s="89">
        <f t="shared" si="445"/>
        <v>2968.4141500000001</v>
      </c>
      <c r="K1189" s="89">
        <f t="shared" si="445"/>
        <v>2968.4103800000003</v>
      </c>
      <c r="L1189" s="91">
        <f t="shared" si="445"/>
        <v>0</v>
      </c>
      <c r="M1189" s="91">
        <f t="shared" si="445"/>
        <v>0</v>
      </c>
      <c r="N1189" s="488"/>
    </row>
    <row r="1190" spans="1:14" s="252" customFormat="1" ht="15.75" customHeight="1">
      <c r="A1190" s="489"/>
      <c r="B1190" s="748"/>
      <c r="C1190" s="753"/>
      <c r="D1190" s="753"/>
      <c r="E1190" s="487" t="s">
        <v>14</v>
      </c>
      <c r="F1190" s="91"/>
      <c r="G1190" s="91"/>
      <c r="H1190" s="91"/>
      <c r="I1190" s="91"/>
      <c r="J1190" s="89"/>
      <c r="K1190" s="89"/>
      <c r="L1190" s="490"/>
      <c r="M1190" s="490"/>
      <c r="N1190" s="488"/>
    </row>
    <row r="1191" spans="1:14" s="252" customFormat="1" ht="15.75" customHeight="1">
      <c r="A1191" s="489"/>
      <c r="B1191" s="748"/>
      <c r="C1191" s="753"/>
      <c r="D1191" s="753"/>
      <c r="E1191" s="487" t="s">
        <v>24</v>
      </c>
      <c r="F1191" s="91">
        <v>0</v>
      </c>
      <c r="G1191" s="91">
        <v>0</v>
      </c>
      <c r="H1191" s="91">
        <v>0</v>
      </c>
      <c r="I1191" s="91">
        <v>0</v>
      </c>
      <c r="J1191" s="89">
        <v>0</v>
      </c>
      <c r="K1191" s="89">
        <v>0</v>
      </c>
      <c r="L1191" s="490">
        <v>0</v>
      </c>
      <c r="M1191" s="490">
        <v>0</v>
      </c>
      <c r="N1191" s="488"/>
    </row>
    <row r="1192" spans="1:14" s="252" customFormat="1" ht="15.75" customHeight="1">
      <c r="A1192" s="489"/>
      <c r="B1192" s="748"/>
      <c r="C1192" s="753"/>
      <c r="D1192" s="753"/>
      <c r="E1192" s="487" t="s">
        <v>15</v>
      </c>
      <c r="F1192" s="91">
        <v>0</v>
      </c>
      <c r="G1192" s="91">
        <v>0</v>
      </c>
      <c r="H1192" s="91">
        <v>0</v>
      </c>
      <c r="I1192" s="91">
        <v>0</v>
      </c>
      <c r="J1192" s="89">
        <v>2938.73</v>
      </c>
      <c r="K1192" s="89">
        <v>2938.7262300000002</v>
      </c>
      <c r="L1192" s="490">
        <v>0</v>
      </c>
      <c r="M1192" s="490">
        <v>0</v>
      </c>
      <c r="N1192" s="488"/>
    </row>
    <row r="1193" spans="1:14" s="252" customFormat="1" ht="15.75" customHeight="1">
      <c r="A1193" s="489"/>
      <c r="B1193" s="748"/>
      <c r="C1193" s="753"/>
      <c r="D1193" s="753"/>
      <c r="E1193" s="487" t="s">
        <v>29</v>
      </c>
      <c r="F1193" s="91"/>
      <c r="G1193" s="91"/>
      <c r="H1193" s="91"/>
      <c r="I1193" s="91"/>
      <c r="J1193" s="89"/>
      <c r="K1193" s="89"/>
      <c r="L1193" s="490"/>
      <c r="M1193" s="490"/>
      <c r="N1193" s="488"/>
    </row>
    <row r="1194" spans="1:14" s="252" customFormat="1" ht="15.75" customHeight="1">
      <c r="A1194" s="489"/>
      <c r="B1194" s="748"/>
      <c r="C1194" s="753"/>
      <c r="D1194" s="753"/>
      <c r="E1194" s="487" t="s">
        <v>62</v>
      </c>
      <c r="F1194" s="140">
        <v>0</v>
      </c>
      <c r="G1194" s="416">
        <v>0</v>
      </c>
      <c r="H1194" s="413"/>
      <c r="I1194" s="413"/>
      <c r="J1194" s="141">
        <v>29.684149999999999</v>
      </c>
      <c r="K1194" s="141">
        <v>29.684149999999999</v>
      </c>
      <c r="L1194" s="422">
        <v>0</v>
      </c>
      <c r="M1194" s="422">
        <v>0</v>
      </c>
      <c r="N1194" s="488"/>
    </row>
    <row r="1195" spans="1:14" s="252" customFormat="1" ht="15.75" customHeight="1">
      <c r="A1195" s="489"/>
      <c r="B1195" s="749"/>
      <c r="C1195" s="754"/>
      <c r="D1195" s="754"/>
      <c r="E1195" s="487" t="s">
        <v>16</v>
      </c>
      <c r="F1195" s="91"/>
      <c r="G1195" s="91"/>
      <c r="H1195" s="91"/>
      <c r="I1195" s="91"/>
      <c r="J1195" s="89"/>
      <c r="K1195" s="89"/>
      <c r="L1195" s="490"/>
      <c r="M1195" s="490"/>
      <c r="N1195" s="488"/>
    </row>
    <row r="1196" spans="1:14" s="252" customFormat="1" ht="15.75" customHeight="1">
      <c r="A1196" s="124"/>
      <c r="B1196" s="842">
        <v>10</v>
      </c>
      <c r="C1196" s="847" t="s">
        <v>64</v>
      </c>
      <c r="D1196" s="847" t="s">
        <v>194</v>
      </c>
      <c r="E1196" s="246" t="s">
        <v>13</v>
      </c>
      <c r="F1196" s="86">
        <f t="shared" ref="F1196:G1196" si="446">F1198+F1199+F1201</f>
        <v>150</v>
      </c>
      <c r="G1196" s="86">
        <f t="shared" si="446"/>
        <v>150</v>
      </c>
      <c r="H1196" s="86">
        <f t="shared" ref="H1196:I1196" si="447">H1198+H1199+H1201</f>
        <v>60</v>
      </c>
      <c r="I1196" s="86">
        <f t="shared" si="447"/>
        <v>0</v>
      </c>
      <c r="J1196" s="86">
        <f t="shared" ref="J1196:M1196" si="448">J1198+J1199+J1201</f>
        <v>60</v>
      </c>
      <c r="K1196" s="86">
        <f t="shared" si="448"/>
        <v>60</v>
      </c>
      <c r="L1196" s="86">
        <f t="shared" si="448"/>
        <v>60</v>
      </c>
      <c r="M1196" s="86">
        <f t="shared" si="448"/>
        <v>60</v>
      </c>
      <c r="N1196" s="230"/>
    </row>
    <row r="1197" spans="1:14" s="252" customFormat="1" ht="15.75" customHeight="1">
      <c r="A1197" s="244"/>
      <c r="B1197" s="842"/>
      <c r="C1197" s="847"/>
      <c r="D1197" s="847"/>
      <c r="E1197" s="246" t="s">
        <v>14</v>
      </c>
      <c r="F1197" s="86"/>
      <c r="G1197" s="86"/>
      <c r="H1197" s="86"/>
      <c r="I1197" s="86"/>
      <c r="J1197" s="86"/>
      <c r="K1197" s="86"/>
      <c r="L1197" s="86"/>
      <c r="M1197" s="86"/>
      <c r="N1197" s="801"/>
    </row>
    <row r="1198" spans="1:14" s="252" customFormat="1" ht="15.75" customHeight="1">
      <c r="A1198" s="244"/>
      <c r="B1198" s="842"/>
      <c r="C1198" s="847"/>
      <c r="D1198" s="847"/>
      <c r="E1198" s="246" t="s">
        <v>24</v>
      </c>
      <c r="F1198" s="86">
        <f t="shared" ref="F1198:G1199" si="449">F1205</f>
        <v>0</v>
      </c>
      <c r="G1198" s="86">
        <f t="shared" si="449"/>
        <v>0</v>
      </c>
      <c r="H1198" s="86">
        <f t="shared" ref="H1198:I1198" si="450">H1205</f>
        <v>0</v>
      </c>
      <c r="I1198" s="86">
        <f t="shared" si="450"/>
        <v>0</v>
      </c>
      <c r="J1198" s="86">
        <f t="shared" ref="J1198:M1198" si="451">J1205</f>
        <v>0</v>
      </c>
      <c r="K1198" s="86">
        <f t="shared" ref="K1198" si="452">K1205</f>
        <v>0</v>
      </c>
      <c r="L1198" s="86">
        <f t="shared" si="451"/>
        <v>0</v>
      </c>
      <c r="M1198" s="86">
        <f t="shared" si="451"/>
        <v>0</v>
      </c>
      <c r="N1198" s="801"/>
    </row>
    <row r="1199" spans="1:14" s="252" customFormat="1" ht="15.75" customHeight="1">
      <c r="A1199" s="244"/>
      <c r="B1199" s="842"/>
      <c r="C1199" s="847"/>
      <c r="D1199" s="847"/>
      <c r="E1199" s="246" t="s">
        <v>15</v>
      </c>
      <c r="F1199" s="86">
        <f t="shared" ref="F1199" si="453">F1206</f>
        <v>0</v>
      </c>
      <c r="G1199" s="86">
        <f t="shared" si="449"/>
        <v>0</v>
      </c>
      <c r="H1199" s="86">
        <f t="shared" ref="H1199:I1199" si="454">H1206</f>
        <v>0</v>
      </c>
      <c r="I1199" s="86">
        <f t="shared" si="454"/>
        <v>0</v>
      </c>
      <c r="J1199" s="86">
        <f t="shared" ref="J1199:M1199" si="455">J1206</f>
        <v>0</v>
      </c>
      <c r="K1199" s="86">
        <f t="shared" ref="K1199" si="456">K1206</f>
        <v>0</v>
      </c>
      <c r="L1199" s="86">
        <f t="shared" si="455"/>
        <v>0</v>
      </c>
      <c r="M1199" s="86">
        <f t="shared" si="455"/>
        <v>0</v>
      </c>
      <c r="N1199" s="801"/>
    </row>
    <row r="1200" spans="1:14" s="252" customFormat="1" ht="15.75" customHeight="1">
      <c r="A1200" s="244"/>
      <c r="B1200" s="842"/>
      <c r="C1200" s="847"/>
      <c r="D1200" s="847"/>
      <c r="E1200" s="246" t="s">
        <v>29</v>
      </c>
      <c r="F1200" s="86"/>
      <c r="G1200" s="86"/>
      <c r="H1200" s="86"/>
      <c r="I1200" s="86"/>
      <c r="J1200" s="86"/>
      <c r="K1200" s="86"/>
      <c r="L1200" s="86"/>
      <c r="M1200" s="86"/>
      <c r="N1200" s="801"/>
    </row>
    <row r="1201" spans="1:14" s="252" customFormat="1" ht="15.75" customHeight="1">
      <c r="A1201" s="244"/>
      <c r="B1201" s="842"/>
      <c r="C1201" s="847"/>
      <c r="D1201" s="847"/>
      <c r="E1201" s="246" t="s">
        <v>62</v>
      </c>
      <c r="F1201" s="86">
        <f t="shared" ref="F1201:G1201" si="457">F1208</f>
        <v>150</v>
      </c>
      <c r="G1201" s="86">
        <f t="shared" si="457"/>
        <v>150</v>
      </c>
      <c r="H1201" s="86">
        <f t="shared" ref="H1201:I1201" si="458">H1208</f>
        <v>60</v>
      </c>
      <c r="I1201" s="86">
        <f t="shared" si="458"/>
        <v>0</v>
      </c>
      <c r="J1201" s="86">
        <f t="shared" ref="J1201:M1201" si="459">J1208</f>
        <v>60</v>
      </c>
      <c r="K1201" s="86">
        <f t="shared" ref="K1201" si="460">K1208</f>
        <v>60</v>
      </c>
      <c r="L1201" s="86">
        <f t="shared" si="459"/>
        <v>60</v>
      </c>
      <c r="M1201" s="86">
        <f t="shared" si="459"/>
        <v>60</v>
      </c>
      <c r="N1201" s="801"/>
    </row>
    <row r="1202" spans="1:14" s="252" customFormat="1" ht="15.75" customHeight="1">
      <c r="A1202" s="244"/>
      <c r="B1202" s="842"/>
      <c r="C1202" s="847"/>
      <c r="D1202" s="847"/>
      <c r="E1202" s="246" t="s">
        <v>16</v>
      </c>
      <c r="F1202" s="86"/>
      <c r="G1202" s="86"/>
      <c r="H1202" s="86"/>
      <c r="I1202" s="86"/>
      <c r="J1202" s="86"/>
      <c r="K1202" s="86"/>
      <c r="L1202" s="86"/>
      <c r="M1202" s="86"/>
      <c r="N1202" s="801"/>
    </row>
    <row r="1203" spans="1:14" s="252" customFormat="1" ht="15.75" customHeight="1">
      <c r="A1203" s="244"/>
      <c r="B1203" s="746"/>
      <c r="C1203" s="764" t="s">
        <v>220</v>
      </c>
      <c r="D1203" s="766" t="s">
        <v>380</v>
      </c>
      <c r="E1203" s="242" t="s">
        <v>13</v>
      </c>
      <c r="F1203" s="91">
        <f t="shared" ref="F1203:G1203" si="461">F1205+F1206+F1208</f>
        <v>150</v>
      </c>
      <c r="G1203" s="91">
        <f t="shared" si="461"/>
        <v>150</v>
      </c>
      <c r="H1203" s="91">
        <f t="shared" ref="H1203:I1203" si="462">H1205+H1206+H1208</f>
        <v>60</v>
      </c>
      <c r="I1203" s="91">
        <f t="shared" si="462"/>
        <v>0</v>
      </c>
      <c r="J1203" s="89">
        <f t="shared" ref="J1203:M1203" si="463">J1205+J1206+J1208</f>
        <v>60</v>
      </c>
      <c r="K1203" s="89">
        <f t="shared" si="463"/>
        <v>60</v>
      </c>
      <c r="L1203" s="88">
        <f t="shared" si="463"/>
        <v>60</v>
      </c>
      <c r="M1203" s="88">
        <f t="shared" si="463"/>
        <v>60</v>
      </c>
      <c r="N1203" s="247"/>
    </row>
    <row r="1204" spans="1:14" s="252" customFormat="1" ht="15.75" customHeight="1">
      <c r="A1204" s="244"/>
      <c r="B1204" s="751"/>
      <c r="C1204" s="839"/>
      <c r="D1204" s="839"/>
      <c r="E1204" s="242" t="s">
        <v>14</v>
      </c>
      <c r="F1204" s="91"/>
      <c r="G1204" s="91"/>
      <c r="H1204" s="91"/>
      <c r="I1204" s="91"/>
      <c r="J1204" s="89"/>
      <c r="K1204" s="89"/>
      <c r="L1204" s="92"/>
      <c r="M1204" s="92"/>
      <c r="N1204" s="247"/>
    </row>
    <row r="1205" spans="1:14" s="252" customFormat="1" ht="15.75" customHeight="1">
      <c r="A1205" s="244"/>
      <c r="B1205" s="751"/>
      <c r="C1205" s="839"/>
      <c r="D1205" s="839"/>
      <c r="E1205" s="242" t="s">
        <v>24</v>
      </c>
      <c r="F1205" s="91">
        <v>0</v>
      </c>
      <c r="G1205" s="91">
        <v>0</v>
      </c>
      <c r="H1205" s="91">
        <v>0</v>
      </c>
      <c r="I1205" s="91">
        <v>0</v>
      </c>
      <c r="J1205" s="89">
        <v>0</v>
      </c>
      <c r="K1205" s="89">
        <v>0</v>
      </c>
      <c r="L1205" s="92">
        <v>0</v>
      </c>
      <c r="M1205" s="92">
        <v>0</v>
      </c>
      <c r="N1205" s="247"/>
    </row>
    <row r="1206" spans="1:14" s="252" customFormat="1" ht="15.75" customHeight="1">
      <c r="A1206" s="244"/>
      <c r="B1206" s="751"/>
      <c r="C1206" s="839"/>
      <c r="D1206" s="839"/>
      <c r="E1206" s="242" t="s">
        <v>15</v>
      </c>
      <c r="F1206" s="91">
        <v>0</v>
      </c>
      <c r="G1206" s="91">
        <v>0</v>
      </c>
      <c r="H1206" s="91">
        <v>0</v>
      </c>
      <c r="I1206" s="91">
        <v>0</v>
      </c>
      <c r="J1206" s="89">
        <v>0</v>
      </c>
      <c r="K1206" s="89">
        <v>0</v>
      </c>
      <c r="L1206" s="92">
        <v>0</v>
      </c>
      <c r="M1206" s="92">
        <v>0</v>
      </c>
      <c r="N1206" s="247"/>
    </row>
    <row r="1207" spans="1:14" s="252" customFormat="1" ht="15.75" customHeight="1">
      <c r="A1207" s="244"/>
      <c r="B1207" s="751"/>
      <c r="C1207" s="839"/>
      <c r="D1207" s="839"/>
      <c r="E1207" s="242" t="s">
        <v>29</v>
      </c>
      <c r="F1207" s="91"/>
      <c r="G1207" s="91"/>
      <c r="H1207" s="91"/>
      <c r="I1207" s="91"/>
      <c r="J1207" s="89"/>
      <c r="K1207" s="89"/>
      <c r="L1207" s="92"/>
      <c r="M1207" s="92"/>
      <c r="N1207" s="247"/>
    </row>
    <row r="1208" spans="1:14" s="252" customFormat="1" ht="15.75" customHeight="1">
      <c r="A1208" s="244"/>
      <c r="B1208" s="751"/>
      <c r="C1208" s="839"/>
      <c r="D1208" s="839"/>
      <c r="E1208" s="242" t="s">
        <v>62</v>
      </c>
      <c r="F1208" s="91">
        <v>150</v>
      </c>
      <c r="G1208" s="91">
        <v>150</v>
      </c>
      <c r="H1208" s="91">
        <v>60</v>
      </c>
      <c r="I1208" s="91">
        <v>0</v>
      </c>
      <c r="J1208" s="89">
        <v>60</v>
      </c>
      <c r="K1208" s="89">
        <v>60</v>
      </c>
      <c r="L1208" s="92">
        <v>60</v>
      </c>
      <c r="M1208" s="92">
        <v>60</v>
      </c>
      <c r="N1208" s="247"/>
    </row>
    <row r="1209" spans="1:14" s="252" customFormat="1" ht="15.75" customHeight="1">
      <c r="A1209" s="244"/>
      <c r="B1209" s="751"/>
      <c r="C1209" s="839"/>
      <c r="D1209" s="839"/>
      <c r="E1209" s="242" t="s">
        <v>16</v>
      </c>
      <c r="F1209" s="91"/>
      <c r="G1209" s="91"/>
      <c r="H1209" s="91"/>
      <c r="I1209" s="91"/>
      <c r="J1209" s="89"/>
      <c r="K1209" s="89"/>
      <c r="L1209" s="92"/>
      <c r="M1209" s="92"/>
      <c r="N1209" s="247"/>
    </row>
    <row r="1210" spans="1:14" s="252" customFormat="1" ht="15.75" customHeight="1">
      <c r="A1210" s="244"/>
      <c r="B1210" s="801">
        <v>11</v>
      </c>
      <c r="C1210" s="800" t="s">
        <v>64</v>
      </c>
      <c r="D1210" s="800" t="s">
        <v>315</v>
      </c>
      <c r="E1210" s="246" t="s">
        <v>13</v>
      </c>
      <c r="F1210" s="86">
        <f t="shared" ref="F1210:G1210" si="464">F1212+F1213+F1215</f>
        <v>120.209</v>
      </c>
      <c r="G1210" s="86">
        <f t="shared" si="464"/>
        <v>120.209</v>
      </c>
      <c r="H1210" s="86">
        <f t="shared" ref="H1210:M1210" si="465">H1212+H1213+H1215</f>
        <v>607.20900000000006</v>
      </c>
      <c r="I1210" s="86">
        <f t="shared" si="465"/>
        <v>0</v>
      </c>
      <c r="J1210" s="86">
        <f t="shared" si="465"/>
        <v>307.209</v>
      </c>
      <c r="K1210" s="86">
        <f t="shared" si="465"/>
        <v>307.209</v>
      </c>
      <c r="L1210" s="86">
        <f t="shared" si="465"/>
        <v>347.209</v>
      </c>
      <c r="M1210" s="86">
        <f t="shared" si="465"/>
        <v>347.209</v>
      </c>
      <c r="N1210" s="801"/>
    </row>
    <row r="1211" spans="1:14" s="252" customFormat="1" ht="15.75" customHeight="1">
      <c r="A1211" s="244"/>
      <c r="B1211" s="844"/>
      <c r="C1211" s="820"/>
      <c r="D1211" s="820"/>
      <c r="E1211" s="246" t="s">
        <v>14</v>
      </c>
      <c r="F1211" s="86"/>
      <c r="G1211" s="86"/>
      <c r="H1211" s="86"/>
      <c r="I1211" s="86"/>
      <c r="J1211" s="86"/>
      <c r="K1211" s="86"/>
      <c r="L1211" s="86"/>
      <c r="M1211" s="86"/>
      <c r="N1211" s="801"/>
    </row>
    <row r="1212" spans="1:14" s="252" customFormat="1" ht="15.75" customHeight="1">
      <c r="A1212" s="244"/>
      <c r="B1212" s="844"/>
      <c r="C1212" s="820"/>
      <c r="D1212" s="820"/>
      <c r="E1212" s="246" t="s">
        <v>24</v>
      </c>
      <c r="F1212" s="86">
        <f>F1226+F1233+F1240+F1247+F1219</f>
        <v>0</v>
      </c>
      <c r="G1212" s="86">
        <f t="shared" ref="G1212:M1212" si="466">G1226+G1233+G1240+G1247+G1219</f>
        <v>0</v>
      </c>
      <c r="H1212" s="86">
        <f t="shared" si="466"/>
        <v>0</v>
      </c>
      <c r="I1212" s="86">
        <f t="shared" si="466"/>
        <v>0</v>
      </c>
      <c r="J1212" s="86">
        <f>J1226+J1233+J1240+J1247+J1219</f>
        <v>0</v>
      </c>
      <c r="K1212" s="86">
        <f t="shared" si="466"/>
        <v>0</v>
      </c>
      <c r="L1212" s="86">
        <f t="shared" si="466"/>
        <v>0</v>
      </c>
      <c r="M1212" s="86">
        <f t="shared" si="466"/>
        <v>0</v>
      </c>
      <c r="N1212" s="801"/>
    </row>
    <row r="1213" spans="1:14" s="252" customFormat="1" ht="15.75" customHeight="1">
      <c r="A1213" s="244"/>
      <c r="B1213" s="844"/>
      <c r="C1213" s="820"/>
      <c r="D1213" s="820"/>
      <c r="E1213" s="246" t="s">
        <v>15</v>
      </c>
      <c r="F1213" s="86">
        <f t="shared" ref="F1213:M1216" si="467">F1227+F1234+F1241+F1248+F1220</f>
        <v>0</v>
      </c>
      <c r="G1213" s="86">
        <f t="shared" si="467"/>
        <v>0</v>
      </c>
      <c r="H1213" s="86">
        <f t="shared" si="467"/>
        <v>0</v>
      </c>
      <c r="I1213" s="86">
        <f t="shared" si="467"/>
        <v>0</v>
      </c>
      <c r="J1213" s="86">
        <f>J1227+J1234+J1241+J1248+J1220</f>
        <v>0</v>
      </c>
      <c r="K1213" s="86">
        <f t="shared" si="467"/>
        <v>0</v>
      </c>
      <c r="L1213" s="86">
        <f t="shared" si="467"/>
        <v>0</v>
      </c>
      <c r="M1213" s="86">
        <f t="shared" si="467"/>
        <v>0</v>
      </c>
      <c r="N1213" s="801"/>
    </row>
    <row r="1214" spans="1:14" s="252" customFormat="1" ht="15.75" customHeight="1">
      <c r="A1214" s="244"/>
      <c r="B1214" s="844"/>
      <c r="C1214" s="820"/>
      <c r="D1214" s="820"/>
      <c r="E1214" s="246" t="s">
        <v>29</v>
      </c>
      <c r="F1214" s="86">
        <f t="shared" si="467"/>
        <v>0</v>
      </c>
      <c r="G1214" s="86">
        <f t="shared" si="467"/>
        <v>0</v>
      </c>
      <c r="H1214" s="86">
        <f t="shared" si="467"/>
        <v>0</v>
      </c>
      <c r="I1214" s="86">
        <f t="shared" si="467"/>
        <v>0</v>
      </c>
      <c r="J1214" s="86">
        <f>J1228+J1235+J1242+J1249+J1221</f>
        <v>0</v>
      </c>
      <c r="K1214" s="86">
        <f t="shared" si="467"/>
        <v>0</v>
      </c>
      <c r="L1214" s="86">
        <f t="shared" si="467"/>
        <v>0</v>
      </c>
      <c r="M1214" s="86">
        <f t="shared" si="467"/>
        <v>0</v>
      </c>
      <c r="N1214" s="801"/>
    </row>
    <row r="1215" spans="1:14" s="252" customFormat="1" ht="15.75" customHeight="1">
      <c r="A1215" s="244"/>
      <c r="B1215" s="844"/>
      <c r="C1215" s="820"/>
      <c r="D1215" s="820"/>
      <c r="E1215" s="246" t="s">
        <v>62</v>
      </c>
      <c r="F1215" s="86">
        <f t="shared" si="467"/>
        <v>120.209</v>
      </c>
      <c r="G1215" s="86">
        <f t="shared" si="467"/>
        <v>120.209</v>
      </c>
      <c r="H1215" s="86">
        <f t="shared" si="467"/>
        <v>607.20900000000006</v>
      </c>
      <c r="I1215" s="86">
        <f t="shared" si="467"/>
        <v>0</v>
      </c>
      <c r="J1215" s="86">
        <f>J1229+J1236+J1243+J1250+J1222</f>
        <v>307.209</v>
      </c>
      <c r="K1215" s="86">
        <f t="shared" si="467"/>
        <v>307.209</v>
      </c>
      <c r="L1215" s="86">
        <f t="shared" si="467"/>
        <v>347.209</v>
      </c>
      <c r="M1215" s="86">
        <f t="shared" si="467"/>
        <v>347.209</v>
      </c>
      <c r="N1215" s="801"/>
    </row>
    <row r="1216" spans="1:14" s="252" customFormat="1" ht="15.75" customHeight="1">
      <c r="A1216" s="244"/>
      <c r="B1216" s="844"/>
      <c r="C1216" s="820"/>
      <c r="D1216" s="820"/>
      <c r="E1216" s="246" t="s">
        <v>16</v>
      </c>
      <c r="F1216" s="86">
        <f t="shared" si="467"/>
        <v>0</v>
      </c>
      <c r="G1216" s="86">
        <f t="shared" si="467"/>
        <v>0</v>
      </c>
      <c r="H1216" s="86">
        <f t="shared" si="467"/>
        <v>0</v>
      </c>
      <c r="I1216" s="86">
        <f t="shared" si="467"/>
        <v>0</v>
      </c>
      <c r="J1216" s="86">
        <f>J1230+J1237+J1244+J1251+J1223</f>
        <v>0</v>
      </c>
      <c r="K1216" s="86">
        <f t="shared" si="467"/>
        <v>0</v>
      </c>
      <c r="L1216" s="86">
        <f t="shared" si="467"/>
        <v>0</v>
      </c>
      <c r="M1216" s="86">
        <f t="shared" si="467"/>
        <v>0</v>
      </c>
      <c r="N1216" s="801"/>
    </row>
    <row r="1217" spans="1:14" s="252" customFormat="1" ht="15.75" customHeight="1">
      <c r="A1217" s="843"/>
      <c r="B1217" s="843"/>
      <c r="C1217" s="764" t="s">
        <v>220</v>
      </c>
      <c r="D1217" s="766" t="s">
        <v>585</v>
      </c>
      <c r="E1217" s="242" t="s">
        <v>13</v>
      </c>
      <c r="F1217" s="91">
        <f>F1219+F1220+F1221+F1222</f>
        <v>30</v>
      </c>
      <c r="G1217" s="91">
        <f t="shared" ref="G1217" si="468">G1219+G1220+G1221+G1222</f>
        <v>30</v>
      </c>
      <c r="H1217" s="91">
        <f t="shared" ref="H1217:I1217" si="469">H1219+H1220+H1221+H1222</f>
        <v>30</v>
      </c>
      <c r="I1217" s="91">
        <f t="shared" si="469"/>
        <v>0</v>
      </c>
      <c r="J1217" s="89">
        <f>J1219+J1220+J1221+J1222</f>
        <v>30</v>
      </c>
      <c r="K1217" s="89">
        <f t="shared" ref="K1217:M1217" si="470">K1219+K1220+K1221+K1222</f>
        <v>30</v>
      </c>
      <c r="L1217" s="91">
        <f t="shared" si="470"/>
        <v>30</v>
      </c>
      <c r="M1217" s="91">
        <f t="shared" si="470"/>
        <v>30</v>
      </c>
      <c r="N1217" s="247"/>
    </row>
    <row r="1218" spans="1:14" s="252" customFormat="1" ht="15.75" customHeight="1">
      <c r="A1218" s="843"/>
      <c r="B1218" s="843"/>
      <c r="C1218" s="764"/>
      <c r="D1218" s="766"/>
      <c r="E1218" s="242" t="s">
        <v>14</v>
      </c>
      <c r="F1218" s="91"/>
      <c r="G1218" s="91"/>
      <c r="H1218" s="91"/>
      <c r="I1218" s="91"/>
      <c r="J1218" s="89"/>
      <c r="K1218" s="89"/>
      <c r="L1218" s="92"/>
      <c r="M1218" s="92"/>
      <c r="N1218" s="247"/>
    </row>
    <row r="1219" spans="1:14" s="252" customFormat="1" ht="15.75" customHeight="1">
      <c r="A1219" s="843"/>
      <c r="B1219" s="843"/>
      <c r="C1219" s="764"/>
      <c r="D1219" s="766"/>
      <c r="E1219" s="242" t="s">
        <v>24</v>
      </c>
      <c r="F1219" s="91">
        <v>0</v>
      </c>
      <c r="G1219" s="91">
        <v>0</v>
      </c>
      <c r="H1219" s="91">
        <v>0</v>
      </c>
      <c r="I1219" s="91">
        <v>0</v>
      </c>
      <c r="J1219" s="89">
        <v>0</v>
      </c>
      <c r="K1219" s="89">
        <v>0</v>
      </c>
      <c r="L1219" s="92">
        <v>0</v>
      </c>
      <c r="M1219" s="92">
        <v>0</v>
      </c>
      <c r="N1219" s="247"/>
    </row>
    <row r="1220" spans="1:14" s="252" customFormat="1" ht="15.75" customHeight="1">
      <c r="A1220" s="843"/>
      <c r="B1220" s="843"/>
      <c r="C1220" s="764"/>
      <c r="D1220" s="766"/>
      <c r="E1220" s="242" t="s">
        <v>15</v>
      </c>
      <c r="F1220" s="91">
        <v>0</v>
      </c>
      <c r="G1220" s="91">
        <v>0</v>
      </c>
      <c r="H1220" s="91">
        <v>0</v>
      </c>
      <c r="I1220" s="91">
        <v>0</v>
      </c>
      <c r="J1220" s="89">
        <v>0</v>
      </c>
      <c r="K1220" s="89">
        <v>0</v>
      </c>
      <c r="L1220" s="92">
        <v>0</v>
      </c>
      <c r="M1220" s="92">
        <v>0</v>
      </c>
      <c r="N1220" s="247"/>
    </row>
    <row r="1221" spans="1:14" s="252" customFormat="1" ht="15.75" customHeight="1">
      <c r="A1221" s="843"/>
      <c r="B1221" s="843"/>
      <c r="C1221" s="764"/>
      <c r="D1221" s="766"/>
      <c r="E1221" s="242" t="s">
        <v>29</v>
      </c>
      <c r="F1221" s="91"/>
      <c r="G1221" s="91"/>
      <c r="H1221" s="91"/>
      <c r="I1221" s="91"/>
      <c r="J1221" s="89"/>
      <c r="K1221" s="89"/>
      <c r="L1221" s="92"/>
      <c r="M1221" s="92"/>
      <c r="N1221" s="247"/>
    </row>
    <row r="1222" spans="1:14" s="252" customFormat="1" ht="15.75" customHeight="1">
      <c r="A1222" s="843"/>
      <c r="B1222" s="843"/>
      <c r="C1222" s="764"/>
      <c r="D1222" s="766"/>
      <c r="E1222" s="242" t="s">
        <v>62</v>
      </c>
      <c r="F1222" s="140">
        <v>30</v>
      </c>
      <c r="G1222" s="140">
        <v>30</v>
      </c>
      <c r="H1222" s="140">
        <v>30</v>
      </c>
      <c r="I1222" s="140">
        <v>0</v>
      </c>
      <c r="J1222" s="141">
        <v>30</v>
      </c>
      <c r="K1222" s="141">
        <v>30</v>
      </c>
      <c r="L1222" s="140">
        <v>30</v>
      </c>
      <c r="M1222" s="140">
        <v>30</v>
      </c>
      <c r="N1222" s="247"/>
    </row>
    <row r="1223" spans="1:14" s="252" customFormat="1" ht="15.75" customHeight="1">
      <c r="A1223" s="843"/>
      <c r="B1223" s="843"/>
      <c r="C1223" s="764"/>
      <c r="D1223" s="766"/>
      <c r="E1223" s="242" t="s">
        <v>16</v>
      </c>
      <c r="F1223" s="91"/>
      <c r="G1223" s="91"/>
      <c r="H1223" s="91"/>
      <c r="I1223" s="91"/>
      <c r="J1223" s="89"/>
      <c r="K1223" s="89"/>
      <c r="L1223" s="92"/>
      <c r="M1223" s="92"/>
      <c r="N1223" s="247"/>
    </row>
    <row r="1224" spans="1:14" s="252" customFormat="1" ht="15.75" customHeight="1">
      <c r="A1224" s="843"/>
      <c r="B1224" s="843"/>
      <c r="C1224" s="764" t="s">
        <v>330</v>
      </c>
      <c r="D1224" s="766" t="s">
        <v>483</v>
      </c>
      <c r="E1224" s="242" t="s">
        <v>13</v>
      </c>
      <c r="F1224" s="91">
        <f>F1226+F1227+F1228+F1229</f>
        <v>73</v>
      </c>
      <c r="G1224" s="91">
        <f t="shared" ref="G1224" si="471">G1226+G1227+G1228+G1229</f>
        <v>73</v>
      </c>
      <c r="H1224" s="91">
        <f t="shared" ref="H1224:I1224" si="472">H1226+H1227+H1228+H1229</f>
        <v>260</v>
      </c>
      <c r="I1224" s="91">
        <f t="shared" si="472"/>
        <v>0</v>
      </c>
      <c r="J1224" s="89">
        <f>J1226+J1227+J1228+J1229</f>
        <v>260</v>
      </c>
      <c r="K1224" s="89">
        <f t="shared" ref="K1224:M1224" si="473">K1226+K1227+K1228+K1229</f>
        <v>260</v>
      </c>
      <c r="L1224" s="91">
        <f t="shared" si="473"/>
        <v>0</v>
      </c>
      <c r="M1224" s="91">
        <f t="shared" si="473"/>
        <v>0</v>
      </c>
      <c r="N1224" s="247"/>
    </row>
    <row r="1225" spans="1:14" s="252" customFormat="1" ht="15.75" customHeight="1">
      <c r="A1225" s="843"/>
      <c r="B1225" s="843"/>
      <c r="C1225" s="764"/>
      <c r="D1225" s="766"/>
      <c r="E1225" s="242" t="s">
        <v>14</v>
      </c>
      <c r="F1225" s="91"/>
      <c r="G1225" s="91"/>
      <c r="H1225" s="91"/>
      <c r="I1225" s="91"/>
      <c r="J1225" s="89"/>
      <c r="K1225" s="89"/>
      <c r="L1225" s="92"/>
      <c r="M1225" s="92"/>
      <c r="N1225" s="247"/>
    </row>
    <row r="1226" spans="1:14" s="252" customFormat="1" ht="15.75" customHeight="1">
      <c r="A1226" s="843"/>
      <c r="B1226" s="843"/>
      <c r="C1226" s="764"/>
      <c r="D1226" s="766"/>
      <c r="E1226" s="242" t="s">
        <v>24</v>
      </c>
      <c r="F1226" s="91">
        <v>0</v>
      </c>
      <c r="G1226" s="91">
        <v>0</v>
      </c>
      <c r="H1226" s="91">
        <v>0</v>
      </c>
      <c r="I1226" s="91">
        <v>0</v>
      </c>
      <c r="J1226" s="89">
        <v>0</v>
      </c>
      <c r="K1226" s="89">
        <v>0</v>
      </c>
      <c r="L1226" s="92">
        <v>0</v>
      </c>
      <c r="M1226" s="92">
        <v>0</v>
      </c>
      <c r="N1226" s="247"/>
    </row>
    <row r="1227" spans="1:14" s="252" customFormat="1" ht="15.75" customHeight="1">
      <c r="A1227" s="843"/>
      <c r="B1227" s="843"/>
      <c r="C1227" s="764"/>
      <c r="D1227" s="766"/>
      <c r="E1227" s="242" t="s">
        <v>15</v>
      </c>
      <c r="F1227" s="91">
        <v>0</v>
      </c>
      <c r="G1227" s="91">
        <v>0</v>
      </c>
      <c r="H1227" s="91">
        <v>0</v>
      </c>
      <c r="I1227" s="91">
        <v>0</v>
      </c>
      <c r="J1227" s="89">
        <v>0</v>
      </c>
      <c r="K1227" s="89">
        <v>0</v>
      </c>
      <c r="L1227" s="92">
        <v>0</v>
      </c>
      <c r="M1227" s="92">
        <v>0</v>
      </c>
      <c r="N1227" s="247"/>
    </row>
    <row r="1228" spans="1:14" s="252" customFormat="1" ht="15.75" customHeight="1">
      <c r="A1228" s="843"/>
      <c r="B1228" s="843"/>
      <c r="C1228" s="764"/>
      <c r="D1228" s="766"/>
      <c r="E1228" s="242" t="s">
        <v>29</v>
      </c>
      <c r="F1228" s="91"/>
      <c r="G1228" s="91"/>
      <c r="H1228" s="91"/>
      <c r="I1228" s="91"/>
      <c r="J1228" s="89"/>
      <c r="K1228" s="89"/>
      <c r="L1228" s="92"/>
      <c r="M1228" s="92"/>
      <c r="N1228" s="247"/>
    </row>
    <row r="1229" spans="1:14" s="252" customFormat="1" ht="15.75" customHeight="1">
      <c r="A1229" s="843"/>
      <c r="B1229" s="843"/>
      <c r="C1229" s="764"/>
      <c r="D1229" s="766"/>
      <c r="E1229" s="242" t="s">
        <v>62</v>
      </c>
      <c r="F1229" s="140">
        <v>73</v>
      </c>
      <c r="G1229" s="140">
        <v>73</v>
      </c>
      <c r="H1229" s="140">
        <v>260</v>
      </c>
      <c r="I1229" s="140">
        <v>0</v>
      </c>
      <c r="J1229" s="141">
        <v>260</v>
      </c>
      <c r="K1229" s="141">
        <v>260</v>
      </c>
      <c r="L1229" s="142">
        <v>0</v>
      </c>
      <c r="M1229" s="142">
        <v>0</v>
      </c>
      <c r="N1229" s="247"/>
    </row>
    <row r="1230" spans="1:14" s="252" customFormat="1" ht="15.75" customHeight="1">
      <c r="A1230" s="843"/>
      <c r="B1230" s="843"/>
      <c r="C1230" s="764"/>
      <c r="D1230" s="766"/>
      <c r="E1230" s="242" t="s">
        <v>16</v>
      </c>
      <c r="F1230" s="91"/>
      <c r="G1230" s="91"/>
      <c r="H1230" s="91"/>
      <c r="I1230" s="91"/>
      <c r="J1230" s="89"/>
      <c r="K1230" s="89"/>
      <c r="L1230" s="92"/>
      <c r="M1230" s="92"/>
      <c r="N1230" s="247"/>
    </row>
    <row r="1231" spans="1:14" s="252" customFormat="1" ht="15.75" customHeight="1">
      <c r="A1231" s="843"/>
      <c r="B1231" s="843"/>
      <c r="C1231" s="764" t="s">
        <v>295</v>
      </c>
      <c r="D1231" s="766" t="s">
        <v>484</v>
      </c>
      <c r="E1231" s="242" t="s">
        <v>13</v>
      </c>
      <c r="F1231" s="91">
        <f>F1233+F1234+F1235+F1236</f>
        <v>4.7359999999999998</v>
      </c>
      <c r="G1231" s="91">
        <f t="shared" ref="G1231" si="474">G1233+G1234+G1235+G1236</f>
        <v>4.7359999999999998</v>
      </c>
      <c r="H1231" s="91">
        <f t="shared" ref="H1231:I1231" si="475">H1233+H1234+H1235+H1236</f>
        <v>4.7359999999999998</v>
      </c>
      <c r="I1231" s="91">
        <f t="shared" si="475"/>
        <v>0</v>
      </c>
      <c r="J1231" s="89">
        <f>J1233+J1234+J1235+J1236</f>
        <v>4.7359999999999998</v>
      </c>
      <c r="K1231" s="89">
        <f t="shared" ref="K1231:M1231" si="476">K1233+K1234+K1235+K1236</f>
        <v>4.7359999999999998</v>
      </c>
      <c r="L1231" s="91">
        <f t="shared" si="476"/>
        <v>4.7359999999999998</v>
      </c>
      <c r="M1231" s="91">
        <f t="shared" si="476"/>
        <v>4.7359999999999998</v>
      </c>
      <c r="N1231" s="247"/>
    </row>
    <row r="1232" spans="1:14" s="252" customFormat="1" ht="15.75" customHeight="1">
      <c r="A1232" s="843"/>
      <c r="B1232" s="843"/>
      <c r="C1232" s="839"/>
      <c r="D1232" s="839"/>
      <c r="E1232" s="242" t="s">
        <v>14</v>
      </c>
      <c r="F1232" s="91"/>
      <c r="G1232" s="91"/>
      <c r="H1232" s="91"/>
      <c r="I1232" s="91"/>
      <c r="J1232" s="89"/>
      <c r="K1232" s="89"/>
      <c r="L1232" s="92"/>
      <c r="M1232" s="92"/>
      <c r="N1232" s="247"/>
    </row>
    <row r="1233" spans="1:14" s="252" customFormat="1" ht="15.75" customHeight="1">
      <c r="A1233" s="843"/>
      <c r="B1233" s="843"/>
      <c r="C1233" s="839"/>
      <c r="D1233" s="839"/>
      <c r="E1233" s="242" t="s">
        <v>24</v>
      </c>
      <c r="F1233" s="91">
        <v>0</v>
      </c>
      <c r="G1233" s="91">
        <v>0</v>
      </c>
      <c r="H1233" s="91">
        <v>0</v>
      </c>
      <c r="I1233" s="91">
        <v>0</v>
      </c>
      <c r="J1233" s="89">
        <v>0</v>
      </c>
      <c r="K1233" s="89">
        <v>0</v>
      </c>
      <c r="L1233" s="92">
        <v>0</v>
      </c>
      <c r="M1233" s="92">
        <v>0</v>
      </c>
      <c r="N1233" s="247"/>
    </row>
    <row r="1234" spans="1:14" s="252" customFormat="1" ht="15.75" customHeight="1">
      <c r="A1234" s="843"/>
      <c r="B1234" s="843"/>
      <c r="C1234" s="839"/>
      <c r="D1234" s="839"/>
      <c r="E1234" s="242" t="s">
        <v>15</v>
      </c>
      <c r="F1234" s="91">
        <v>0</v>
      </c>
      <c r="G1234" s="91">
        <v>0</v>
      </c>
      <c r="H1234" s="91">
        <v>0</v>
      </c>
      <c r="I1234" s="91">
        <v>0</v>
      </c>
      <c r="J1234" s="89">
        <v>0</v>
      </c>
      <c r="K1234" s="89">
        <v>0</v>
      </c>
      <c r="L1234" s="92">
        <v>0</v>
      </c>
      <c r="M1234" s="92">
        <v>0</v>
      </c>
      <c r="N1234" s="247"/>
    </row>
    <row r="1235" spans="1:14" s="252" customFormat="1" ht="15.75" customHeight="1">
      <c r="A1235" s="843"/>
      <c r="B1235" s="843"/>
      <c r="C1235" s="839"/>
      <c r="D1235" s="839"/>
      <c r="E1235" s="242" t="s">
        <v>29</v>
      </c>
      <c r="F1235" s="91"/>
      <c r="G1235" s="91"/>
      <c r="H1235" s="91"/>
      <c r="I1235" s="91"/>
      <c r="J1235" s="89"/>
      <c r="K1235" s="89"/>
      <c r="L1235" s="92"/>
      <c r="M1235" s="92"/>
      <c r="N1235" s="247"/>
    </row>
    <row r="1236" spans="1:14" s="252" customFormat="1" ht="15.75" customHeight="1">
      <c r="A1236" s="843"/>
      <c r="B1236" s="843"/>
      <c r="C1236" s="839"/>
      <c r="D1236" s="839"/>
      <c r="E1236" s="242" t="s">
        <v>62</v>
      </c>
      <c r="F1236" s="140">
        <v>4.7359999999999998</v>
      </c>
      <c r="G1236" s="140">
        <v>4.7359999999999998</v>
      </c>
      <c r="H1236" s="140">
        <v>4.7359999999999998</v>
      </c>
      <c r="I1236" s="140">
        <v>0</v>
      </c>
      <c r="J1236" s="141">
        <v>4.7359999999999998</v>
      </c>
      <c r="K1236" s="141">
        <v>4.7359999999999998</v>
      </c>
      <c r="L1236" s="140">
        <v>4.7359999999999998</v>
      </c>
      <c r="M1236" s="140">
        <v>4.7359999999999998</v>
      </c>
      <c r="N1236" s="247"/>
    </row>
    <row r="1237" spans="1:14" s="252" customFormat="1" ht="15.75" customHeight="1">
      <c r="A1237" s="843"/>
      <c r="B1237" s="843"/>
      <c r="C1237" s="839"/>
      <c r="D1237" s="839"/>
      <c r="E1237" s="242" t="s">
        <v>16</v>
      </c>
      <c r="F1237" s="91"/>
      <c r="G1237" s="91"/>
      <c r="H1237" s="91"/>
      <c r="I1237" s="91"/>
      <c r="J1237" s="89"/>
      <c r="K1237" s="89"/>
      <c r="L1237" s="92"/>
      <c r="M1237" s="92"/>
      <c r="N1237" s="247"/>
    </row>
    <row r="1238" spans="1:14" s="252" customFormat="1" ht="15.75" customHeight="1">
      <c r="A1238" s="843"/>
      <c r="B1238" s="843"/>
      <c r="C1238" s="764" t="s">
        <v>487</v>
      </c>
      <c r="D1238" s="766" t="s">
        <v>485</v>
      </c>
      <c r="E1238" s="242" t="s">
        <v>13</v>
      </c>
      <c r="F1238" s="91">
        <f>F1240+F1241+F1242+F1243</f>
        <v>7.7359999999999998</v>
      </c>
      <c r="G1238" s="91">
        <f t="shared" ref="G1238" si="477">G1240+G1241+G1242+G1243</f>
        <v>7.7359999999999998</v>
      </c>
      <c r="H1238" s="91">
        <f t="shared" ref="H1238:I1238" si="478">H1240+H1241+H1242+H1243</f>
        <v>7.7359999999999998</v>
      </c>
      <c r="I1238" s="91">
        <f t="shared" si="478"/>
        <v>0</v>
      </c>
      <c r="J1238" s="89">
        <f>J1240+J1241+J1242+J1243</f>
        <v>7.7359999999999998</v>
      </c>
      <c r="K1238" s="89">
        <f t="shared" ref="K1238:M1238" si="479">K1240+K1241+K1242+K1243</f>
        <v>7.7359999999999998</v>
      </c>
      <c r="L1238" s="91">
        <f t="shared" si="479"/>
        <v>7.7359999999999998</v>
      </c>
      <c r="M1238" s="91">
        <f t="shared" si="479"/>
        <v>7.7359999999999998</v>
      </c>
      <c r="N1238" s="247"/>
    </row>
    <row r="1239" spans="1:14" s="252" customFormat="1" ht="15.75" customHeight="1">
      <c r="A1239" s="843"/>
      <c r="B1239" s="843"/>
      <c r="C1239" s="839"/>
      <c r="D1239" s="839"/>
      <c r="E1239" s="242" t="s">
        <v>14</v>
      </c>
      <c r="F1239" s="91"/>
      <c r="G1239" s="91"/>
      <c r="H1239" s="91"/>
      <c r="I1239" s="91"/>
      <c r="J1239" s="89"/>
      <c r="K1239" s="89"/>
      <c r="L1239" s="92"/>
      <c r="M1239" s="92"/>
      <c r="N1239" s="247"/>
    </row>
    <row r="1240" spans="1:14" s="252" customFormat="1" ht="15.75" customHeight="1">
      <c r="A1240" s="843"/>
      <c r="B1240" s="843"/>
      <c r="C1240" s="839"/>
      <c r="D1240" s="839"/>
      <c r="E1240" s="242" t="s">
        <v>24</v>
      </c>
      <c r="F1240" s="91">
        <v>0</v>
      </c>
      <c r="G1240" s="91">
        <v>0</v>
      </c>
      <c r="H1240" s="91">
        <v>0</v>
      </c>
      <c r="I1240" s="91">
        <v>0</v>
      </c>
      <c r="J1240" s="89">
        <v>0</v>
      </c>
      <c r="K1240" s="89">
        <v>0</v>
      </c>
      <c r="L1240" s="92">
        <v>0</v>
      </c>
      <c r="M1240" s="92">
        <v>0</v>
      </c>
      <c r="N1240" s="247"/>
    </row>
    <row r="1241" spans="1:14" s="252" customFormat="1" ht="15.75" customHeight="1">
      <c r="A1241" s="843"/>
      <c r="B1241" s="843"/>
      <c r="C1241" s="839"/>
      <c r="D1241" s="839"/>
      <c r="E1241" s="242" t="s">
        <v>15</v>
      </c>
      <c r="F1241" s="91">
        <v>0</v>
      </c>
      <c r="G1241" s="91">
        <v>0</v>
      </c>
      <c r="H1241" s="91">
        <v>0</v>
      </c>
      <c r="I1241" s="91">
        <v>0</v>
      </c>
      <c r="J1241" s="89">
        <v>0</v>
      </c>
      <c r="K1241" s="89">
        <v>0</v>
      </c>
      <c r="L1241" s="92">
        <v>0</v>
      </c>
      <c r="M1241" s="92">
        <v>0</v>
      </c>
      <c r="N1241" s="247"/>
    </row>
    <row r="1242" spans="1:14" s="252" customFormat="1" ht="15.75" customHeight="1">
      <c r="A1242" s="843"/>
      <c r="B1242" s="843"/>
      <c r="C1242" s="839"/>
      <c r="D1242" s="839"/>
      <c r="E1242" s="242" t="s">
        <v>29</v>
      </c>
      <c r="F1242" s="91"/>
      <c r="G1242" s="91"/>
      <c r="H1242" s="91"/>
      <c r="I1242" s="91"/>
      <c r="J1242" s="89"/>
      <c r="K1242" s="89"/>
      <c r="L1242" s="92"/>
      <c r="M1242" s="92"/>
      <c r="N1242" s="247"/>
    </row>
    <row r="1243" spans="1:14" s="252" customFormat="1" ht="15.75" customHeight="1">
      <c r="A1243" s="843"/>
      <c r="B1243" s="843"/>
      <c r="C1243" s="839"/>
      <c r="D1243" s="839"/>
      <c r="E1243" s="242" t="s">
        <v>62</v>
      </c>
      <c r="F1243" s="140">
        <v>7.7359999999999998</v>
      </c>
      <c r="G1243" s="140">
        <v>7.7359999999999998</v>
      </c>
      <c r="H1243" s="140">
        <v>7.7359999999999998</v>
      </c>
      <c r="I1243" s="140">
        <v>0</v>
      </c>
      <c r="J1243" s="141">
        <v>7.7359999999999998</v>
      </c>
      <c r="K1243" s="141">
        <v>7.7359999999999998</v>
      </c>
      <c r="L1243" s="140">
        <v>7.7359999999999998</v>
      </c>
      <c r="M1243" s="140">
        <v>7.7359999999999998</v>
      </c>
      <c r="N1243" s="247"/>
    </row>
    <row r="1244" spans="1:14" s="252" customFormat="1" ht="15.75" customHeight="1">
      <c r="A1244" s="843"/>
      <c r="B1244" s="843"/>
      <c r="C1244" s="839"/>
      <c r="D1244" s="839"/>
      <c r="E1244" s="242" t="s">
        <v>16</v>
      </c>
      <c r="F1244" s="91"/>
      <c r="G1244" s="91"/>
      <c r="H1244" s="91"/>
      <c r="I1244" s="91"/>
      <c r="J1244" s="89"/>
      <c r="K1244" s="89"/>
      <c r="L1244" s="92"/>
      <c r="M1244" s="92"/>
      <c r="N1244" s="247"/>
    </row>
    <row r="1245" spans="1:14" s="252" customFormat="1" ht="15.75" customHeight="1">
      <c r="A1245" s="843"/>
      <c r="B1245" s="843"/>
      <c r="C1245" s="764" t="s">
        <v>331</v>
      </c>
      <c r="D1245" s="766" t="s">
        <v>486</v>
      </c>
      <c r="E1245" s="242" t="s">
        <v>13</v>
      </c>
      <c r="F1245" s="91">
        <f>F1247+F1248+F1249+F1250</f>
        <v>4.7370000000000001</v>
      </c>
      <c r="G1245" s="91">
        <f t="shared" ref="G1245" si="480">G1247+G1248+G1249+G1250</f>
        <v>4.7370000000000001</v>
      </c>
      <c r="H1245" s="91">
        <f t="shared" ref="H1245:I1245" si="481">H1247+H1248+H1249+H1250</f>
        <v>304.73700000000002</v>
      </c>
      <c r="I1245" s="91">
        <f t="shared" si="481"/>
        <v>0</v>
      </c>
      <c r="J1245" s="89">
        <f>J1247+J1248+J1249+J1250</f>
        <v>4.7370000000000001</v>
      </c>
      <c r="K1245" s="89">
        <f t="shared" ref="K1245:M1245" si="482">K1247+K1248+K1249+K1250</f>
        <v>4.7370000000000001</v>
      </c>
      <c r="L1245" s="91">
        <f t="shared" si="482"/>
        <v>304.73700000000002</v>
      </c>
      <c r="M1245" s="91">
        <f t="shared" si="482"/>
        <v>304.73700000000002</v>
      </c>
      <c r="N1245" s="247"/>
    </row>
    <row r="1246" spans="1:14" s="252" customFormat="1" ht="15.75" customHeight="1">
      <c r="A1246" s="843"/>
      <c r="B1246" s="843"/>
      <c r="C1246" s="839"/>
      <c r="D1246" s="839"/>
      <c r="E1246" s="242" t="s">
        <v>14</v>
      </c>
      <c r="F1246" s="91"/>
      <c r="G1246" s="91"/>
      <c r="H1246" s="91"/>
      <c r="I1246" s="91"/>
      <c r="J1246" s="89"/>
      <c r="K1246" s="89"/>
      <c r="L1246" s="92"/>
      <c r="M1246" s="92"/>
      <c r="N1246" s="247"/>
    </row>
    <row r="1247" spans="1:14" s="252" customFormat="1" ht="15.75" customHeight="1">
      <c r="A1247" s="843"/>
      <c r="B1247" s="843"/>
      <c r="C1247" s="839"/>
      <c r="D1247" s="839"/>
      <c r="E1247" s="242" t="s">
        <v>24</v>
      </c>
      <c r="F1247" s="91">
        <v>0</v>
      </c>
      <c r="G1247" s="91">
        <v>0</v>
      </c>
      <c r="H1247" s="91">
        <v>0</v>
      </c>
      <c r="I1247" s="91">
        <v>0</v>
      </c>
      <c r="J1247" s="89">
        <v>0</v>
      </c>
      <c r="K1247" s="89">
        <v>0</v>
      </c>
      <c r="L1247" s="92">
        <v>0</v>
      </c>
      <c r="M1247" s="92">
        <v>0</v>
      </c>
      <c r="N1247" s="247"/>
    </row>
    <row r="1248" spans="1:14" s="252" customFormat="1" ht="15.75" customHeight="1">
      <c r="A1248" s="843"/>
      <c r="B1248" s="843"/>
      <c r="C1248" s="839"/>
      <c r="D1248" s="839"/>
      <c r="E1248" s="242" t="s">
        <v>15</v>
      </c>
      <c r="F1248" s="91">
        <v>0</v>
      </c>
      <c r="G1248" s="91">
        <v>0</v>
      </c>
      <c r="H1248" s="91">
        <v>0</v>
      </c>
      <c r="I1248" s="91">
        <v>0</v>
      </c>
      <c r="J1248" s="89">
        <v>0</v>
      </c>
      <c r="K1248" s="89">
        <v>0</v>
      </c>
      <c r="L1248" s="92">
        <v>0</v>
      </c>
      <c r="M1248" s="92">
        <v>0</v>
      </c>
      <c r="N1248" s="247"/>
    </row>
    <row r="1249" spans="1:14" s="252" customFormat="1" ht="15.75" customHeight="1">
      <c r="A1249" s="843"/>
      <c r="B1249" s="843"/>
      <c r="C1249" s="839"/>
      <c r="D1249" s="839"/>
      <c r="E1249" s="242" t="s">
        <v>29</v>
      </c>
      <c r="F1249" s="91"/>
      <c r="G1249" s="91"/>
      <c r="H1249" s="91"/>
      <c r="I1249" s="91"/>
      <c r="J1249" s="89"/>
      <c r="K1249" s="89"/>
      <c r="L1249" s="92"/>
      <c r="M1249" s="92"/>
      <c r="N1249" s="247"/>
    </row>
    <row r="1250" spans="1:14" s="252" customFormat="1" ht="15.75" customHeight="1">
      <c r="A1250" s="843"/>
      <c r="B1250" s="843"/>
      <c r="C1250" s="839"/>
      <c r="D1250" s="839"/>
      <c r="E1250" s="242" t="s">
        <v>62</v>
      </c>
      <c r="F1250" s="140">
        <v>4.7370000000000001</v>
      </c>
      <c r="G1250" s="140">
        <v>4.7370000000000001</v>
      </c>
      <c r="H1250" s="140">
        <v>304.73700000000002</v>
      </c>
      <c r="I1250" s="140">
        <v>0</v>
      </c>
      <c r="J1250" s="141">
        <v>4.7370000000000001</v>
      </c>
      <c r="K1250" s="141">
        <v>4.7370000000000001</v>
      </c>
      <c r="L1250" s="140">
        <v>304.73700000000002</v>
      </c>
      <c r="M1250" s="140">
        <v>304.73700000000002</v>
      </c>
      <c r="N1250" s="247"/>
    </row>
    <row r="1251" spans="1:14" s="252" customFormat="1" ht="15.75" customHeight="1">
      <c r="A1251" s="843"/>
      <c r="B1251" s="843"/>
      <c r="C1251" s="839"/>
      <c r="D1251" s="839"/>
      <c r="E1251" s="242" t="s">
        <v>16</v>
      </c>
      <c r="F1251" s="91"/>
      <c r="G1251" s="91"/>
      <c r="H1251" s="91"/>
      <c r="I1251" s="91"/>
      <c r="J1251" s="89"/>
      <c r="K1251" s="89"/>
      <c r="L1251" s="92"/>
      <c r="M1251" s="92"/>
      <c r="N1251" s="247"/>
    </row>
    <row r="1252" spans="1:14" s="252" customFormat="1" ht="15.75" customHeight="1">
      <c r="A1252" s="244"/>
      <c r="B1252" s="801"/>
      <c r="C1252" s="800"/>
      <c r="D1252" s="800" t="s">
        <v>168</v>
      </c>
      <c r="E1252" s="246" t="s">
        <v>13</v>
      </c>
      <c r="F1252" s="86">
        <f t="shared" ref="F1252:G1252" si="483">F1254+F1255+F1256+F1257</f>
        <v>1384713.5182100004</v>
      </c>
      <c r="G1252" s="231">
        <f t="shared" si="483"/>
        <v>1375035.46172</v>
      </c>
      <c r="H1252" s="231">
        <f t="shared" ref="H1252:M1252" si="484">H1254+H1255+H1256+H1257</f>
        <v>1499381.0922299998</v>
      </c>
      <c r="I1252" s="231">
        <f t="shared" si="484"/>
        <v>796503.00665999984</v>
      </c>
      <c r="J1252" s="86">
        <f t="shared" si="484"/>
        <v>1544144.4134499999</v>
      </c>
      <c r="K1252" s="231">
        <f t="shared" si="484"/>
        <v>1527226.6810299999</v>
      </c>
      <c r="L1252" s="86">
        <f t="shared" si="484"/>
        <v>1382429.6836000001</v>
      </c>
      <c r="M1252" s="86">
        <f t="shared" si="484"/>
        <v>1381700.4169399997</v>
      </c>
      <c r="N1252" s="243"/>
    </row>
    <row r="1253" spans="1:14" s="252" customFormat="1" ht="15.75" customHeight="1">
      <c r="A1253" s="244"/>
      <c r="B1253" s="801"/>
      <c r="C1253" s="800"/>
      <c r="D1253" s="800"/>
      <c r="E1253" s="246" t="s">
        <v>14</v>
      </c>
      <c r="F1253" s="86"/>
      <c r="G1253" s="86"/>
      <c r="H1253" s="86"/>
      <c r="I1253" s="86"/>
      <c r="J1253" s="86"/>
      <c r="K1253" s="86"/>
      <c r="L1253" s="86"/>
      <c r="M1253" s="86"/>
      <c r="N1253" s="230"/>
    </row>
    <row r="1254" spans="1:14" s="252" customFormat="1" ht="15.75" customHeight="1">
      <c r="A1254" s="244"/>
      <c r="B1254" s="801"/>
      <c r="C1254" s="800"/>
      <c r="D1254" s="800"/>
      <c r="E1254" s="246" t="s">
        <v>24</v>
      </c>
      <c r="F1254" s="86">
        <f t="shared" ref="F1254:M1258" si="485">F1198+F1114+F1051+F561+F510+F342+F272+F237+F188+F13+F1212</f>
        <v>50722.378830000001</v>
      </c>
      <c r="G1254" s="86">
        <f t="shared" si="485"/>
        <v>49277.956250000003</v>
      </c>
      <c r="H1254" s="86">
        <f t="shared" si="485"/>
        <v>64299.479439999996</v>
      </c>
      <c r="I1254" s="86">
        <f t="shared" si="485"/>
        <v>54638.86664</v>
      </c>
      <c r="J1254" s="86">
        <f t="shared" si="485"/>
        <v>83825.979429999992</v>
      </c>
      <c r="K1254" s="86">
        <f t="shared" si="485"/>
        <v>82914.832710000002</v>
      </c>
      <c r="L1254" s="86">
        <f t="shared" si="485"/>
        <v>60118.49667</v>
      </c>
      <c r="M1254" s="86">
        <f t="shared" si="485"/>
        <v>55096.473869999994</v>
      </c>
      <c r="N1254" s="230"/>
    </row>
    <row r="1255" spans="1:14" s="252" customFormat="1" ht="15.75" customHeight="1">
      <c r="A1255" s="244"/>
      <c r="B1255" s="801"/>
      <c r="C1255" s="800"/>
      <c r="D1255" s="800"/>
      <c r="E1255" s="246" t="s">
        <v>15</v>
      </c>
      <c r="F1255" s="86">
        <f t="shared" si="485"/>
        <v>846700.57556000026</v>
      </c>
      <c r="G1255" s="86">
        <f t="shared" si="485"/>
        <v>838749.99299000006</v>
      </c>
      <c r="H1255" s="86">
        <f t="shared" si="485"/>
        <v>926357.73655999999</v>
      </c>
      <c r="I1255" s="86">
        <f t="shared" si="485"/>
        <v>499034.33113999997</v>
      </c>
      <c r="J1255" s="86">
        <f t="shared" si="485"/>
        <v>946898.52269999997</v>
      </c>
      <c r="K1255" s="86">
        <f t="shared" si="485"/>
        <v>934460.22857999988</v>
      </c>
      <c r="L1255" s="86">
        <f t="shared" si="485"/>
        <v>827528.77933000005</v>
      </c>
      <c r="M1255" s="86">
        <f t="shared" si="485"/>
        <v>831821.75949999981</v>
      </c>
      <c r="N1255" s="230"/>
    </row>
    <row r="1256" spans="1:14" s="252" customFormat="1" ht="15.75" customHeight="1">
      <c r="A1256" s="244"/>
      <c r="B1256" s="801"/>
      <c r="C1256" s="800"/>
      <c r="D1256" s="800"/>
      <c r="E1256" s="246" t="s">
        <v>29</v>
      </c>
      <c r="F1256" s="86">
        <f t="shared" si="485"/>
        <v>0</v>
      </c>
      <c r="G1256" s="86">
        <f t="shared" si="485"/>
        <v>0</v>
      </c>
      <c r="H1256" s="86">
        <f t="shared" si="485"/>
        <v>0</v>
      </c>
      <c r="I1256" s="86">
        <f t="shared" si="485"/>
        <v>0</v>
      </c>
      <c r="J1256" s="86">
        <f t="shared" si="485"/>
        <v>0</v>
      </c>
      <c r="K1256" s="86">
        <f t="shared" si="485"/>
        <v>0</v>
      </c>
      <c r="L1256" s="86">
        <f t="shared" si="485"/>
        <v>0</v>
      </c>
      <c r="M1256" s="86">
        <f t="shared" si="485"/>
        <v>0</v>
      </c>
      <c r="N1256" s="230"/>
    </row>
    <row r="1257" spans="1:14" s="252" customFormat="1" ht="15.75" customHeight="1">
      <c r="A1257" s="244"/>
      <c r="B1257" s="801"/>
      <c r="C1257" s="800"/>
      <c r="D1257" s="800"/>
      <c r="E1257" s="246" t="s">
        <v>62</v>
      </c>
      <c r="F1257" s="86">
        <f t="shared" si="485"/>
        <v>487290.56381999998</v>
      </c>
      <c r="G1257" s="86">
        <f t="shared" si="485"/>
        <v>487007.51248000003</v>
      </c>
      <c r="H1257" s="86">
        <f t="shared" si="485"/>
        <v>508723.87622999988</v>
      </c>
      <c r="I1257" s="86">
        <f t="shared" si="485"/>
        <v>242829.80887999991</v>
      </c>
      <c r="J1257" s="86">
        <f t="shared" si="485"/>
        <v>513419.91131999984</v>
      </c>
      <c r="K1257" s="86">
        <f t="shared" si="485"/>
        <v>509851.61974000005</v>
      </c>
      <c r="L1257" s="86">
        <f t="shared" si="485"/>
        <v>494782.40760000004</v>
      </c>
      <c r="M1257" s="86">
        <f t="shared" si="485"/>
        <v>494782.18356999982</v>
      </c>
      <c r="N1257" s="230"/>
    </row>
    <row r="1258" spans="1:14" s="252" customFormat="1" ht="15.75" customHeight="1">
      <c r="A1258" s="244"/>
      <c r="B1258" s="801"/>
      <c r="C1258" s="800"/>
      <c r="D1258" s="800"/>
      <c r="E1258" s="246" t="s">
        <v>16</v>
      </c>
      <c r="F1258" s="86">
        <f t="shared" si="485"/>
        <v>0</v>
      </c>
      <c r="G1258" s="86">
        <f t="shared" si="485"/>
        <v>0</v>
      </c>
      <c r="H1258" s="86">
        <f t="shared" si="485"/>
        <v>0</v>
      </c>
      <c r="I1258" s="86">
        <f t="shared" si="485"/>
        <v>0</v>
      </c>
      <c r="J1258" s="86">
        <f t="shared" si="485"/>
        <v>0</v>
      </c>
      <c r="K1258" s="86">
        <f t="shared" si="485"/>
        <v>0</v>
      </c>
      <c r="L1258" s="86">
        <f t="shared" si="485"/>
        <v>0</v>
      </c>
      <c r="M1258" s="86">
        <f t="shared" si="485"/>
        <v>0</v>
      </c>
      <c r="N1258" s="230"/>
    </row>
    <row r="1259" spans="1:14" ht="27.75" customHeight="1">
      <c r="B1259" s="101"/>
      <c r="C1259" s="845" t="s">
        <v>189</v>
      </c>
      <c r="D1259" s="846"/>
      <c r="E1259" s="846"/>
      <c r="F1259" s="846"/>
      <c r="G1259" s="846"/>
      <c r="H1259" s="846"/>
      <c r="I1259" s="846"/>
    </row>
    <row r="1260" spans="1:14" ht="13.5" customHeight="1">
      <c r="C1260" s="108"/>
      <c r="D1260" s="108"/>
      <c r="E1260" s="108"/>
      <c r="F1260" s="103"/>
      <c r="G1260" s="103"/>
      <c r="I1260" s="100"/>
    </row>
    <row r="1261" spans="1:14" ht="48" customHeight="1">
      <c r="C1261" s="840" t="s">
        <v>335</v>
      </c>
      <c r="D1261" s="841"/>
      <c r="E1261" s="841"/>
      <c r="F1261" s="205"/>
      <c r="G1261" s="739" t="s">
        <v>757</v>
      </c>
      <c r="H1261" s="739"/>
      <c r="I1261" s="739"/>
      <c r="J1261" s="739"/>
      <c r="K1261" s="266"/>
      <c r="L1261" s="266"/>
      <c r="M1261" s="266"/>
    </row>
    <row r="1262" spans="1:14" s="197" customFormat="1" ht="30" customHeight="1">
      <c r="B1262" s="116"/>
      <c r="C1262" s="206"/>
      <c r="D1262" s="208"/>
      <c r="E1262" s="208"/>
      <c r="F1262" s="205"/>
      <c r="G1262" s="205"/>
      <c r="H1262" s="205"/>
      <c r="I1262" s="205"/>
      <c r="J1262" s="205"/>
      <c r="K1262" s="200"/>
      <c r="L1262" s="200"/>
      <c r="M1262" s="200"/>
      <c r="N1262" s="200"/>
    </row>
    <row r="1263" spans="1:14" ht="29.25" customHeight="1">
      <c r="C1263" s="840" t="s">
        <v>405</v>
      </c>
      <c r="D1263" s="841"/>
      <c r="E1263" s="206"/>
      <c r="F1263" s="207"/>
      <c r="G1263" s="739" t="s">
        <v>758</v>
      </c>
      <c r="H1263" s="739"/>
      <c r="I1263" s="739"/>
      <c r="J1263" s="205"/>
    </row>
    <row r="1264" spans="1:14" s="40" customFormat="1" ht="29.25" customHeight="1">
      <c r="B1264" s="116"/>
      <c r="C1264" s="119"/>
      <c r="D1264" s="117"/>
      <c r="E1264" s="119"/>
      <c r="F1264" s="101"/>
      <c r="G1264" s="101"/>
      <c r="H1264" s="101"/>
      <c r="I1264" s="101"/>
      <c r="J1264" s="101"/>
      <c r="K1264" s="101"/>
      <c r="L1264" s="101"/>
      <c r="M1264" s="101"/>
      <c r="N1264" s="101"/>
    </row>
    <row r="1265" spans="2:14" s="40" customFormat="1" ht="29.25" customHeight="1">
      <c r="B1265" s="116"/>
      <c r="C1265" s="799" t="s">
        <v>392</v>
      </c>
      <c r="D1265" s="799"/>
      <c r="E1265" s="119"/>
      <c r="F1265" s="101"/>
      <c r="G1265" s="101"/>
      <c r="H1265" s="101"/>
      <c r="I1265" s="101"/>
      <c r="J1265" s="101"/>
      <c r="K1265" s="101"/>
      <c r="L1265" s="101"/>
      <c r="M1265" s="101"/>
      <c r="N1265" s="101"/>
    </row>
  </sheetData>
  <mergeCells count="362">
    <mergeCell ref="G1263:I1263"/>
    <mergeCell ref="C930:C943"/>
    <mergeCell ref="C1259:I1259"/>
    <mergeCell ref="C1261:E1261"/>
    <mergeCell ref="D1112:D1118"/>
    <mergeCell ref="D1119:D1125"/>
    <mergeCell ref="C1252:C1258"/>
    <mergeCell ref="C1091:C1111"/>
    <mergeCell ref="D1091:D1111"/>
    <mergeCell ref="D1126:D1132"/>
    <mergeCell ref="C1126:C1132"/>
    <mergeCell ref="C1119:C1125"/>
    <mergeCell ref="D1231:D1237"/>
    <mergeCell ref="D1196:D1202"/>
    <mergeCell ref="C1196:C1202"/>
    <mergeCell ref="C1077:C1083"/>
    <mergeCell ref="C1084:C1090"/>
    <mergeCell ref="D965:D971"/>
    <mergeCell ref="D1049:D1055"/>
    <mergeCell ref="D1056:D1062"/>
    <mergeCell ref="D972:D1006"/>
    <mergeCell ref="C1133:C1139"/>
    <mergeCell ref="D1133:D1139"/>
    <mergeCell ref="G1261:J1261"/>
    <mergeCell ref="C1265:D1265"/>
    <mergeCell ref="B1252:B1258"/>
    <mergeCell ref="C1231:C1237"/>
    <mergeCell ref="B1147:B1153"/>
    <mergeCell ref="D1252:D1258"/>
    <mergeCell ref="C1263:D1263"/>
    <mergeCell ref="C1238:C1244"/>
    <mergeCell ref="D1238:D1244"/>
    <mergeCell ref="B1119:B1125"/>
    <mergeCell ref="B1140:B1146"/>
    <mergeCell ref="B1154:B1160"/>
    <mergeCell ref="D1140:D1146"/>
    <mergeCell ref="B1126:B1132"/>
    <mergeCell ref="C1161:C1188"/>
    <mergeCell ref="D1161:D1188"/>
    <mergeCell ref="B1133:B1139"/>
    <mergeCell ref="D1189:D1195"/>
    <mergeCell ref="C1189:C1195"/>
    <mergeCell ref="B1161:B1195"/>
    <mergeCell ref="B1196:B1202"/>
    <mergeCell ref="A1217:B1251"/>
    <mergeCell ref="B1203:B1209"/>
    <mergeCell ref="B1210:B1216"/>
    <mergeCell ref="C1217:C1223"/>
    <mergeCell ref="N566:N572"/>
    <mergeCell ref="N1197:N1202"/>
    <mergeCell ref="N1084:N1090"/>
    <mergeCell ref="C1049:C1055"/>
    <mergeCell ref="D958:D964"/>
    <mergeCell ref="C958:C964"/>
    <mergeCell ref="C1021:C1027"/>
    <mergeCell ref="N1154:N1160"/>
    <mergeCell ref="C1154:C1160"/>
    <mergeCell ref="N1140:N1146"/>
    <mergeCell ref="C1112:C1118"/>
    <mergeCell ref="C972:C1006"/>
    <mergeCell ref="D944:D950"/>
    <mergeCell ref="C944:C950"/>
    <mergeCell ref="N1056:N1062"/>
    <mergeCell ref="C748:C761"/>
    <mergeCell ref="D1154:D1160"/>
    <mergeCell ref="D1084:D1090"/>
    <mergeCell ref="C1140:C1146"/>
    <mergeCell ref="D1070:D1076"/>
    <mergeCell ref="D874:D894"/>
    <mergeCell ref="C874:C894"/>
    <mergeCell ref="D720:D726"/>
    <mergeCell ref="C720:C726"/>
    <mergeCell ref="B1084:B1090"/>
    <mergeCell ref="C1224:C1230"/>
    <mergeCell ref="D1245:D1251"/>
    <mergeCell ref="C1203:C1209"/>
    <mergeCell ref="C1245:C1251"/>
    <mergeCell ref="D1217:D1223"/>
    <mergeCell ref="D1224:D1230"/>
    <mergeCell ref="C1210:C1216"/>
    <mergeCell ref="D1203:D1209"/>
    <mergeCell ref="B1091:B1111"/>
    <mergeCell ref="B1112:B1118"/>
    <mergeCell ref="B846:B873"/>
    <mergeCell ref="C846:C873"/>
    <mergeCell ref="D846:D859"/>
    <mergeCell ref="D860:D873"/>
    <mergeCell ref="N1210:N1216"/>
    <mergeCell ref="C951:C957"/>
    <mergeCell ref="C909:C915"/>
    <mergeCell ref="C923:C929"/>
    <mergeCell ref="D923:D929"/>
    <mergeCell ref="D1147:D1153"/>
    <mergeCell ref="C1147:C1153"/>
    <mergeCell ref="D1210:D1216"/>
    <mergeCell ref="N1112:N1118"/>
    <mergeCell ref="N1119:N1125"/>
    <mergeCell ref="C1070:C1076"/>
    <mergeCell ref="N1049:N1055"/>
    <mergeCell ref="C1028:C1034"/>
    <mergeCell ref="D1021:D1034"/>
    <mergeCell ref="C1035:C1041"/>
    <mergeCell ref="C1042:C1048"/>
    <mergeCell ref="C1056:C1062"/>
    <mergeCell ref="C1063:C1069"/>
    <mergeCell ref="D895:D901"/>
    <mergeCell ref="C916:C922"/>
    <mergeCell ref="D685:D712"/>
    <mergeCell ref="C685:C712"/>
    <mergeCell ref="B531:B537"/>
    <mergeCell ref="B762:B768"/>
    <mergeCell ref="B769:B782"/>
    <mergeCell ref="C629:C649"/>
    <mergeCell ref="B1063:B1083"/>
    <mergeCell ref="D1063:D1069"/>
    <mergeCell ref="D1077:D1083"/>
    <mergeCell ref="B1049:B1055"/>
    <mergeCell ref="B1056:B1062"/>
    <mergeCell ref="D1035:D1041"/>
    <mergeCell ref="D1042:D1048"/>
    <mergeCell ref="C965:C971"/>
    <mergeCell ref="C839:C845"/>
    <mergeCell ref="D839:D845"/>
    <mergeCell ref="B874:B999"/>
    <mergeCell ref="D1014:D1020"/>
    <mergeCell ref="C1014:C1020"/>
    <mergeCell ref="C1007:C1013"/>
    <mergeCell ref="D1007:D1013"/>
    <mergeCell ref="D937:D943"/>
    <mergeCell ref="D930:D936"/>
    <mergeCell ref="C902:C908"/>
    <mergeCell ref="D902:D922"/>
    <mergeCell ref="C895:C901"/>
    <mergeCell ref="D951:D957"/>
    <mergeCell ref="N559:N565"/>
    <mergeCell ref="D445:D493"/>
    <mergeCell ref="C445:C493"/>
    <mergeCell ref="D424:D430"/>
    <mergeCell ref="B566:B572"/>
    <mergeCell ref="D566:D572"/>
    <mergeCell ref="C516:C522"/>
    <mergeCell ref="B524:B530"/>
    <mergeCell ref="C524:C530"/>
    <mergeCell ref="B445:B493"/>
    <mergeCell ref="N508:N514"/>
    <mergeCell ref="D508:D514"/>
    <mergeCell ref="N438:N444"/>
    <mergeCell ref="B494:B507"/>
    <mergeCell ref="C566:C572"/>
    <mergeCell ref="C494:C507"/>
    <mergeCell ref="B545:B551"/>
    <mergeCell ref="B552:B558"/>
    <mergeCell ref="D538:D558"/>
    <mergeCell ref="C538:C558"/>
    <mergeCell ref="D494:D507"/>
    <mergeCell ref="B508:B514"/>
    <mergeCell ref="N193:N199"/>
    <mergeCell ref="N340:N346"/>
    <mergeCell ref="C333:C339"/>
    <mergeCell ref="C319:C325"/>
    <mergeCell ref="D319:D325"/>
    <mergeCell ref="D333:D339"/>
    <mergeCell ref="D340:D346"/>
    <mergeCell ref="C340:C346"/>
    <mergeCell ref="N389:N395"/>
    <mergeCell ref="C354:C360"/>
    <mergeCell ref="D389:D395"/>
    <mergeCell ref="N347:N353"/>
    <mergeCell ref="C361:C374"/>
    <mergeCell ref="B284:B304"/>
    <mergeCell ref="D354:D360"/>
    <mergeCell ref="C389:C395"/>
    <mergeCell ref="D361:D374"/>
    <mergeCell ref="B319:B325"/>
    <mergeCell ref="D375:D388"/>
    <mergeCell ref="C375:C388"/>
    <mergeCell ref="D347:D353"/>
    <mergeCell ref="C347:C353"/>
    <mergeCell ref="B221:B227"/>
    <mergeCell ref="D165:D171"/>
    <mergeCell ref="C165:C171"/>
    <mergeCell ref="C214:C220"/>
    <mergeCell ref="D214:D220"/>
    <mergeCell ref="D200:D206"/>
    <mergeCell ref="D326:D332"/>
    <mergeCell ref="C326:C332"/>
    <mergeCell ref="N270:N276"/>
    <mergeCell ref="N277:N283"/>
    <mergeCell ref="N326:N332"/>
    <mergeCell ref="D284:D290"/>
    <mergeCell ref="D291:D297"/>
    <mergeCell ref="D312:D318"/>
    <mergeCell ref="N242:N248"/>
    <mergeCell ref="D242:D248"/>
    <mergeCell ref="N235:N241"/>
    <mergeCell ref="N221:N227"/>
    <mergeCell ref="D235:D241"/>
    <mergeCell ref="D277:D283"/>
    <mergeCell ref="D221:D227"/>
    <mergeCell ref="C249:C269"/>
    <mergeCell ref="D298:D311"/>
    <mergeCell ref="C284:C311"/>
    <mergeCell ref="N53:N59"/>
    <mergeCell ref="N109:N115"/>
    <mergeCell ref="D11:D17"/>
    <mergeCell ref="C11:C17"/>
    <mergeCell ref="N11:N17"/>
    <mergeCell ref="N18:N24"/>
    <mergeCell ref="D18:D24"/>
    <mergeCell ref="D39:D52"/>
    <mergeCell ref="C193:C199"/>
    <mergeCell ref="D193:D199"/>
    <mergeCell ref="C179:C185"/>
    <mergeCell ref="D179:D185"/>
    <mergeCell ref="D130:D157"/>
    <mergeCell ref="C130:C157"/>
    <mergeCell ref="D74:D108"/>
    <mergeCell ref="D25:D38"/>
    <mergeCell ref="D186:D192"/>
    <mergeCell ref="D53:D59"/>
    <mergeCell ref="D60:D66"/>
    <mergeCell ref="C60:C66"/>
    <mergeCell ref="C18:C24"/>
    <mergeCell ref="D158:D164"/>
    <mergeCell ref="C158:C164"/>
    <mergeCell ref="N186:N192"/>
    <mergeCell ref="D8:D10"/>
    <mergeCell ref="E8:E10"/>
    <mergeCell ref="F8:G9"/>
    <mergeCell ref="C8:C10"/>
    <mergeCell ref="B417:B423"/>
    <mergeCell ref="B396:B402"/>
    <mergeCell ref="C200:C206"/>
    <mergeCell ref="B228:B234"/>
    <mergeCell ref="B347:B353"/>
    <mergeCell ref="B361:B374"/>
    <mergeCell ref="B354:B360"/>
    <mergeCell ref="C221:C227"/>
    <mergeCell ref="B130:B171"/>
    <mergeCell ref="B116:B129"/>
    <mergeCell ref="C312:C318"/>
    <mergeCell ref="C186:C192"/>
    <mergeCell ref="B179:B185"/>
    <mergeCell ref="B277:B283"/>
    <mergeCell ref="C396:C402"/>
    <mergeCell ref="B333:B339"/>
    <mergeCell ref="B326:B332"/>
    <mergeCell ref="B375:B388"/>
    <mergeCell ref="B340:B346"/>
    <mergeCell ref="B389:B395"/>
    <mergeCell ref="B109:B115"/>
    <mergeCell ref="C109:C115"/>
    <mergeCell ref="C116:C129"/>
    <mergeCell ref="B74:B108"/>
    <mergeCell ref="B67:B73"/>
    <mergeCell ref="C67:C73"/>
    <mergeCell ref="F6:H6"/>
    <mergeCell ref="N8:N10"/>
    <mergeCell ref="B438:B444"/>
    <mergeCell ref="B410:B416"/>
    <mergeCell ref="B424:B430"/>
    <mergeCell ref="C410:C416"/>
    <mergeCell ref="D410:D416"/>
    <mergeCell ref="D228:D234"/>
    <mergeCell ref="D270:D276"/>
    <mergeCell ref="B235:B241"/>
    <mergeCell ref="B11:B17"/>
    <mergeCell ref="C53:C59"/>
    <mergeCell ref="B186:B192"/>
    <mergeCell ref="B53:B59"/>
    <mergeCell ref="D109:D115"/>
    <mergeCell ref="B172:B178"/>
    <mergeCell ref="C172:C178"/>
    <mergeCell ref="D172:D178"/>
    <mergeCell ref="D396:D402"/>
    <mergeCell ref="C438:C444"/>
    <mergeCell ref="D516:D522"/>
    <mergeCell ref="D629:D649"/>
    <mergeCell ref="D417:D423"/>
    <mergeCell ref="C417:C423"/>
    <mergeCell ref="D559:D565"/>
    <mergeCell ref="D524:D530"/>
    <mergeCell ref="D573:D600"/>
    <mergeCell ref="C573:C600"/>
    <mergeCell ref="D601:D628"/>
    <mergeCell ref="C601:C628"/>
    <mergeCell ref="C431:C437"/>
    <mergeCell ref="D431:D437"/>
    <mergeCell ref="C508:C514"/>
    <mergeCell ref="C559:C565"/>
    <mergeCell ref="C74:C108"/>
    <mergeCell ref="L2:N2"/>
    <mergeCell ref="B200:B213"/>
    <mergeCell ref="B39:B52"/>
    <mergeCell ref="C39:C52"/>
    <mergeCell ref="B249:B269"/>
    <mergeCell ref="D249:D269"/>
    <mergeCell ref="C242:C248"/>
    <mergeCell ref="C277:C283"/>
    <mergeCell ref="C270:C276"/>
    <mergeCell ref="B270:B276"/>
    <mergeCell ref="B242:B248"/>
    <mergeCell ref="D207:D213"/>
    <mergeCell ref="C207:C213"/>
    <mergeCell ref="C235:C241"/>
    <mergeCell ref="B193:B199"/>
    <mergeCell ref="L3:N3"/>
    <mergeCell ref="J9:K9"/>
    <mergeCell ref="B5:N5"/>
    <mergeCell ref="L8:M9"/>
    <mergeCell ref="B60:B66"/>
    <mergeCell ref="H9:I9"/>
    <mergeCell ref="H8:K8"/>
    <mergeCell ref="C228:C234"/>
    <mergeCell ref="B8:B10"/>
    <mergeCell ref="B18:B24"/>
    <mergeCell ref="B25:B38"/>
    <mergeCell ref="C804:C810"/>
    <mergeCell ref="D804:D810"/>
    <mergeCell ref="C811:C824"/>
    <mergeCell ref="D811:D824"/>
    <mergeCell ref="B825:B838"/>
    <mergeCell ref="C825:C838"/>
    <mergeCell ref="D825:D838"/>
    <mergeCell ref="C531:C537"/>
    <mergeCell ref="D531:D537"/>
    <mergeCell ref="B559:B565"/>
    <mergeCell ref="D748:D761"/>
    <mergeCell ref="C762:C768"/>
    <mergeCell ref="D762:D768"/>
    <mergeCell ref="C769:C782"/>
    <mergeCell ref="D769:D782"/>
    <mergeCell ref="C783:C803"/>
    <mergeCell ref="D783:D803"/>
    <mergeCell ref="C25:C38"/>
    <mergeCell ref="D67:D73"/>
    <mergeCell ref="D116:D129"/>
    <mergeCell ref="B431:B437"/>
    <mergeCell ref="B403:B409"/>
    <mergeCell ref="B734:B747"/>
    <mergeCell ref="B516:B522"/>
    <mergeCell ref="B671:B684"/>
    <mergeCell ref="B692:B719"/>
    <mergeCell ref="C734:C740"/>
    <mergeCell ref="D734:D740"/>
    <mergeCell ref="C741:C747"/>
    <mergeCell ref="D741:D747"/>
    <mergeCell ref="D713:D719"/>
    <mergeCell ref="C713:C719"/>
    <mergeCell ref="B538:B544"/>
    <mergeCell ref="B601:B628"/>
    <mergeCell ref="C424:C430"/>
    <mergeCell ref="C403:C409"/>
    <mergeCell ref="D438:D444"/>
    <mergeCell ref="D403:D409"/>
    <mergeCell ref="B720:B726"/>
    <mergeCell ref="D727:D733"/>
    <mergeCell ref="C727:C733"/>
    <mergeCell ref="B727:B733"/>
    <mergeCell ref="A629:B649"/>
    <mergeCell ref="D650:D684"/>
    <mergeCell ref="C650:C684"/>
  </mergeCells>
  <phoneticPr fontId="1" type="noConversion"/>
  <pageMargins left="0.59055118110236227" right="0.39370078740157483" top="0.39370078740157483" bottom="0.39370078740157483" header="0.31496062992125984" footer="0.31496062992125984"/>
  <pageSetup paperSize="9" scale="63" fitToHeight="2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3"/>
  <sheetViews>
    <sheetView view="pageBreakPreview" zoomScale="70" zoomScaleSheetLayoutView="70" workbookViewId="0">
      <selection activeCell="M13" sqref="M13"/>
    </sheetView>
  </sheetViews>
  <sheetFormatPr defaultColWidth="9.1796875" defaultRowHeight="13"/>
  <cols>
    <col min="1" max="1" width="5.81640625" style="1" customWidth="1"/>
    <col min="2" max="2" width="18.81640625" style="1" customWidth="1"/>
    <col min="3" max="3" width="10.7265625" style="1" customWidth="1"/>
    <col min="4" max="4" width="11.54296875" style="1" customWidth="1"/>
    <col min="5" max="5" width="12.54296875" style="1" customWidth="1"/>
    <col min="6" max="6" width="8.7265625" style="1" customWidth="1"/>
    <col min="7" max="7" width="9.1796875" style="1"/>
    <col min="8" max="8" width="9.54296875" style="1" customWidth="1"/>
    <col min="9" max="16384" width="9.1796875" style="1"/>
  </cols>
  <sheetData>
    <row r="1" spans="1:16" ht="18" customHeight="1">
      <c r="K1" s="848" t="s">
        <v>31</v>
      </c>
      <c r="L1" s="848"/>
      <c r="M1" s="848"/>
      <c r="N1" s="848"/>
      <c r="O1" s="853"/>
      <c r="P1" s="853"/>
    </row>
    <row r="2" spans="1:16" ht="60.75" customHeight="1">
      <c r="K2" s="849" t="s">
        <v>65</v>
      </c>
      <c r="L2" s="849"/>
      <c r="M2" s="849"/>
      <c r="N2" s="849"/>
      <c r="O2" s="849"/>
      <c r="P2" s="849"/>
    </row>
    <row r="3" spans="1:16" ht="6.75" customHeight="1">
      <c r="O3" s="3"/>
      <c r="P3" s="3"/>
    </row>
    <row r="4" spans="1:16" ht="39.75" customHeight="1">
      <c r="A4" s="854" t="s">
        <v>66</v>
      </c>
      <c r="B4" s="854"/>
      <c r="C4" s="854"/>
      <c r="D4" s="854"/>
      <c r="E4" s="854"/>
      <c r="F4" s="854"/>
      <c r="G4" s="854"/>
      <c r="H4" s="854"/>
      <c r="I4" s="854"/>
      <c r="J4" s="854"/>
      <c r="K4" s="854"/>
      <c r="L4" s="854"/>
      <c r="M4" s="854"/>
      <c r="N4" s="854"/>
      <c r="O4" s="854"/>
      <c r="P4" s="854"/>
    </row>
    <row r="5" spans="1:16" ht="18.649999999999999" customHeight="1">
      <c r="A5" s="855" t="s">
        <v>47</v>
      </c>
      <c r="B5" s="855"/>
      <c r="C5" s="855"/>
      <c r="D5" s="855"/>
      <c r="E5" s="855"/>
      <c r="F5" s="855"/>
      <c r="G5" s="855"/>
      <c r="H5" s="855"/>
      <c r="I5" s="855"/>
      <c r="J5" s="855"/>
      <c r="K5" s="855"/>
      <c r="L5" s="855"/>
      <c r="M5" s="855"/>
      <c r="N5" s="855"/>
      <c r="O5" s="855"/>
      <c r="P5" s="855"/>
    </row>
    <row r="6" spans="1:16" s="13" customFormat="1" ht="13.5" customHeight="1">
      <c r="F6" s="856" t="s">
        <v>54</v>
      </c>
      <c r="G6" s="857"/>
    </row>
    <row r="7" spans="1:16" ht="18.75" customHeight="1">
      <c r="O7" s="1" t="s">
        <v>5</v>
      </c>
    </row>
    <row r="8" spans="1:16" customFormat="1" ht="34.15" customHeight="1">
      <c r="A8" s="851" t="s">
        <v>32</v>
      </c>
      <c r="B8" s="851" t="s">
        <v>33</v>
      </c>
      <c r="C8" s="851" t="s">
        <v>34</v>
      </c>
      <c r="D8" s="851" t="s">
        <v>57</v>
      </c>
      <c r="E8" s="851" t="s">
        <v>48</v>
      </c>
      <c r="F8" s="851" t="s">
        <v>49</v>
      </c>
      <c r="G8" s="860"/>
      <c r="H8" s="851" t="s">
        <v>35</v>
      </c>
      <c r="I8" s="851"/>
      <c r="J8" s="851"/>
      <c r="K8" s="851"/>
      <c r="L8" s="851"/>
      <c r="M8" s="851"/>
      <c r="N8" s="861" t="s">
        <v>55</v>
      </c>
      <c r="O8" s="862"/>
      <c r="P8" s="863"/>
    </row>
    <row r="9" spans="1:16" customFormat="1" ht="61.9" customHeight="1">
      <c r="A9" s="851"/>
      <c r="B9" s="851"/>
      <c r="C9" s="851"/>
      <c r="D9" s="851"/>
      <c r="E9" s="851"/>
      <c r="F9" s="860"/>
      <c r="G9" s="860"/>
      <c r="H9" s="851"/>
      <c r="I9" s="851"/>
      <c r="J9" s="851"/>
      <c r="K9" s="851"/>
      <c r="L9" s="851"/>
      <c r="M9" s="851"/>
      <c r="N9" s="864" t="s">
        <v>56</v>
      </c>
      <c r="O9" s="865"/>
      <c r="P9" s="15"/>
    </row>
    <row r="10" spans="1:16" customFormat="1" ht="88.9" customHeight="1">
      <c r="A10" s="852"/>
      <c r="B10" s="852"/>
      <c r="C10" s="852"/>
      <c r="D10" s="852"/>
      <c r="E10" s="852"/>
      <c r="F10" s="7" t="s">
        <v>36</v>
      </c>
      <c r="G10" s="6" t="s">
        <v>37</v>
      </c>
      <c r="H10" s="7" t="s">
        <v>38</v>
      </c>
      <c r="I10" s="7" t="s">
        <v>50</v>
      </c>
      <c r="J10" s="7" t="s">
        <v>62</v>
      </c>
      <c r="K10" s="7" t="s">
        <v>39</v>
      </c>
      <c r="L10" s="7" t="s">
        <v>67</v>
      </c>
      <c r="M10" s="7" t="s">
        <v>40</v>
      </c>
      <c r="N10" s="7" t="s">
        <v>41</v>
      </c>
      <c r="O10" s="7" t="s">
        <v>62</v>
      </c>
      <c r="P10" s="7" t="s">
        <v>68</v>
      </c>
    </row>
    <row r="11" spans="1:16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7</v>
      </c>
      <c r="G11" s="8">
        <v>8</v>
      </c>
      <c r="H11" s="8">
        <v>9</v>
      </c>
      <c r="I11" s="8">
        <v>10</v>
      </c>
      <c r="J11" s="8">
        <v>11</v>
      </c>
      <c r="K11" s="8">
        <v>12</v>
      </c>
      <c r="L11" s="8">
        <v>13</v>
      </c>
      <c r="M11" s="8">
        <v>14</v>
      </c>
      <c r="N11" s="8">
        <v>15</v>
      </c>
      <c r="O11" s="8">
        <v>16</v>
      </c>
      <c r="P11" s="8">
        <v>17</v>
      </c>
    </row>
    <row r="12" spans="1:16" ht="19.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ht="18.7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ht="18.7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ht="19.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ht="18.7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19.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20.2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ht="19.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ht="39.75" customHeight="1">
      <c r="A20" s="9"/>
      <c r="B20" s="14" t="s">
        <v>11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36" customHeight="1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4">
      <c r="A22" s="850" t="s">
        <v>6</v>
      </c>
      <c r="B22" s="850"/>
      <c r="C22" s="12"/>
      <c r="D22" s="12"/>
      <c r="G22" s="850" t="s">
        <v>46</v>
      </c>
      <c r="H22" s="850"/>
      <c r="I22" s="12"/>
      <c r="J22" s="12"/>
      <c r="K22" s="12"/>
      <c r="L22" s="12"/>
      <c r="M22" s="12"/>
      <c r="N22" s="12"/>
      <c r="O22" s="850" t="s">
        <v>51</v>
      </c>
      <c r="P22" s="850"/>
    </row>
    <row r="23" spans="1:16" s="2" customFormat="1" ht="15.5">
      <c r="A23" s="12"/>
      <c r="B23" s="5"/>
      <c r="C23" s="5"/>
      <c r="D23" s="5"/>
      <c r="G23" s="858" t="s">
        <v>44</v>
      </c>
      <c r="H23" s="859"/>
      <c r="I23" s="5"/>
      <c r="J23" s="5"/>
      <c r="K23" s="5"/>
      <c r="L23" s="5"/>
      <c r="M23" s="5"/>
      <c r="O23" s="858" t="s">
        <v>45</v>
      </c>
      <c r="P23" s="859"/>
    </row>
  </sheetData>
  <mergeCells count="20">
    <mergeCell ref="G23:H23"/>
    <mergeCell ref="O22:P22"/>
    <mergeCell ref="O23:P23"/>
    <mergeCell ref="D8:D10"/>
    <mergeCell ref="E8:E10"/>
    <mergeCell ref="F8:G9"/>
    <mergeCell ref="N8:P8"/>
    <mergeCell ref="N9:O9"/>
    <mergeCell ref="H8:M9"/>
    <mergeCell ref="K1:N1"/>
    <mergeCell ref="K2:P2"/>
    <mergeCell ref="G22:H22"/>
    <mergeCell ref="A8:A10"/>
    <mergeCell ref="B8:B10"/>
    <mergeCell ref="C8:C10"/>
    <mergeCell ref="A22:B22"/>
    <mergeCell ref="O1:P1"/>
    <mergeCell ref="A4:P4"/>
    <mergeCell ref="A5:P5"/>
    <mergeCell ref="F6:G6"/>
  </mergeCells>
  <phoneticPr fontId="1" type="noConversion"/>
  <pageMargins left="0.78740157480314965" right="0.78740157480314965" top="0.78740157480314965" bottom="0.59055118110236227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11"/>
  <sheetViews>
    <sheetView topLeftCell="A251" workbookViewId="0">
      <selection activeCell="C278" sqref="C278"/>
    </sheetView>
  </sheetViews>
  <sheetFormatPr defaultColWidth="9.1796875" defaultRowHeight="12.5"/>
  <cols>
    <col min="1" max="1" width="5" style="73" customWidth="1"/>
    <col min="2" max="2" width="15.26953125" style="76" customWidth="1"/>
    <col min="3" max="3" width="39" style="73" customWidth="1"/>
    <col min="4" max="4" width="17.81640625" style="73" customWidth="1"/>
    <col min="5" max="5" width="6.1796875" style="76" customWidth="1"/>
    <col min="6" max="6" width="6.7265625" style="76" customWidth="1"/>
    <col min="7" max="7" width="12.453125" style="76" customWidth="1"/>
    <col min="8" max="8" width="9.1796875" style="76"/>
    <col min="9" max="20" width="12.1796875" style="76" customWidth="1"/>
    <col min="21" max="21" width="19.7265625" style="73" customWidth="1"/>
    <col min="22" max="16384" width="9.1796875" style="73"/>
  </cols>
  <sheetData>
    <row r="1" spans="1:24" s="69" customFormat="1" ht="35.25" customHeight="1">
      <c r="A1" s="880"/>
      <c r="B1" s="874"/>
      <c r="C1" s="874"/>
      <c r="D1" s="65"/>
      <c r="E1" s="66"/>
      <c r="F1" s="67"/>
      <c r="G1" s="67"/>
      <c r="H1" s="66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874"/>
    </row>
    <row r="2" spans="1:24" s="69" customFormat="1" ht="15" customHeight="1">
      <c r="A2" s="880"/>
      <c r="B2" s="874"/>
      <c r="C2" s="874"/>
      <c r="D2" s="70"/>
      <c r="E2" s="66"/>
      <c r="F2" s="67"/>
      <c r="G2" s="67"/>
      <c r="H2" s="66"/>
      <c r="I2" s="68"/>
      <c r="J2" s="68"/>
      <c r="K2" s="68"/>
      <c r="L2" s="68"/>
      <c r="M2" s="68"/>
      <c r="N2" s="68"/>
      <c r="O2" s="71"/>
      <c r="P2" s="71"/>
      <c r="Q2" s="71"/>
      <c r="R2" s="68"/>
      <c r="S2" s="68"/>
      <c r="T2" s="68"/>
      <c r="U2" s="874"/>
    </row>
    <row r="3" spans="1:24" s="69" customFormat="1" ht="78.75" customHeight="1">
      <c r="A3" s="879"/>
      <c r="B3" s="866"/>
      <c r="C3" s="876"/>
      <c r="D3" s="54"/>
      <c r="E3" s="57"/>
      <c r="F3" s="52"/>
      <c r="G3" s="52"/>
      <c r="H3" s="66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877"/>
    </row>
    <row r="4" spans="1:24" s="69" customFormat="1" ht="18" customHeight="1">
      <c r="A4" s="879"/>
      <c r="B4" s="866"/>
      <c r="C4" s="876"/>
      <c r="D4" s="54"/>
      <c r="E4" s="57"/>
      <c r="F4" s="52"/>
      <c r="G4" s="52"/>
      <c r="H4" s="57"/>
      <c r="I4" s="58"/>
      <c r="J4" s="58"/>
      <c r="K4" s="58"/>
      <c r="L4" s="58"/>
      <c r="M4" s="58"/>
      <c r="N4" s="58"/>
      <c r="O4" s="59"/>
      <c r="P4" s="59"/>
      <c r="Q4" s="59"/>
      <c r="R4" s="58"/>
      <c r="S4" s="58"/>
      <c r="T4" s="58"/>
      <c r="U4" s="877"/>
    </row>
    <row r="5" spans="1:24" ht="25.5" customHeight="1">
      <c r="A5" s="879"/>
      <c r="B5" s="870"/>
      <c r="C5" s="869"/>
      <c r="D5" s="51"/>
      <c r="E5" s="52"/>
      <c r="F5" s="52"/>
      <c r="G5" s="52"/>
      <c r="H5" s="52"/>
      <c r="I5" s="53"/>
      <c r="J5" s="53"/>
      <c r="K5" s="72"/>
      <c r="L5" s="53"/>
      <c r="M5" s="53"/>
      <c r="N5" s="53"/>
      <c r="O5" s="53"/>
      <c r="P5" s="53"/>
      <c r="Q5" s="53"/>
      <c r="R5" s="53"/>
      <c r="S5" s="53"/>
      <c r="T5" s="53"/>
      <c r="U5" s="869"/>
      <c r="X5" s="878"/>
    </row>
    <row r="6" spans="1:24" ht="17.25" customHeight="1">
      <c r="A6" s="879"/>
      <c r="B6" s="870"/>
      <c r="C6" s="869"/>
      <c r="D6" s="51"/>
      <c r="E6" s="52"/>
      <c r="F6" s="52"/>
      <c r="G6" s="52"/>
      <c r="H6" s="52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869"/>
      <c r="X6" s="878"/>
    </row>
    <row r="7" spans="1:24" ht="24.75" customHeight="1">
      <c r="A7" s="879"/>
      <c r="B7" s="870"/>
      <c r="C7" s="869"/>
      <c r="D7" s="51"/>
      <c r="E7" s="52"/>
      <c r="F7" s="52"/>
      <c r="G7" s="52"/>
      <c r="H7" s="52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869"/>
      <c r="X7" s="51"/>
    </row>
    <row r="8" spans="1:24" ht="16.5" customHeight="1">
      <c r="A8" s="879"/>
      <c r="B8" s="870"/>
      <c r="C8" s="869"/>
      <c r="D8" s="51"/>
      <c r="E8" s="52"/>
      <c r="F8" s="52"/>
      <c r="G8" s="52"/>
      <c r="H8" s="52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869"/>
      <c r="X8" s="51"/>
    </row>
    <row r="9" spans="1:24" s="69" customFormat="1" ht="22.5" customHeight="1">
      <c r="A9" s="879"/>
      <c r="B9" s="870"/>
      <c r="C9" s="869"/>
      <c r="D9" s="54"/>
      <c r="E9" s="52"/>
      <c r="F9" s="52"/>
      <c r="G9" s="52"/>
      <c r="H9" s="52"/>
      <c r="I9" s="53"/>
      <c r="J9" s="53"/>
      <c r="K9" s="72"/>
      <c r="L9" s="72"/>
      <c r="M9" s="53"/>
      <c r="N9" s="53"/>
      <c r="O9" s="53"/>
      <c r="P9" s="53"/>
      <c r="Q9" s="53"/>
      <c r="R9" s="53"/>
      <c r="S9" s="53"/>
      <c r="T9" s="53"/>
      <c r="U9" s="869"/>
    </row>
    <row r="10" spans="1:24" s="69" customFormat="1" ht="17.25" customHeight="1">
      <c r="A10" s="879"/>
      <c r="B10" s="870"/>
      <c r="C10" s="869"/>
      <c r="D10" s="54"/>
      <c r="E10" s="52"/>
      <c r="F10" s="52"/>
      <c r="G10" s="52"/>
      <c r="H10" s="52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869"/>
    </row>
    <row r="11" spans="1:24" s="69" customFormat="1" ht="108.75" customHeight="1">
      <c r="A11" s="55"/>
      <c r="B11" s="870"/>
      <c r="C11" s="866"/>
      <c r="D11" s="54"/>
      <c r="E11" s="52"/>
      <c r="F11" s="52"/>
      <c r="G11" s="52"/>
      <c r="H11" s="52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869"/>
    </row>
    <row r="12" spans="1:24" s="69" customFormat="1" ht="17.25" customHeight="1">
      <c r="A12" s="55"/>
      <c r="B12" s="870"/>
      <c r="C12" s="866"/>
      <c r="D12" s="54"/>
      <c r="E12" s="52"/>
      <c r="F12" s="52"/>
      <c r="G12" s="52"/>
      <c r="H12" s="52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869"/>
    </row>
    <row r="13" spans="1:24" s="69" customFormat="1" ht="21.75" customHeight="1">
      <c r="A13" s="874"/>
      <c r="B13" s="866"/>
      <c r="C13" s="866"/>
      <c r="D13" s="54"/>
      <c r="E13" s="52"/>
      <c r="F13" s="52"/>
      <c r="G13" s="52"/>
      <c r="H13" s="52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875"/>
    </row>
    <row r="14" spans="1:24" s="69" customFormat="1" ht="12.75" customHeight="1">
      <c r="A14" s="874"/>
      <c r="B14" s="866"/>
      <c r="C14" s="866"/>
      <c r="D14" s="54"/>
      <c r="E14" s="52"/>
      <c r="F14" s="52"/>
      <c r="G14" s="52"/>
      <c r="H14" s="52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875"/>
    </row>
    <row r="15" spans="1:24" s="69" customFormat="1" ht="21" customHeight="1">
      <c r="A15" s="874"/>
      <c r="B15" s="866"/>
      <c r="C15" s="866"/>
      <c r="D15" s="54"/>
      <c r="E15" s="52"/>
      <c r="F15" s="52"/>
      <c r="G15" s="52"/>
      <c r="H15" s="52"/>
      <c r="I15" s="56"/>
      <c r="J15" s="53"/>
      <c r="K15" s="72"/>
      <c r="L15" s="53"/>
      <c r="M15" s="53"/>
      <c r="N15" s="56"/>
      <c r="O15" s="53"/>
      <c r="P15" s="53"/>
      <c r="Q15" s="56"/>
      <c r="R15" s="53"/>
      <c r="S15" s="53"/>
      <c r="T15" s="53"/>
      <c r="U15" s="875"/>
    </row>
    <row r="16" spans="1:24" s="69" customFormat="1" ht="9.75" customHeight="1">
      <c r="A16" s="874"/>
      <c r="B16" s="866"/>
      <c r="C16" s="866"/>
      <c r="D16" s="54"/>
      <c r="E16" s="52"/>
      <c r="F16" s="52"/>
      <c r="G16" s="52"/>
      <c r="H16" s="52"/>
      <c r="I16" s="56"/>
      <c r="J16" s="53"/>
      <c r="K16" s="53"/>
      <c r="L16" s="53"/>
      <c r="M16" s="53"/>
      <c r="N16" s="56"/>
      <c r="O16" s="53"/>
      <c r="P16" s="53"/>
      <c r="Q16" s="56"/>
      <c r="R16" s="53"/>
      <c r="S16" s="53"/>
      <c r="T16" s="53"/>
      <c r="U16" s="875"/>
    </row>
    <row r="17" spans="1:21" s="69" customFormat="1" ht="23.25" customHeight="1">
      <c r="A17" s="874"/>
      <c r="B17" s="866"/>
      <c r="C17" s="866"/>
      <c r="D17" s="54"/>
      <c r="E17" s="52"/>
      <c r="F17" s="52"/>
      <c r="G17" s="52"/>
      <c r="H17" s="52"/>
      <c r="I17" s="56"/>
      <c r="J17" s="53"/>
      <c r="K17" s="53"/>
      <c r="L17" s="53"/>
      <c r="M17" s="53"/>
      <c r="N17" s="56"/>
      <c r="O17" s="53"/>
      <c r="P17" s="53"/>
      <c r="Q17" s="56"/>
      <c r="R17" s="53"/>
      <c r="S17" s="53"/>
      <c r="T17" s="53"/>
      <c r="U17" s="875"/>
    </row>
    <row r="18" spans="1:21" s="69" customFormat="1" ht="11.25" customHeight="1">
      <c r="A18" s="874"/>
      <c r="B18" s="866"/>
      <c r="C18" s="866"/>
      <c r="D18" s="54"/>
      <c r="E18" s="52"/>
      <c r="F18" s="52"/>
      <c r="G18" s="52"/>
      <c r="H18" s="52"/>
      <c r="I18" s="56"/>
      <c r="J18" s="53"/>
      <c r="K18" s="53"/>
      <c r="L18" s="53"/>
      <c r="M18" s="53"/>
      <c r="N18" s="56"/>
      <c r="O18" s="53"/>
      <c r="P18" s="53"/>
      <c r="Q18" s="56"/>
      <c r="R18" s="53"/>
      <c r="S18" s="53"/>
      <c r="T18" s="53"/>
      <c r="U18" s="875"/>
    </row>
    <row r="19" spans="1:21" s="69" customFormat="1" ht="21.75" customHeight="1">
      <c r="A19" s="874"/>
      <c r="B19" s="866"/>
      <c r="C19" s="866"/>
      <c r="D19" s="54"/>
      <c r="E19" s="57"/>
      <c r="F19" s="52"/>
      <c r="G19" s="52"/>
      <c r="H19" s="57"/>
      <c r="I19" s="56"/>
      <c r="J19" s="53"/>
      <c r="K19" s="58"/>
      <c r="L19" s="58"/>
      <c r="M19" s="58"/>
      <c r="N19" s="59"/>
      <c r="O19" s="59"/>
      <c r="P19" s="59"/>
      <c r="Q19" s="59"/>
      <c r="R19" s="58"/>
      <c r="S19" s="58"/>
      <c r="T19" s="58"/>
      <c r="U19" s="875"/>
    </row>
    <row r="20" spans="1:21" s="69" customFormat="1" ht="10.5" customHeight="1">
      <c r="A20" s="874"/>
      <c r="B20" s="866"/>
      <c r="C20" s="866"/>
      <c r="D20" s="54"/>
      <c r="E20" s="57"/>
      <c r="F20" s="52"/>
      <c r="G20" s="52"/>
      <c r="H20" s="57"/>
      <c r="I20" s="58"/>
      <c r="J20" s="58"/>
      <c r="K20" s="58"/>
      <c r="L20" s="58"/>
      <c r="M20" s="58"/>
      <c r="N20" s="59"/>
      <c r="O20" s="59"/>
      <c r="P20" s="59"/>
      <c r="Q20" s="59"/>
      <c r="R20" s="58"/>
      <c r="S20" s="58"/>
      <c r="T20" s="58"/>
      <c r="U20" s="875"/>
    </row>
    <row r="21" spans="1:21" s="69" customFormat="1" ht="21" customHeight="1">
      <c r="A21" s="874"/>
      <c r="B21" s="866"/>
      <c r="C21" s="866"/>
      <c r="D21" s="54"/>
      <c r="E21" s="57"/>
      <c r="F21" s="52"/>
      <c r="G21" s="52"/>
      <c r="H21" s="57"/>
      <c r="I21" s="56"/>
      <c r="J21" s="53"/>
      <c r="K21" s="58"/>
      <c r="L21" s="58"/>
      <c r="M21" s="58"/>
      <c r="N21" s="59"/>
      <c r="O21" s="59"/>
      <c r="P21" s="59"/>
      <c r="Q21" s="59"/>
      <c r="R21" s="58"/>
      <c r="S21" s="58"/>
      <c r="T21" s="58"/>
      <c r="U21" s="875"/>
    </row>
    <row r="22" spans="1:21" s="69" customFormat="1" ht="11.25" customHeight="1">
      <c r="A22" s="874"/>
      <c r="B22" s="866"/>
      <c r="C22" s="866"/>
      <c r="D22" s="54"/>
      <c r="E22" s="57"/>
      <c r="F22" s="52"/>
      <c r="G22" s="52"/>
      <c r="H22" s="57"/>
      <c r="I22" s="58"/>
      <c r="J22" s="58"/>
      <c r="K22" s="58"/>
      <c r="L22" s="58"/>
      <c r="M22" s="58"/>
      <c r="N22" s="59"/>
      <c r="O22" s="59"/>
      <c r="P22" s="59"/>
      <c r="Q22" s="59"/>
      <c r="R22" s="58"/>
      <c r="S22" s="58"/>
      <c r="T22" s="58"/>
      <c r="U22" s="875"/>
    </row>
    <row r="23" spans="1:21" s="69" customFormat="1" ht="21.75" customHeight="1">
      <c r="A23" s="60"/>
      <c r="B23" s="866"/>
      <c r="C23" s="866"/>
      <c r="D23" s="54"/>
      <c r="E23" s="52"/>
      <c r="F23" s="52"/>
      <c r="G23" s="52"/>
      <c r="H23" s="52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869"/>
    </row>
    <row r="24" spans="1:21" s="69" customFormat="1" ht="9.75" customHeight="1">
      <c r="A24" s="60"/>
      <c r="B24" s="866"/>
      <c r="C24" s="866"/>
      <c r="D24" s="54"/>
      <c r="E24" s="52"/>
      <c r="F24" s="52"/>
      <c r="G24" s="52"/>
      <c r="H24" s="52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869"/>
    </row>
    <row r="25" spans="1:21" s="69" customFormat="1" ht="23.25" customHeight="1">
      <c r="A25" s="60"/>
      <c r="B25" s="866"/>
      <c r="C25" s="866"/>
      <c r="D25" s="54"/>
      <c r="E25" s="52"/>
      <c r="F25" s="52"/>
      <c r="G25" s="52"/>
      <c r="H25" s="52"/>
      <c r="I25" s="56"/>
      <c r="J25" s="53"/>
      <c r="K25" s="53"/>
      <c r="L25" s="53"/>
      <c r="M25" s="53"/>
      <c r="N25" s="56"/>
      <c r="O25" s="53"/>
      <c r="P25" s="53"/>
      <c r="Q25" s="56"/>
      <c r="R25" s="53"/>
      <c r="S25" s="53"/>
      <c r="T25" s="53"/>
      <c r="U25" s="869"/>
    </row>
    <row r="26" spans="1:21" s="69" customFormat="1" ht="15" customHeight="1">
      <c r="A26" s="60"/>
      <c r="B26" s="866"/>
      <c r="C26" s="866"/>
      <c r="D26" s="54"/>
      <c r="E26" s="52"/>
      <c r="F26" s="52"/>
      <c r="G26" s="52"/>
      <c r="H26" s="52"/>
      <c r="I26" s="56"/>
      <c r="J26" s="53"/>
      <c r="K26" s="53"/>
      <c r="L26" s="53"/>
      <c r="M26" s="53"/>
      <c r="N26" s="56"/>
      <c r="O26" s="53"/>
      <c r="P26" s="53"/>
      <c r="Q26" s="56"/>
      <c r="R26" s="53"/>
      <c r="S26" s="53"/>
      <c r="T26" s="53"/>
      <c r="U26" s="869"/>
    </row>
    <row r="27" spans="1:21" s="69" customFormat="1" ht="18.75" customHeight="1">
      <c r="A27" s="60"/>
      <c r="B27" s="866"/>
      <c r="C27" s="866"/>
      <c r="D27" s="61"/>
      <c r="E27" s="52"/>
      <c r="F27" s="52"/>
      <c r="G27" s="52"/>
      <c r="H27" s="52"/>
      <c r="I27" s="56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869"/>
    </row>
    <row r="28" spans="1:21" s="69" customFormat="1" ht="13.5" customHeight="1">
      <c r="A28" s="60"/>
      <c r="B28" s="866"/>
      <c r="C28" s="866"/>
      <c r="D28" s="54"/>
      <c r="E28" s="52"/>
      <c r="F28" s="52"/>
      <c r="G28" s="52"/>
      <c r="H28" s="52"/>
      <c r="I28" s="56"/>
      <c r="J28" s="53"/>
      <c r="K28" s="53"/>
      <c r="L28" s="53"/>
      <c r="M28" s="53"/>
      <c r="N28" s="56"/>
      <c r="O28" s="53"/>
      <c r="P28" s="53"/>
      <c r="Q28" s="56"/>
      <c r="R28" s="53"/>
      <c r="S28" s="53"/>
      <c r="T28" s="53"/>
      <c r="U28" s="869"/>
    </row>
    <row r="29" spans="1:21" s="69" customFormat="1" ht="23.25" customHeight="1">
      <c r="A29" s="60"/>
      <c r="B29" s="866"/>
      <c r="C29" s="866"/>
      <c r="D29" s="54"/>
      <c r="E29" s="52"/>
      <c r="F29" s="52"/>
      <c r="G29" s="52"/>
      <c r="H29" s="52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869"/>
    </row>
    <row r="30" spans="1:21" s="69" customFormat="1" ht="15" customHeight="1">
      <c r="A30" s="60"/>
      <c r="B30" s="866"/>
      <c r="C30" s="866"/>
      <c r="D30" s="54"/>
      <c r="E30" s="52"/>
      <c r="F30" s="52"/>
      <c r="G30" s="52"/>
      <c r="H30" s="52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869"/>
    </row>
    <row r="31" spans="1:21" s="69" customFormat="1" ht="35.25" customHeight="1">
      <c r="A31" s="866"/>
      <c r="B31" s="875"/>
      <c r="C31" s="876"/>
      <c r="D31" s="54"/>
      <c r="E31" s="57"/>
      <c r="F31" s="52"/>
      <c r="G31" s="52"/>
      <c r="H31" s="66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877"/>
    </row>
    <row r="32" spans="1:21" s="69" customFormat="1" ht="15" customHeight="1">
      <c r="A32" s="866"/>
      <c r="B32" s="875"/>
      <c r="C32" s="876"/>
      <c r="D32" s="54"/>
      <c r="E32" s="57"/>
      <c r="F32" s="52"/>
      <c r="G32" s="52"/>
      <c r="H32" s="57"/>
      <c r="I32" s="58"/>
      <c r="J32" s="58"/>
      <c r="K32" s="58"/>
      <c r="L32" s="58"/>
      <c r="M32" s="58"/>
      <c r="N32" s="58"/>
      <c r="O32" s="74"/>
      <c r="P32" s="74"/>
      <c r="Q32" s="59"/>
      <c r="R32" s="58"/>
      <c r="S32" s="58"/>
      <c r="T32" s="58"/>
      <c r="U32" s="877"/>
    </row>
    <row r="33" spans="1:21" s="69" customFormat="1" ht="79.5" customHeight="1">
      <c r="A33" s="874"/>
      <c r="B33" s="866"/>
      <c r="C33" s="866"/>
      <c r="D33" s="54"/>
      <c r="E33" s="52"/>
      <c r="F33" s="52"/>
      <c r="G33" s="52"/>
      <c r="H33" s="52"/>
      <c r="I33" s="56"/>
      <c r="J33" s="53"/>
      <c r="K33" s="53"/>
      <c r="L33" s="53"/>
      <c r="M33" s="53"/>
      <c r="N33" s="56"/>
      <c r="O33" s="53"/>
      <c r="P33" s="53"/>
      <c r="Q33" s="56"/>
      <c r="R33" s="53"/>
      <c r="S33" s="53"/>
      <c r="T33" s="53"/>
      <c r="U33" s="869"/>
    </row>
    <row r="34" spans="1:21" s="69" customFormat="1" ht="23.25" customHeight="1">
      <c r="A34" s="874"/>
      <c r="B34" s="866"/>
      <c r="C34" s="866"/>
      <c r="D34" s="54"/>
      <c r="E34" s="52"/>
      <c r="F34" s="52"/>
      <c r="G34" s="52"/>
      <c r="H34" s="52"/>
      <c r="I34" s="56"/>
      <c r="J34" s="53"/>
      <c r="K34" s="53"/>
      <c r="L34" s="53"/>
      <c r="M34" s="53"/>
      <c r="N34" s="56"/>
      <c r="O34" s="53"/>
      <c r="P34" s="53"/>
      <c r="Q34" s="56"/>
      <c r="R34" s="53"/>
      <c r="S34" s="53"/>
      <c r="T34" s="53"/>
      <c r="U34" s="871"/>
    </row>
    <row r="35" spans="1:21" s="69" customFormat="1" ht="74.25" customHeight="1">
      <c r="A35" s="874"/>
      <c r="B35" s="866"/>
      <c r="C35" s="866"/>
      <c r="D35" s="54"/>
      <c r="E35" s="52"/>
      <c r="F35" s="52"/>
      <c r="G35" s="52"/>
      <c r="H35" s="52"/>
      <c r="I35" s="56"/>
      <c r="J35" s="53"/>
      <c r="K35" s="53"/>
      <c r="L35" s="53"/>
      <c r="M35" s="53"/>
      <c r="N35" s="56"/>
      <c r="O35" s="53"/>
      <c r="P35" s="53"/>
      <c r="Q35" s="56"/>
      <c r="R35" s="53"/>
      <c r="S35" s="53"/>
      <c r="T35" s="53"/>
      <c r="U35" s="869"/>
    </row>
    <row r="36" spans="1:21" s="69" customFormat="1" ht="30.75" customHeight="1">
      <c r="A36" s="874"/>
      <c r="B36" s="866"/>
      <c r="C36" s="866"/>
      <c r="D36" s="54"/>
      <c r="E36" s="52"/>
      <c r="F36" s="52"/>
      <c r="G36" s="52"/>
      <c r="H36" s="52"/>
      <c r="I36" s="56"/>
      <c r="J36" s="53"/>
      <c r="K36" s="53"/>
      <c r="L36" s="53"/>
      <c r="M36" s="53"/>
      <c r="N36" s="56"/>
      <c r="O36" s="53"/>
      <c r="P36" s="53"/>
      <c r="Q36" s="56"/>
      <c r="R36" s="53"/>
      <c r="S36" s="53"/>
      <c r="T36" s="53"/>
      <c r="U36" s="869"/>
    </row>
    <row r="37" spans="1:21" s="69" customFormat="1" ht="169.5" customHeight="1">
      <c r="A37" s="60"/>
      <c r="B37" s="866"/>
      <c r="C37" s="866"/>
      <c r="D37" s="54"/>
      <c r="E37" s="52"/>
      <c r="F37" s="52"/>
      <c r="G37" s="52"/>
      <c r="H37" s="52"/>
      <c r="I37" s="56"/>
      <c r="J37" s="53"/>
      <c r="K37" s="53"/>
      <c r="L37" s="53"/>
      <c r="M37" s="53"/>
      <c r="N37" s="56"/>
      <c r="O37" s="53"/>
      <c r="P37" s="53"/>
      <c r="Q37" s="56"/>
      <c r="R37" s="53"/>
      <c r="S37" s="53"/>
      <c r="T37" s="53"/>
      <c r="U37" s="869"/>
    </row>
    <row r="38" spans="1:21" s="69" customFormat="1" ht="27.75" customHeight="1">
      <c r="A38" s="60"/>
      <c r="B38" s="866"/>
      <c r="C38" s="866"/>
      <c r="D38" s="54"/>
      <c r="E38" s="52"/>
      <c r="F38" s="52"/>
      <c r="G38" s="52"/>
      <c r="H38" s="52"/>
      <c r="I38" s="56"/>
      <c r="J38" s="53"/>
      <c r="K38" s="53"/>
      <c r="L38" s="53"/>
      <c r="M38" s="53"/>
      <c r="N38" s="56"/>
      <c r="O38" s="53"/>
      <c r="P38" s="53"/>
      <c r="Q38" s="56"/>
      <c r="R38" s="53"/>
      <c r="S38" s="53"/>
      <c r="T38" s="53"/>
      <c r="U38" s="869"/>
    </row>
    <row r="39" spans="1:21" s="69" customFormat="1" ht="116.25" customHeight="1">
      <c r="A39" s="874"/>
      <c r="B39" s="866"/>
      <c r="C39" s="866"/>
      <c r="D39" s="54"/>
      <c r="E39" s="52"/>
      <c r="F39" s="52"/>
      <c r="G39" s="52"/>
      <c r="H39" s="52"/>
      <c r="I39" s="56"/>
      <c r="J39" s="53"/>
      <c r="K39" s="72"/>
      <c r="L39" s="53"/>
      <c r="M39" s="53"/>
      <c r="N39" s="53"/>
      <c r="O39" s="53"/>
      <c r="P39" s="53"/>
      <c r="Q39" s="56"/>
      <c r="R39" s="53"/>
      <c r="S39" s="53"/>
      <c r="T39" s="53"/>
      <c r="U39" s="869"/>
    </row>
    <row r="40" spans="1:21" s="69" customFormat="1" ht="21.75" customHeight="1">
      <c r="A40" s="874"/>
      <c r="B40" s="866"/>
      <c r="C40" s="866"/>
      <c r="D40" s="54"/>
      <c r="E40" s="52"/>
      <c r="F40" s="52"/>
      <c r="G40" s="52"/>
      <c r="H40" s="52"/>
      <c r="I40" s="56"/>
      <c r="J40" s="53"/>
      <c r="K40" s="53"/>
      <c r="L40" s="53"/>
      <c r="M40" s="53"/>
      <c r="N40" s="53"/>
      <c r="O40" s="53"/>
      <c r="P40" s="53"/>
      <c r="Q40" s="56"/>
      <c r="R40" s="53"/>
      <c r="S40" s="53"/>
      <c r="T40" s="53"/>
      <c r="U40" s="869"/>
    </row>
    <row r="41" spans="1:21" s="69" customFormat="1" ht="52.5" customHeight="1">
      <c r="A41" s="874"/>
      <c r="B41" s="866"/>
      <c r="C41" s="866"/>
      <c r="D41" s="54"/>
      <c r="E41" s="52"/>
      <c r="F41" s="52"/>
      <c r="G41" s="52"/>
      <c r="H41" s="52"/>
      <c r="I41" s="56"/>
      <c r="J41" s="53"/>
      <c r="K41" s="72"/>
      <c r="L41" s="53"/>
      <c r="M41" s="53"/>
      <c r="N41" s="53"/>
      <c r="O41" s="53"/>
      <c r="P41" s="53"/>
      <c r="Q41" s="56"/>
      <c r="R41" s="53"/>
      <c r="S41" s="53"/>
      <c r="T41" s="53"/>
      <c r="U41" s="869"/>
    </row>
    <row r="42" spans="1:21" s="69" customFormat="1" ht="12.75" customHeight="1">
      <c r="A42" s="874"/>
      <c r="B42" s="866"/>
      <c r="C42" s="866"/>
      <c r="D42" s="54"/>
      <c r="E42" s="52"/>
      <c r="F42" s="52"/>
      <c r="G42" s="52"/>
      <c r="H42" s="52"/>
      <c r="I42" s="56"/>
      <c r="J42" s="53"/>
      <c r="K42" s="53"/>
      <c r="L42" s="53"/>
      <c r="M42" s="53"/>
      <c r="N42" s="53"/>
      <c r="O42" s="53"/>
      <c r="P42" s="53"/>
      <c r="Q42" s="56"/>
      <c r="R42" s="53"/>
      <c r="S42" s="53"/>
      <c r="T42" s="53"/>
      <c r="U42" s="869"/>
    </row>
    <row r="43" spans="1:21" s="69" customFormat="1" ht="100.5" customHeight="1">
      <c r="A43" s="874"/>
      <c r="B43" s="866"/>
      <c r="C43" s="866"/>
      <c r="D43" s="54"/>
      <c r="E43" s="52"/>
      <c r="F43" s="52"/>
      <c r="G43" s="52"/>
      <c r="H43" s="52"/>
      <c r="I43" s="56"/>
      <c r="J43" s="53"/>
      <c r="K43" s="53"/>
      <c r="L43" s="53"/>
      <c r="M43" s="53"/>
      <c r="N43" s="56"/>
      <c r="O43" s="53"/>
      <c r="P43" s="53"/>
      <c r="Q43" s="56"/>
      <c r="R43" s="53"/>
      <c r="S43" s="56"/>
      <c r="T43" s="56"/>
      <c r="U43" s="869"/>
    </row>
    <row r="44" spans="1:21" s="69" customFormat="1" ht="31.5" customHeight="1">
      <c r="A44" s="874"/>
      <c r="B44" s="866"/>
      <c r="C44" s="866"/>
      <c r="D44" s="54"/>
      <c r="E44" s="52"/>
      <c r="F44" s="52"/>
      <c r="G44" s="52"/>
      <c r="H44" s="52"/>
      <c r="I44" s="56"/>
      <c r="J44" s="53"/>
      <c r="K44" s="53"/>
      <c r="L44" s="53"/>
      <c r="M44" s="53"/>
      <c r="N44" s="56"/>
      <c r="O44" s="53"/>
      <c r="P44" s="53"/>
      <c r="Q44" s="56"/>
      <c r="R44" s="53"/>
      <c r="S44" s="53"/>
      <c r="T44" s="53"/>
      <c r="U44" s="871"/>
    </row>
    <row r="45" spans="1:21" s="69" customFormat="1" ht="32.25" customHeight="1">
      <c r="A45" s="872"/>
      <c r="B45" s="866"/>
      <c r="C45" s="866"/>
      <c r="D45" s="54"/>
      <c r="E45" s="52"/>
      <c r="F45" s="52"/>
      <c r="G45" s="52"/>
      <c r="H45" s="52"/>
      <c r="I45" s="56"/>
      <c r="J45" s="53"/>
      <c r="K45" s="53"/>
      <c r="L45" s="53"/>
      <c r="M45" s="53"/>
      <c r="N45" s="53"/>
      <c r="O45" s="53"/>
      <c r="P45" s="53"/>
      <c r="Q45" s="56"/>
      <c r="R45" s="53"/>
      <c r="S45" s="53"/>
      <c r="T45" s="53"/>
      <c r="U45" s="869"/>
    </row>
    <row r="46" spans="1:21" s="69" customFormat="1" ht="15" customHeight="1">
      <c r="A46" s="872"/>
      <c r="B46" s="866"/>
      <c r="C46" s="866"/>
      <c r="D46" s="54"/>
      <c r="E46" s="52"/>
      <c r="F46" s="52"/>
      <c r="G46" s="52"/>
      <c r="H46" s="52"/>
      <c r="I46" s="56"/>
      <c r="J46" s="53"/>
      <c r="K46" s="53"/>
      <c r="L46" s="53"/>
      <c r="M46" s="53"/>
      <c r="N46" s="53"/>
      <c r="O46" s="53"/>
      <c r="P46" s="53"/>
      <c r="Q46" s="56"/>
      <c r="R46" s="53"/>
      <c r="S46" s="53"/>
      <c r="T46" s="53"/>
      <c r="U46" s="869"/>
    </row>
    <row r="47" spans="1:21" s="69" customFormat="1" ht="33.75" customHeight="1">
      <c r="A47" s="872"/>
      <c r="B47" s="866"/>
      <c r="C47" s="866"/>
      <c r="D47" s="54"/>
      <c r="E47" s="52"/>
      <c r="F47" s="52"/>
      <c r="G47" s="52"/>
      <c r="H47" s="52"/>
      <c r="I47" s="56"/>
      <c r="J47" s="53"/>
      <c r="K47" s="53"/>
      <c r="L47" s="53"/>
      <c r="M47" s="53"/>
      <c r="N47" s="53"/>
      <c r="O47" s="53"/>
      <c r="P47" s="53"/>
      <c r="Q47" s="56"/>
      <c r="R47" s="53"/>
      <c r="S47" s="56"/>
      <c r="T47" s="56"/>
      <c r="U47" s="869"/>
    </row>
    <row r="48" spans="1:21" s="69" customFormat="1" ht="12.75" customHeight="1">
      <c r="A48" s="872"/>
      <c r="B48" s="866"/>
      <c r="C48" s="866"/>
      <c r="D48" s="54"/>
      <c r="E48" s="52"/>
      <c r="F48" s="52"/>
      <c r="G48" s="52"/>
      <c r="H48" s="52"/>
      <c r="I48" s="56"/>
      <c r="J48" s="53"/>
      <c r="K48" s="53"/>
      <c r="L48" s="53"/>
      <c r="M48" s="53"/>
      <c r="N48" s="53"/>
      <c r="O48" s="53"/>
      <c r="P48" s="53"/>
      <c r="Q48" s="56"/>
      <c r="R48" s="53"/>
      <c r="S48" s="53"/>
      <c r="T48" s="53"/>
      <c r="U48" s="869"/>
    </row>
    <row r="49" spans="1:21" s="69" customFormat="1" ht="40.5" customHeight="1">
      <c r="A49" s="872"/>
      <c r="B49" s="866"/>
      <c r="C49" s="873"/>
      <c r="D49" s="54"/>
      <c r="E49" s="52"/>
      <c r="F49" s="52"/>
      <c r="G49" s="52"/>
      <c r="H49" s="52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871"/>
    </row>
    <row r="50" spans="1:21" s="69" customFormat="1" ht="15.75" customHeight="1">
      <c r="A50" s="872"/>
      <c r="B50" s="866"/>
      <c r="C50" s="873"/>
      <c r="D50" s="54"/>
      <c r="E50" s="52"/>
      <c r="F50" s="52"/>
      <c r="G50" s="52"/>
      <c r="H50" s="52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71"/>
    </row>
    <row r="51" spans="1:21" s="69" customFormat="1" ht="74.25" customHeight="1">
      <c r="A51" s="872"/>
      <c r="B51" s="866"/>
      <c r="C51" s="873"/>
      <c r="D51" s="54"/>
      <c r="E51" s="52"/>
      <c r="F51" s="52"/>
      <c r="G51" s="52"/>
      <c r="H51" s="52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871"/>
    </row>
    <row r="52" spans="1:21" s="69" customFormat="1" ht="12.75" customHeight="1">
      <c r="A52" s="872"/>
      <c r="B52" s="866"/>
      <c r="C52" s="873"/>
      <c r="D52" s="54"/>
      <c r="E52" s="57"/>
      <c r="F52" s="52"/>
      <c r="G52" s="52"/>
      <c r="H52" s="57"/>
      <c r="I52" s="58"/>
      <c r="J52" s="58"/>
      <c r="K52" s="58"/>
      <c r="L52" s="58"/>
      <c r="M52" s="58"/>
      <c r="N52" s="59"/>
      <c r="O52" s="59"/>
      <c r="P52" s="59"/>
      <c r="Q52" s="59"/>
      <c r="R52" s="58"/>
      <c r="S52" s="58"/>
      <c r="T52" s="58"/>
      <c r="U52" s="871"/>
    </row>
    <row r="53" spans="1:21" s="69" customFormat="1" ht="49.5" customHeight="1">
      <c r="A53" s="872"/>
      <c r="B53" s="866"/>
      <c r="C53" s="873"/>
      <c r="D53" s="54"/>
      <c r="E53" s="52"/>
      <c r="F53" s="52"/>
      <c r="G53" s="52"/>
      <c r="H53" s="52"/>
      <c r="I53" s="56"/>
      <c r="J53" s="53"/>
      <c r="K53" s="53"/>
      <c r="L53" s="53"/>
      <c r="M53" s="53"/>
      <c r="N53" s="56"/>
      <c r="O53" s="53"/>
      <c r="P53" s="53"/>
      <c r="Q53" s="56"/>
      <c r="R53" s="53"/>
      <c r="S53" s="56"/>
      <c r="T53" s="56"/>
      <c r="U53" s="871"/>
    </row>
    <row r="54" spans="1:21" s="69" customFormat="1" ht="12.75" customHeight="1">
      <c r="A54" s="872"/>
      <c r="B54" s="866"/>
      <c r="C54" s="873"/>
      <c r="D54" s="54"/>
      <c r="E54" s="52"/>
      <c r="F54" s="52"/>
      <c r="G54" s="52"/>
      <c r="H54" s="52"/>
      <c r="I54" s="56"/>
      <c r="J54" s="53"/>
      <c r="K54" s="53"/>
      <c r="L54" s="53"/>
      <c r="M54" s="53"/>
      <c r="N54" s="56"/>
      <c r="O54" s="53"/>
      <c r="P54" s="53"/>
      <c r="Q54" s="56"/>
      <c r="R54" s="53"/>
      <c r="S54" s="53"/>
      <c r="T54" s="53"/>
      <c r="U54" s="871"/>
    </row>
    <row r="55" spans="1:21" s="69" customFormat="1" ht="80.25" customHeight="1">
      <c r="A55" s="62"/>
      <c r="B55" s="866"/>
      <c r="C55" s="870"/>
      <c r="D55" s="54"/>
      <c r="E55" s="52"/>
      <c r="F55" s="52"/>
      <c r="G55" s="52"/>
      <c r="H55" s="52"/>
      <c r="I55" s="56"/>
      <c r="J55" s="53"/>
      <c r="K55" s="53"/>
      <c r="L55" s="53"/>
      <c r="M55" s="53"/>
      <c r="N55" s="56"/>
      <c r="O55" s="53"/>
      <c r="P55" s="53"/>
      <c r="Q55" s="56"/>
      <c r="R55" s="53"/>
      <c r="S55" s="53"/>
      <c r="T55" s="53"/>
      <c r="U55" s="869"/>
    </row>
    <row r="56" spans="1:21" s="69" customFormat="1" ht="12.75" customHeight="1">
      <c r="A56" s="62"/>
      <c r="B56" s="866"/>
      <c r="C56" s="870"/>
      <c r="D56" s="54"/>
      <c r="E56" s="52"/>
      <c r="F56" s="52"/>
      <c r="G56" s="52"/>
      <c r="H56" s="52"/>
      <c r="I56" s="56"/>
      <c r="J56" s="53"/>
      <c r="K56" s="53"/>
      <c r="L56" s="53"/>
      <c r="M56" s="53"/>
      <c r="N56" s="56"/>
      <c r="O56" s="53"/>
      <c r="P56" s="53"/>
      <c r="Q56" s="56"/>
      <c r="R56" s="53"/>
      <c r="S56" s="53"/>
      <c r="T56" s="53"/>
      <c r="U56" s="869"/>
    </row>
    <row r="57" spans="1:21" s="69" customFormat="1" ht="81.75" customHeight="1">
      <c r="A57" s="872"/>
      <c r="B57" s="866"/>
      <c r="C57" s="870"/>
      <c r="D57" s="54"/>
      <c r="E57" s="52"/>
      <c r="F57" s="52"/>
      <c r="G57" s="52"/>
      <c r="H57" s="52"/>
      <c r="I57" s="56"/>
      <c r="J57" s="53"/>
      <c r="K57" s="53"/>
      <c r="L57" s="53"/>
      <c r="M57" s="53"/>
      <c r="N57" s="56"/>
      <c r="O57" s="53"/>
      <c r="P57" s="53"/>
      <c r="Q57" s="56"/>
      <c r="R57" s="53"/>
      <c r="S57" s="53"/>
      <c r="T57" s="53"/>
      <c r="U57" s="869"/>
    </row>
    <row r="58" spans="1:21" s="69" customFormat="1" ht="16.5" customHeight="1">
      <c r="A58" s="872"/>
      <c r="B58" s="866"/>
      <c r="C58" s="870"/>
      <c r="D58" s="54"/>
      <c r="E58" s="52"/>
      <c r="F58" s="52"/>
      <c r="G58" s="52"/>
      <c r="H58" s="52"/>
      <c r="I58" s="56"/>
      <c r="J58" s="53"/>
      <c r="K58" s="53"/>
      <c r="L58" s="53"/>
      <c r="M58" s="53"/>
      <c r="N58" s="56"/>
      <c r="O58" s="53"/>
      <c r="P58" s="53"/>
      <c r="Q58" s="56"/>
      <c r="R58" s="53"/>
      <c r="S58" s="53"/>
      <c r="T58" s="53"/>
      <c r="U58" s="869"/>
    </row>
    <row r="59" spans="1:21" s="69" customFormat="1" ht="66" customHeight="1">
      <c r="A59" s="872"/>
      <c r="B59" s="866"/>
      <c r="C59" s="870"/>
      <c r="D59" s="54"/>
      <c r="E59" s="52"/>
      <c r="F59" s="52"/>
      <c r="G59" s="52"/>
      <c r="H59" s="63"/>
      <c r="I59" s="56"/>
      <c r="J59" s="53"/>
      <c r="K59" s="53"/>
      <c r="L59" s="53"/>
      <c r="M59" s="53"/>
      <c r="N59" s="56"/>
      <c r="O59" s="53"/>
      <c r="P59" s="53"/>
      <c r="Q59" s="56"/>
      <c r="R59" s="53"/>
      <c r="S59" s="56"/>
      <c r="T59" s="56"/>
      <c r="U59" s="869"/>
    </row>
    <row r="60" spans="1:21" s="69" customFormat="1" ht="15.75" customHeight="1">
      <c r="A60" s="872"/>
      <c r="B60" s="866"/>
      <c r="C60" s="870"/>
      <c r="D60" s="54"/>
      <c r="E60" s="52"/>
      <c r="F60" s="52"/>
      <c r="G60" s="52"/>
      <c r="H60" s="52"/>
      <c r="I60" s="56"/>
      <c r="J60" s="53"/>
      <c r="K60" s="53"/>
      <c r="L60" s="53"/>
      <c r="M60" s="53"/>
      <c r="N60" s="56"/>
      <c r="O60" s="53"/>
      <c r="P60" s="53"/>
      <c r="Q60" s="56"/>
      <c r="R60" s="53"/>
      <c r="S60" s="53"/>
      <c r="T60" s="53"/>
      <c r="U60" s="869"/>
    </row>
    <row r="61" spans="1:21" s="69" customFormat="1" ht="78" customHeight="1">
      <c r="A61" s="867"/>
      <c r="B61" s="870"/>
      <c r="C61" s="866"/>
      <c r="D61" s="54"/>
      <c r="E61" s="52"/>
      <c r="F61" s="52"/>
      <c r="G61" s="52"/>
      <c r="H61" s="52"/>
      <c r="I61" s="56"/>
      <c r="J61" s="53"/>
      <c r="K61" s="53"/>
      <c r="L61" s="53"/>
      <c r="M61" s="53"/>
      <c r="N61" s="56"/>
      <c r="O61" s="53"/>
      <c r="P61" s="53"/>
      <c r="Q61" s="56"/>
      <c r="R61" s="53"/>
      <c r="S61" s="56"/>
      <c r="T61" s="56"/>
      <c r="U61" s="869"/>
    </row>
    <row r="62" spans="1:21" s="69" customFormat="1" ht="13">
      <c r="A62" s="867"/>
      <c r="B62" s="870"/>
      <c r="C62" s="866"/>
      <c r="D62" s="54"/>
      <c r="E62" s="52"/>
      <c r="F62" s="52"/>
      <c r="G62" s="52"/>
      <c r="H62" s="52"/>
      <c r="I62" s="56"/>
      <c r="J62" s="53"/>
      <c r="K62" s="53"/>
      <c r="L62" s="53"/>
      <c r="M62" s="53"/>
      <c r="N62" s="56"/>
      <c r="O62" s="53"/>
      <c r="P62" s="53"/>
      <c r="Q62" s="56"/>
      <c r="R62" s="53"/>
      <c r="S62" s="53"/>
      <c r="T62" s="53"/>
      <c r="U62" s="871"/>
    </row>
    <row r="63" spans="1:21" s="69" customFormat="1" ht="21" customHeight="1">
      <c r="A63" s="867"/>
      <c r="B63" s="870"/>
      <c r="C63" s="866"/>
      <c r="D63" s="54"/>
      <c r="E63" s="52"/>
      <c r="F63" s="52"/>
      <c r="G63" s="52"/>
      <c r="H63" s="52"/>
      <c r="I63" s="56"/>
      <c r="J63" s="53"/>
      <c r="K63" s="53"/>
      <c r="L63" s="53"/>
      <c r="M63" s="53"/>
      <c r="N63" s="56"/>
      <c r="O63" s="53"/>
      <c r="P63" s="53"/>
      <c r="Q63" s="56"/>
      <c r="R63" s="53"/>
      <c r="S63" s="53"/>
      <c r="T63" s="53"/>
      <c r="U63" s="869"/>
    </row>
    <row r="64" spans="1:21" s="69" customFormat="1" ht="11.25" customHeight="1">
      <c r="A64" s="867"/>
      <c r="B64" s="870"/>
      <c r="C64" s="866"/>
      <c r="D64" s="54"/>
      <c r="E64" s="52"/>
      <c r="F64" s="52"/>
      <c r="G64" s="52"/>
      <c r="H64" s="52"/>
      <c r="I64" s="56"/>
      <c r="J64" s="53"/>
      <c r="K64" s="53"/>
      <c r="L64" s="53"/>
      <c r="M64" s="53"/>
      <c r="N64" s="56"/>
      <c r="O64" s="53"/>
      <c r="P64" s="53"/>
      <c r="Q64" s="56"/>
      <c r="R64" s="53"/>
      <c r="S64" s="53"/>
      <c r="T64" s="53"/>
      <c r="U64" s="869"/>
    </row>
    <row r="65" spans="1:21" s="69" customFormat="1" ht="21.75" customHeight="1">
      <c r="A65" s="867"/>
      <c r="B65" s="870"/>
      <c r="C65" s="866"/>
      <c r="D65" s="54"/>
      <c r="E65" s="52"/>
      <c r="F65" s="52"/>
      <c r="G65" s="52"/>
      <c r="H65" s="52"/>
      <c r="I65" s="56"/>
      <c r="J65" s="53"/>
      <c r="K65" s="53"/>
      <c r="L65" s="53"/>
      <c r="M65" s="53"/>
      <c r="N65" s="56"/>
      <c r="O65" s="53"/>
      <c r="P65" s="53"/>
      <c r="Q65" s="56"/>
      <c r="R65" s="53"/>
      <c r="S65" s="53"/>
      <c r="T65" s="53"/>
      <c r="U65" s="869"/>
    </row>
    <row r="66" spans="1:21" s="69" customFormat="1" ht="15" customHeight="1">
      <c r="A66" s="867"/>
      <c r="B66" s="870"/>
      <c r="C66" s="866"/>
      <c r="D66" s="54"/>
      <c r="E66" s="52"/>
      <c r="F66" s="52"/>
      <c r="G66" s="52"/>
      <c r="H66" s="52"/>
      <c r="I66" s="56"/>
      <c r="J66" s="53"/>
      <c r="K66" s="53"/>
      <c r="L66" s="53"/>
      <c r="M66" s="53"/>
      <c r="N66" s="56"/>
      <c r="O66" s="53"/>
      <c r="P66" s="53"/>
      <c r="Q66" s="56"/>
      <c r="R66" s="53"/>
      <c r="S66" s="53"/>
      <c r="T66" s="53"/>
      <c r="U66" s="869"/>
    </row>
    <row r="67" spans="1:21" s="69" customFormat="1" ht="24.75" customHeight="1">
      <c r="A67" s="867"/>
      <c r="B67" s="870"/>
      <c r="C67" s="866"/>
      <c r="D67" s="54"/>
      <c r="E67" s="52"/>
      <c r="F67" s="52"/>
      <c r="G67" s="52"/>
      <c r="H67" s="52"/>
      <c r="I67" s="56"/>
      <c r="J67" s="53"/>
      <c r="K67" s="53"/>
      <c r="L67" s="53"/>
      <c r="M67" s="53"/>
      <c r="N67" s="56"/>
      <c r="O67" s="53"/>
      <c r="P67" s="53"/>
      <c r="Q67" s="56"/>
      <c r="R67" s="53"/>
      <c r="S67" s="53"/>
      <c r="T67" s="53"/>
      <c r="U67" s="869"/>
    </row>
    <row r="68" spans="1:21" s="69" customFormat="1" ht="14.25" customHeight="1">
      <c r="A68" s="867"/>
      <c r="B68" s="870"/>
      <c r="C68" s="866"/>
      <c r="D68" s="54"/>
      <c r="E68" s="52"/>
      <c r="F68" s="52"/>
      <c r="G68" s="52"/>
      <c r="H68" s="52"/>
      <c r="I68" s="56"/>
      <c r="J68" s="53"/>
      <c r="K68" s="53"/>
      <c r="L68" s="53"/>
      <c r="M68" s="53"/>
      <c r="N68" s="56"/>
      <c r="O68" s="53"/>
      <c r="P68" s="53"/>
      <c r="Q68" s="56"/>
      <c r="R68" s="53"/>
      <c r="S68" s="53"/>
      <c r="T68" s="53"/>
      <c r="U68" s="869"/>
    </row>
    <row r="69" spans="1:21" s="69" customFormat="1" ht="21" customHeight="1">
      <c r="A69" s="867"/>
      <c r="B69" s="870"/>
      <c r="C69" s="866"/>
      <c r="D69" s="54"/>
      <c r="E69" s="52"/>
      <c r="F69" s="52"/>
      <c r="G69" s="52"/>
      <c r="H69" s="52"/>
      <c r="I69" s="56"/>
      <c r="J69" s="53"/>
      <c r="K69" s="53"/>
      <c r="L69" s="53"/>
      <c r="M69" s="53"/>
      <c r="N69" s="56"/>
      <c r="O69" s="53"/>
      <c r="P69" s="53"/>
      <c r="Q69" s="56"/>
      <c r="R69" s="53"/>
      <c r="S69" s="53"/>
      <c r="T69" s="53"/>
      <c r="U69" s="869"/>
    </row>
    <row r="70" spans="1:21" s="69" customFormat="1" ht="11.25" customHeight="1">
      <c r="A70" s="867"/>
      <c r="B70" s="870"/>
      <c r="C70" s="866"/>
      <c r="D70" s="54"/>
      <c r="E70" s="52"/>
      <c r="F70" s="52"/>
      <c r="G70" s="52"/>
      <c r="H70" s="52"/>
      <c r="I70" s="56"/>
      <c r="J70" s="53"/>
      <c r="K70" s="53"/>
      <c r="L70" s="53"/>
      <c r="M70" s="53"/>
      <c r="N70" s="56"/>
      <c r="O70" s="53"/>
      <c r="P70" s="53"/>
      <c r="Q70" s="56"/>
      <c r="R70" s="53"/>
      <c r="S70" s="53"/>
      <c r="T70" s="53"/>
      <c r="U70" s="869"/>
    </row>
    <row r="71" spans="1:21" s="69" customFormat="1" ht="24.75" customHeight="1">
      <c r="A71" s="867"/>
      <c r="B71" s="870"/>
      <c r="C71" s="866"/>
      <c r="D71" s="54"/>
      <c r="E71" s="52"/>
      <c r="F71" s="52"/>
      <c r="G71" s="52"/>
      <c r="H71" s="52"/>
      <c r="I71" s="56"/>
      <c r="J71" s="53"/>
      <c r="K71" s="53"/>
      <c r="L71" s="53"/>
      <c r="M71" s="53"/>
      <c r="N71" s="56"/>
      <c r="O71" s="53"/>
      <c r="P71" s="53"/>
      <c r="Q71" s="56"/>
      <c r="R71" s="53"/>
      <c r="S71" s="53"/>
      <c r="T71" s="53"/>
      <c r="U71" s="869"/>
    </row>
    <row r="72" spans="1:21" s="69" customFormat="1" ht="15" customHeight="1">
      <c r="A72" s="867"/>
      <c r="B72" s="870"/>
      <c r="C72" s="866"/>
      <c r="D72" s="54"/>
      <c r="E72" s="52"/>
      <c r="F72" s="52"/>
      <c r="G72" s="52"/>
      <c r="H72" s="52"/>
      <c r="I72" s="56"/>
      <c r="J72" s="53"/>
      <c r="K72" s="53"/>
      <c r="L72" s="53"/>
      <c r="M72" s="53"/>
      <c r="N72" s="56"/>
      <c r="O72" s="53"/>
      <c r="P72" s="53"/>
      <c r="Q72" s="56"/>
      <c r="R72" s="53"/>
      <c r="S72" s="53"/>
      <c r="T72" s="53"/>
      <c r="U72" s="869"/>
    </row>
    <row r="73" spans="1:21" s="69" customFormat="1" ht="27" customHeight="1">
      <c r="A73" s="867"/>
      <c r="B73" s="870"/>
      <c r="C73" s="866"/>
      <c r="D73" s="54"/>
      <c r="E73" s="52"/>
      <c r="F73" s="52"/>
      <c r="G73" s="52"/>
      <c r="H73" s="52"/>
      <c r="I73" s="56"/>
      <c r="J73" s="53"/>
      <c r="K73" s="53"/>
      <c r="L73" s="53"/>
      <c r="M73" s="53"/>
      <c r="N73" s="56"/>
      <c r="O73" s="53"/>
      <c r="P73" s="53"/>
      <c r="Q73" s="56"/>
      <c r="R73" s="53"/>
      <c r="S73" s="53"/>
      <c r="T73" s="53"/>
      <c r="U73" s="869"/>
    </row>
    <row r="74" spans="1:21" s="69" customFormat="1" ht="15" customHeight="1">
      <c r="A74" s="867"/>
      <c r="B74" s="870"/>
      <c r="C74" s="866"/>
      <c r="D74" s="54"/>
      <c r="E74" s="52"/>
      <c r="F74" s="52"/>
      <c r="G74" s="52"/>
      <c r="H74" s="52"/>
      <c r="I74" s="56"/>
      <c r="J74" s="53"/>
      <c r="K74" s="53"/>
      <c r="L74" s="53"/>
      <c r="M74" s="53"/>
      <c r="N74" s="56"/>
      <c r="O74" s="53"/>
      <c r="P74" s="53"/>
      <c r="Q74" s="56"/>
      <c r="R74" s="53"/>
      <c r="S74" s="53"/>
      <c r="T74" s="53"/>
      <c r="U74" s="869"/>
    </row>
    <row r="75" spans="1:21" s="69" customFormat="1" ht="24" customHeight="1">
      <c r="A75" s="867"/>
      <c r="B75" s="870"/>
      <c r="C75" s="866"/>
      <c r="D75" s="54"/>
      <c r="E75" s="52"/>
      <c r="F75" s="52"/>
      <c r="G75" s="52"/>
      <c r="H75" s="52"/>
      <c r="I75" s="56"/>
      <c r="J75" s="53"/>
      <c r="K75" s="53"/>
      <c r="L75" s="53"/>
      <c r="M75" s="53"/>
      <c r="N75" s="56"/>
      <c r="O75" s="53"/>
      <c r="P75" s="53"/>
      <c r="Q75" s="56"/>
      <c r="R75" s="53"/>
      <c r="S75" s="53"/>
      <c r="T75" s="53"/>
      <c r="U75" s="869"/>
    </row>
    <row r="76" spans="1:21" s="69" customFormat="1" ht="12.75" customHeight="1">
      <c r="A76" s="867"/>
      <c r="B76" s="870"/>
      <c r="C76" s="866"/>
      <c r="D76" s="54"/>
      <c r="E76" s="52"/>
      <c r="F76" s="52"/>
      <c r="G76" s="52"/>
      <c r="H76" s="52"/>
      <c r="I76" s="56"/>
      <c r="J76" s="53"/>
      <c r="K76" s="53"/>
      <c r="L76" s="53"/>
      <c r="M76" s="53"/>
      <c r="N76" s="56"/>
      <c r="O76" s="53"/>
      <c r="P76" s="53"/>
      <c r="Q76" s="56"/>
      <c r="R76" s="53"/>
      <c r="S76" s="53"/>
      <c r="T76" s="53"/>
      <c r="U76" s="869"/>
    </row>
    <row r="77" spans="1:21" s="69" customFormat="1" ht="22.5" customHeight="1">
      <c r="A77" s="64"/>
      <c r="B77" s="870"/>
      <c r="C77" s="866"/>
      <c r="D77" s="54"/>
      <c r="E77" s="52"/>
      <c r="F77" s="52"/>
      <c r="G77" s="52"/>
      <c r="H77" s="52"/>
      <c r="I77" s="56"/>
      <c r="J77" s="53"/>
      <c r="K77" s="53"/>
      <c r="L77" s="53"/>
      <c r="M77" s="53"/>
      <c r="N77" s="56"/>
      <c r="O77" s="53"/>
      <c r="P77" s="53"/>
      <c r="Q77" s="56"/>
      <c r="R77" s="53"/>
      <c r="S77" s="53"/>
      <c r="T77" s="53"/>
      <c r="U77" s="869"/>
    </row>
    <row r="78" spans="1:21" s="69" customFormat="1" ht="12" customHeight="1">
      <c r="A78" s="64"/>
      <c r="B78" s="870"/>
      <c r="C78" s="866"/>
      <c r="D78" s="54"/>
      <c r="E78" s="52"/>
      <c r="F78" s="52"/>
      <c r="G78" s="52"/>
      <c r="H78" s="52"/>
      <c r="I78" s="56"/>
      <c r="J78" s="53"/>
      <c r="K78" s="53"/>
      <c r="L78" s="53"/>
      <c r="M78" s="53"/>
      <c r="N78" s="56"/>
      <c r="O78" s="53"/>
      <c r="P78" s="53"/>
      <c r="Q78" s="56"/>
      <c r="R78" s="53"/>
      <c r="S78" s="53"/>
      <c r="T78" s="53"/>
      <c r="U78" s="869"/>
    </row>
    <row r="79" spans="1:21" s="69" customFormat="1" ht="21" customHeight="1">
      <c r="A79" s="64"/>
      <c r="B79" s="870"/>
      <c r="C79" s="866"/>
      <c r="D79" s="54"/>
      <c r="E79" s="52"/>
      <c r="F79" s="52"/>
      <c r="G79" s="52"/>
      <c r="H79" s="52"/>
      <c r="I79" s="56"/>
      <c r="J79" s="53"/>
      <c r="K79" s="53"/>
      <c r="L79" s="53"/>
      <c r="M79" s="53"/>
      <c r="N79" s="56"/>
      <c r="O79" s="53"/>
      <c r="P79" s="53"/>
      <c r="Q79" s="56"/>
      <c r="R79" s="53"/>
      <c r="S79" s="53"/>
      <c r="T79" s="53"/>
      <c r="U79" s="869"/>
    </row>
    <row r="80" spans="1:21" s="69" customFormat="1" ht="14.25" customHeight="1">
      <c r="A80" s="64"/>
      <c r="B80" s="870"/>
      <c r="C80" s="866"/>
      <c r="D80" s="54"/>
      <c r="E80" s="52"/>
      <c r="F80" s="52"/>
      <c r="G80" s="52"/>
      <c r="H80" s="52"/>
      <c r="I80" s="56"/>
      <c r="J80" s="53"/>
      <c r="K80" s="53"/>
      <c r="L80" s="53"/>
      <c r="M80" s="53"/>
      <c r="N80" s="56"/>
      <c r="O80" s="53"/>
      <c r="P80" s="53"/>
      <c r="Q80" s="56"/>
      <c r="R80" s="53"/>
      <c r="S80" s="53"/>
      <c r="T80" s="53"/>
      <c r="U80" s="869"/>
    </row>
    <row r="81" spans="1:22" s="69" customFormat="1" ht="48" customHeight="1">
      <c r="A81" s="64"/>
      <c r="B81" s="870"/>
      <c r="C81" s="866"/>
      <c r="D81" s="54"/>
      <c r="E81" s="52"/>
      <c r="F81" s="52"/>
      <c r="G81" s="52"/>
      <c r="H81" s="52"/>
      <c r="I81" s="56"/>
      <c r="J81" s="53"/>
      <c r="K81" s="53"/>
      <c r="L81" s="53"/>
      <c r="M81" s="53"/>
      <c r="N81" s="56"/>
      <c r="O81" s="53"/>
      <c r="P81" s="53"/>
      <c r="Q81" s="56"/>
      <c r="R81" s="53"/>
      <c r="S81" s="53"/>
      <c r="T81" s="53"/>
      <c r="U81" s="869"/>
    </row>
    <row r="82" spans="1:22" s="69" customFormat="1" ht="12.75" customHeight="1">
      <c r="A82" s="64"/>
      <c r="B82" s="870"/>
      <c r="C82" s="866"/>
      <c r="D82" s="54"/>
      <c r="E82" s="52"/>
      <c r="F82" s="52"/>
      <c r="G82" s="52"/>
      <c r="H82" s="52"/>
      <c r="I82" s="56"/>
      <c r="J82" s="53"/>
      <c r="K82" s="53"/>
      <c r="L82" s="53"/>
      <c r="M82" s="53"/>
      <c r="N82" s="56"/>
      <c r="O82" s="53"/>
      <c r="P82" s="53"/>
      <c r="Q82" s="56"/>
      <c r="R82" s="53"/>
      <c r="S82" s="53"/>
      <c r="T82" s="53"/>
      <c r="U82" s="869"/>
    </row>
    <row r="83" spans="1:22" s="69" customFormat="1" ht="39" customHeight="1">
      <c r="A83" s="64"/>
      <c r="B83" s="870"/>
      <c r="C83" s="866"/>
      <c r="D83" s="54"/>
      <c r="E83" s="52"/>
      <c r="F83" s="52"/>
      <c r="G83" s="52"/>
      <c r="H83" s="52"/>
      <c r="I83" s="56"/>
      <c r="J83" s="53"/>
      <c r="K83" s="53"/>
      <c r="L83" s="53"/>
      <c r="M83" s="53"/>
      <c r="N83" s="56"/>
      <c r="O83" s="53"/>
      <c r="P83" s="53"/>
      <c r="Q83" s="56"/>
      <c r="R83" s="53"/>
      <c r="S83" s="53"/>
      <c r="T83" s="53"/>
      <c r="U83" s="869"/>
    </row>
    <row r="84" spans="1:22" s="69" customFormat="1" ht="15" customHeight="1">
      <c r="A84" s="64"/>
      <c r="B84" s="870"/>
      <c r="C84" s="866"/>
      <c r="D84" s="54"/>
      <c r="E84" s="52"/>
      <c r="F84" s="52"/>
      <c r="G84" s="52"/>
      <c r="H84" s="52"/>
      <c r="I84" s="56"/>
      <c r="J84" s="53"/>
      <c r="K84" s="53"/>
      <c r="L84" s="53"/>
      <c r="M84" s="53"/>
      <c r="N84" s="56"/>
      <c r="O84" s="53"/>
      <c r="P84" s="53"/>
      <c r="Q84" s="56"/>
      <c r="R84" s="53"/>
      <c r="S84" s="53"/>
      <c r="T84" s="53"/>
      <c r="U84" s="869"/>
    </row>
    <row r="85" spans="1:22" s="69" customFormat="1" ht="35.25" customHeight="1">
      <c r="A85" s="64"/>
      <c r="B85" s="870"/>
      <c r="C85" s="866"/>
      <c r="D85" s="54"/>
      <c r="E85" s="52"/>
      <c r="F85" s="52"/>
      <c r="G85" s="52"/>
      <c r="H85" s="52"/>
      <c r="I85" s="56"/>
      <c r="J85" s="53"/>
      <c r="K85" s="53"/>
      <c r="L85" s="53"/>
      <c r="M85" s="53"/>
      <c r="N85" s="56"/>
      <c r="O85" s="53"/>
      <c r="P85" s="53"/>
      <c r="Q85" s="56"/>
      <c r="R85" s="53"/>
      <c r="S85" s="53"/>
      <c r="T85" s="53"/>
      <c r="U85" s="869"/>
    </row>
    <row r="86" spans="1:22" s="69" customFormat="1" ht="15" customHeight="1">
      <c r="A86" s="64"/>
      <c r="B86" s="870"/>
      <c r="C86" s="866"/>
      <c r="D86" s="54"/>
      <c r="E86" s="52"/>
      <c r="F86" s="52"/>
      <c r="G86" s="52"/>
      <c r="H86" s="52"/>
      <c r="I86" s="56"/>
      <c r="J86" s="53"/>
      <c r="K86" s="53"/>
      <c r="L86" s="53"/>
      <c r="M86" s="53"/>
      <c r="N86" s="56"/>
      <c r="O86" s="53"/>
      <c r="P86" s="53"/>
      <c r="Q86" s="56"/>
      <c r="R86" s="53"/>
      <c r="S86" s="53"/>
      <c r="T86" s="53"/>
      <c r="U86" s="869"/>
    </row>
    <row r="87" spans="1:22" s="69" customFormat="1" ht="153.75" customHeight="1">
      <c r="A87" s="874"/>
      <c r="B87" s="866"/>
      <c r="C87" s="866"/>
      <c r="D87" s="54"/>
      <c r="E87" s="52"/>
      <c r="F87" s="52"/>
      <c r="G87" s="52"/>
      <c r="H87" s="52"/>
      <c r="I87" s="53"/>
      <c r="J87" s="53"/>
      <c r="K87" s="53"/>
      <c r="L87" s="53"/>
      <c r="M87" s="53"/>
      <c r="N87" s="56"/>
      <c r="O87" s="56"/>
      <c r="P87" s="56"/>
      <c r="Q87" s="53"/>
      <c r="R87" s="53"/>
      <c r="S87" s="53"/>
      <c r="T87" s="53"/>
      <c r="U87" s="868"/>
    </row>
    <row r="88" spans="1:22" s="69" customFormat="1" ht="12.75" customHeight="1">
      <c r="A88" s="874"/>
      <c r="B88" s="866"/>
      <c r="C88" s="866"/>
      <c r="D88" s="54"/>
      <c r="E88" s="52"/>
      <c r="F88" s="52"/>
      <c r="G88" s="52"/>
      <c r="H88" s="52"/>
      <c r="I88" s="53"/>
      <c r="J88" s="53"/>
      <c r="K88" s="53"/>
      <c r="L88" s="53"/>
      <c r="M88" s="53"/>
      <c r="N88" s="56"/>
      <c r="O88" s="56"/>
      <c r="P88" s="56"/>
      <c r="Q88" s="53"/>
      <c r="R88" s="53"/>
      <c r="S88" s="53"/>
      <c r="T88" s="53"/>
      <c r="U88" s="868"/>
    </row>
    <row r="89" spans="1:22" s="69" customFormat="1" ht="54.75" customHeight="1">
      <c r="A89" s="867"/>
      <c r="B89" s="866"/>
      <c r="C89" s="866"/>
      <c r="D89" s="54"/>
      <c r="E89" s="52"/>
      <c r="F89" s="52"/>
      <c r="G89" s="52"/>
      <c r="H89" s="52"/>
      <c r="I89" s="53"/>
      <c r="J89" s="53"/>
      <c r="K89" s="53"/>
      <c r="L89" s="53"/>
      <c r="M89" s="53"/>
      <c r="N89" s="56"/>
      <c r="O89" s="56"/>
      <c r="P89" s="56"/>
      <c r="Q89" s="53"/>
      <c r="R89" s="53"/>
      <c r="S89" s="53"/>
      <c r="T89" s="53"/>
      <c r="U89" s="869"/>
    </row>
    <row r="90" spans="1:22" s="69" customFormat="1" ht="12.75" customHeight="1">
      <c r="A90" s="867"/>
      <c r="B90" s="866"/>
      <c r="C90" s="866"/>
      <c r="D90" s="54"/>
      <c r="E90" s="52"/>
      <c r="F90" s="52"/>
      <c r="G90" s="52"/>
      <c r="H90" s="52"/>
      <c r="I90" s="53"/>
      <c r="J90" s="53"/>
      <c r="K90" s="53"/>
      <c r="L90" s="53"/>
      <c r="M90" s="53"/>
      <c r="N90" s="56"/>
      <c r="O90" s="56"/>
      <c r="P90" s="56"/>
      <c r="Q90" s="53"/>
      <c r="R90" s="53"/>
      <c r="S90" s="53"/>
      <c r="T90" s="53"/>
      <c r="U90" s="869"/>
    </row>
    <row r="91" spans="1:22" s="69" customFormat="1" ht="72.75" customHeight="1">
      <c r="A91" s="64"/>
      <c r="B91" s="866"/>
      <c r="C91" s="866"/>
      <c r="D91" s="54"/>
      <c r="E91" s="52"/>
      <c r="F91" s="52"/>
      <c r="G91" s="52"/>
      <c r="H91" s="52"/>
      <c r="I91" s="53"/>
      <c r="J91" s="53"/>
      <c r="K91" s="53"/>
      <c r="L91" s="53"/>
      <c r="M91" s="53"/>
      <c r="N91" s="56"/>
      <c r="O91" s="56"/>
      <c r="P91" s="56"/>
      <c r="Q91" s="53"/>
      <c r="R91" s="53"/>
      <c r="S91" s="53"/>
      <c r="T91" s="53"/>
      <c r="U91" s="869"/>
    </row>
    <row r="92" spans="1:22" s="69" customFormat="1" ht="12.75" customHeight="1">
      <c r="A92" s="64"/>
      <c r="B92" s="866"/>
      <c r="C92" s="866"/>
      <c r="D92" s="54"/>
      <c r="E92" s="52"/>
      <c r="F92" s="52"/>
      <c r="G92" s="52"/>
      <c r="H92" s="52"/>
      <c r="I92" s="53"/>
      <c r="J92" s="53"/>
      <c r="K92" s="53"/>
      <c r="L92" s="53"/>
      <c r="M92" s="53"/>
      <c r="N92" s="56"/>
      <c r="O92" s="56"/>
      <c r="P92" s="56"/>
      <c r="Q92" s="53"/>
      <c r="R92" s="53"/>
      <c r="S92" s="53"/>
      <c r="T92" s="53"/>
      <c r="U92" s="869"/>
    </row>
    <row r="93" spans="1:22" s="69" customFormat="1" ht="23.25" customHeight="1">
      <c r="A93" s="874"/>
      <c r="B93" s="866"/>
      <c r="C93" s="866"/>
      <c r="D93" s="54"/>
      <c r="E93" s="52"/>
      <c r="F93" s="75"/>
      <c r="G93" s="75"/>
      <c r="H93" s="52"/>
      <c r="I93" s="53"/>
      <c r="J93" s="53"/>
      <c r="K93" s="53"/>
      <c r="L93" s="53"/>
      <c r="M93" s="53"/>
      <c r="N93" s="56"/>
      <c r="O93" s="56"/>
      <c r="P93" s="56"/>
      <c r="Q93" s="53"/>
      <c r="R93" s="53"/>
      <c r="S93" s="53"/>
      <c r="T93" s="53"/>
      <c r="U93" s="868"/>
      <c r="V93" s="73"/>
    </row>
    <row r="94" spans="1:22" s="69" customFormat="1" ht="12.75" customHeight="1">
      <c r="A94" s="874"/>
      <c r="B94" s="866"/>
      <c r="C94" s="866"/>
      <c r="D94" s="54"/>
      <c r="E94" s="52"/>
      <c r="F94" s="52"/>
      <c r="G94" s="52"/>
      <c r="H94" s="52"/>
      <c r="I94" s="53"/>
      <c r="J94" s="53"/>
      <c r="K94" s="53"/>
      <c r="L94" s="53"/>
      <c r="M94" s="53"/>
      <c r="N94" s="56"/>
      <c r="O94" s="56"/>
      <c r="P94" s="56"/>
      <c r="Q94" s="53"/>
      <c r="R94" s="53"/>
      <c r="S94" s="53"/>
      <c r="T94" s="53"/>
      <c r="U94" s="868"/>
      <c r="V94" s="73"/>
    </row>
    <row r="95" spans="1:22" s="69" customFormat="1" ht="21.75" customHeight="1">
      <c r="A95" s="874"/>
      <c r="B95" s="866"/>
      <c r="C95" s="866"/>
      <c r="D95" s="54"/>
      <c r="E95" s="52"/>
      <c r="F95" s="75"/>
      <c r="G95" s="75"/>
      <c r="H95" s="52"/>
      <c r="I95" s="53"/>
      <c r="J95" s="53"/>
      <c r="K95" s="53"/>
      <c r="L95" s="53"/>
      <c r="M95" s="53"/>
      <c r="N95" s="56"/>
      <c r="O95" s="56"/>
      <c r="P95" s="56"/>
      <c r="Q95" s="53"/>
      <c r="R95" s="53"/>
      <c r="S95" s="53"/>
      <c r="T95" s="53"/>
      <c r="U95" s="868"/>
      <c r="V95" s="73"/>
    </row>
    <row r="96" spans="1:22" s="69" customFormat="1" ht="12.75" customHeight="1">
      <c r="A96" s="874"/>
      <c r="B96" s="866"/>
      <c r="C96" s="866"/>
      <c r="D96" s="54"/>
      <c r="E96" s="52"/>
      <c r="F96" s="52"/>
      <c r="G96" s="52"/>
      <c r="H96" s="52"/>
      <c r="I96" s="53"/>
      <c r="J96" s="53"/>
      <c r="K96" s="53"/>
      <c r="L96" s="53"/>
      <c r="M96" s="53"/>
      <c r="N96" s="56"/>
      <c r="O96" s="56"/>
      <c r="P96" s="56"/>
      <c r="Q96" s="53"/>
      <c r="R96" s="53"/>
      <c r="S96" s="53"/>
      <c r="T96" s="53"/>
      <c r="U96" s="868"/>
      <c r="V96" s="73"/>
    </row>
    <row r="97" spans="1:22" s="69" customFormat="1" ht="21" customHeight="1">
      <c r="A97" s="874"/>
      <c r="B97" s="866"/>
      <c r="C97" s="866"/>
      <c r="D97" s="54"/>
      <c r="E97" s="52"/>
      <c r="F97" s="75"/>
      <c r="G97" s="75"/>
      <c r="H97" s="52"/>
      <c r="I97" s="53"/>
      <c r="J97" s="53"/>
      <c r="K97" s="53"/>
      <c r="L97" s="53"/>
      <c r="M97" s="53"/>
      <c r="N97" s="56"/>
      <c r="O97" s="56"/>
      <c r="P97" s="56"/>
      <c r="Q97" s="53"/>
      <c r="R97" s="53"/>
      <c r="S97" s="53"/>
      <c r="T97" s="53"/>
      <c r="U97" s="868"/>
      <c r="V97" s="73"/>
    </row>
    <row r="98" spans="1:22" s="69" customFormat="1" ht="12.75" customHeight="1">
      <c r="A98" s="874"/>
      <c r="B98" s="866"/>
      <c r="C98" s="866"/>
      <c r="D98" s="54"/>
      <c r="E98" s="52"/>
      <c r="F98" s="52"/>
      <c r="G98" s="52"/>
      <c r="H98" s="52"/>
      <c r="I98" s="53"/>
      <c r="J98" s="53"/>
      <c r="K98" s="53"/>
      <c r="L98" s="53"/>
      <c r="M98" s="53"/>
      <c r="N98" s="56"/>
      <c r="O98" s="56"/>
      <c r="P98" s="56"/>
      <c r="Q98" s="53"/>
      <c r="R98" s="53"/>
      <c r="S98" s="53"/>
      <c r="T98" s="53"/>
      <c r="U98" s="868"/>
      <c r="V98" s="73"/>
    </row>
    <row r="99" spans="1:22" s="69" customFormat="1" ht="23.25" customHeight="1">
      <c r="A99" s="874"/>
      <c r="B99" s="866"/>
      <c r="C99" s="866"/>
      <c r="D99" s="54"/>
      <c r="E99" s="52"/>
      <c r="F99" s="75"/>
      <c r="G99" s="75"/>
      <c r="H99" s="52"/>
      <c r="I99" s="53"/>
      <c r="J99" s="53"/>
      <c r="K99" s="53"/>
      <c r="L99" s="53"/>
      <c r="M99" s="53"/>
      <c r="N99" s="56"/>
      <c r="O99" s="56"/>
      <c r="P99" s="56"/>
      <c r="Q99" s="53"/>
      <c r="R99" s="53"/>
      <c r="S99" s="53"/>
      <c r="T99" s="53"/>
      <c r="U99" s="868"/>
      <c r="V99" s="73"/>
    </row>
    <row r="100" spans="1:22" s="69" customFormat="1" ht="12.75" customHeight="1">
      <c r="A100" s="874"/>
      <c r="B100" s="866"/>
      <c r="C100" s="866"/>
      <c r="D100" s="54"/>
      <c r="E100" s="52"/>
      <c r="F100" s="52"/>
      <c r="G100" s="52"/>
      <c r="H100" s="52"/>
      <c r="I100" s="53"/>
      <c r="J100" s="53"/>
      <c r="K100" s="53"/>
      <c r="L100" s="53"/>
      <c r="M100" s="53"/>
      <c r="N100" s="56"/>
      <c r="O100" s="56"/>
      <c r="P100" s="56"/>
      <c r="Q100" s="53"/>
      <c r="R100" s="53"/>
      <c r="S100" s="53"/>
      <c r="T100" s="53"/>
      <c r="U100" s="868"/>
      <c r="V100" s="73"/>
    </row>
    <row r="101" spans="1:22" s="69" customFormat="1" ht="22.5" customHeight="1">
      <c r="A101" s="874"/>
      <c r="B101" s="866"/>
      <c r="C101" s="866"/>
      <c r="D101" s="54"/>
      <c r="E101" s="52"/>
      <c r="F101" s="52"/>
      <c r="G101" s="52"/>
      <c r="H101" s="52"/>
      <c r="I101" s="53"/>
      <c r="J101" s="53"/>
      <c r="K101" s="53"/>
      <c r="L101" s="53"/>
      <c r="M101" s="53"/>
      <c r="N101" s="56"/>
      <c r="O101" s="56"/>
      <c r="P101" s="56"/>
      <c r="Q101" s="53"/>
      <c r="R101" s="53"/>
      <c r="S101" s="53"/>
      <c r="T101" s="53"/>
      <c r="U101" s="868"/>
      <c r="V101" s="73"/>
    </row>
    <row r="102" spans="1:22" s="69" customFormat="1" ht="12.75" customHeight="1">
      <c r="A102" s="874"/>
      <c r="B102" s="866"/>
      <c r="C102" s="866"/>
      <c r="D102" s="54"/>
      <c r="E102" s="52"/>
      <c r="F102" s="52"/>
      <c r="G102" s="52"/>
      <c r="H102" s="52"/>
      <c r="I102" s="53"/>
      <c r="J102" s="53"/>
      <c r="K102" s="53"/>
      <c r="L102" s="53"/>
      <c r="M102" s="53"/>
      <c r="N102" s="56"/>
      <c r="O102" s="56"/>
      <c r="P102" s="56"/>
      <c r="Q102" s="53"/>
      <c r="R102" s="53"/>
      <c r="S102" s="53"/>
      <c r="T102" s="53"/>
      <c r="U102" s="868"/>
      <c r="V102" s="73"/>
    </row>
    <row r="103" spans="1:22" s="69" customFormat="1" ht="21" customHeight="1">
      <c r="A103" s="874"/>
      <c r="B103" s="866"/>
      <c r="C103" s="866"/>
      <c r="D103" s="54"/>
      <c r="E103" s="52"/>
      <c r="F103" s="52"/>
      <c r="G103" s="52"/>
      <c r="H103" s="52"/>
      <c r="I103" s="53"/>
      <c r="J103" s="53"/>
      <c r="K103" s="53"/>
      <c r="L103" s="53"/>
      <c r="M103" s="53"/>
      <c r="N103" s="56"/>
      <c r="O103" s="56"/>
      <c r="P103" s="56"/>
      <c r="Q103" s="53"/>
      <c r="R103" s="53"/>
      <c r="S103" s="53"/>
      <c r="T103" s="53"/>
      <c r="U103" s="868"/>
      <c r="V103" s="73"/>
    </row>
    <row r="104" spans="1:22" s="69" customFormat="1" ht="12.75" customHeight="1">
      <c r="A104" s="874"/>
      <c r="B104" s="866"/>
      <c r="C104" s="866"/>
      <c r="D104" s="54"/>
      <c r="E104" s="52"/>
      <c r="F104" s="52"/>
      <c r="G104" s="52"/>
      <c r="H104" s="52"/>
      <c r="I104" s="53"/>
      <c r="J104" s="53"/>
      <c r="K104" s="53"/>
      <c r="L104" s="53"/>
      <c r="M104" s="53"/>
      <c r="N104" s="56"/>
      <c r="O104" s="56"/>
      <c r="P104" s="56"/>
      <c r="Q104" s="53"/>
      <c r="R104" s="53"/>
      <c r="S104" s="53"/>
      <c r="T104" s="53"/>
      <c r="U104" s="868"/>
      <c r="V104" s="73"/>
    </row>
    <row r="105" spans="1:22" s="69" customFormat="1" ht="18" customHeight="1">
      <c r="A105" s="874"/>
      <c r="B105" s="866"/>
      <c r="C105" s="866"/>
      <c r="D105" s="54"/>
      <c r="E105" s="52"/>
      <c r="F105" s="75"/>
      <c r="G105" s="75"/>
      <c r="H105" s="52"/>
      <c r="I105" s="53"/>
      <c r="J105" s="53"/>
      <c r="K105" s="53"/>
      <c r="L105" s="53"/>
      <c r="M105" s="53"/>
      <c r="N105" s="56"/>
      <c r="O105" s="56"/>
      <c r="P105" s="56"/>
      <c r="Q105" s="53"/>
      <c r="R105" s="53"/>
      <c r="S105" s="53"/>
      <c r="T105" s="53"/>
      <c r="U105" s="869"/>
    </row>
    <row r="106" spans="1:22" s="69" customFormat="1" ht="12.75" customHeight="1">
      <c r="A106" s="874"/>
      <c r="B106" s="866"/>
      <c r="C106" s="866"/>
      <c r="D106" s="54"/>
      <c r="E106" s="52"/>
      <c r="F106" s="52"/>
      <c r="G106" s="52"/>
      <c r="H106" s="52"/>
      <c r="I106" s="53"/>
      <c r="J106" s="53"/>
      <c r="K106" s="53"/>
      <c r="L106" s="53"/>
      <c r="M106" s="53"/>
      <c r="N106" s="56"/>
      <c r="O106" s="56"/>
      <c r="P106" s="56"/>
      <c r="Q106" s="53"/>
      <c r="R106" s="53"/>
      <c r="S106" s="53"/>
      <c r="T106" s="53"/>
      <c r="U106" s="869"/>
    </row>
    <row r="107" spans="1:22" s="69" customFormat="1" ht="15.75" customHeight="1">
      <c r="A107" s="874"/>
      <c r="B107" s="866"/>
      <c r="C107" s="866"/>
      <c r="D107" s="54"/>
      <c r="E107" s="52"/>
      <c r="F107" s="75"/>
      <c r="G107" s="75"/>
      <c r="H107" s="52"/>
      <c r="I107" s="53"/>
      <c r="J107" s="53"/>
      <c r="K107" s="53"/>
      <c r="L107" s="53"/>
      <c r="M107" s="53"/>
      <c r="N107" s="56"/>
      <c r="O107" s="56"/>
      <c r="P107" s="56"/>
      <c r="Q107" s="53"/>
      <c r="R107" s="53"/>
      <c r="S107" s="53"/>
      <c r="T107" s="53"/>
      <c r="U107" s="869"/>
    </row>
    <row r="108" spans="1:22" s="69" customFormat="1" ht="12.75" customHeight="1">
      <c r="A108" s="874"/>
      <c r="B108" s="866"/>
      <c r="C108" s="866"/>
      <c r="D108" s="54"/>
      <c r="E108" s="52"/>
      <c r="F108" s="52"/>
      <c r="G108" s="52"/>
      <c r="H108" s="52"/>
      <c r="I108" s="53"/>
      <c r="J108" s="53"/>
      <c r="K108" s="53"/>
      <c r="L108" s="53"/>
      <c r="M108" s="53"/>
      <c r="N108" s="56"/>
      <c r="O108" s="56"/>
      <c r="P108" s="56"/>
      <c r="Q108" s="53"/>
      <c r="R108" s="53"/>
      <c r="S108" s="53"/>
      <c r="T108" s="53"/>
      <c r="U108" s="869"/>
    </row>
    <row r="109" spans="1:22" s="69" customFormat="1" ht="25.5" customHeight="1">
      <c r="A109" s="874"/>
      <c r="B109" s="866"/>
      <c r="C109" s="866"/>
      <c r="D109" s="54"/>
      <c r="E109" s="52"/>
      <c r="F109" s="75"/>
      <c r="G109" s="75"/>
      <c r="H109" s="52"/>
      <c r="I109" s="53"/>
      <c r="J109" s="53"/>
      <c r="K109" s="53"/>
      <c r="L109" s="53"/>
      <c r="M109" s="53"/>
      <c r="N109" s="56"/>
      <c r="O109" s="56"/>
      <c r="P109" s="56"/>
      <c r="Q109" s="53"/>
      <c r="R109" s="53"/>
      <c r="S109" s="53"/>
      <c r="T109" s="53"/>
      <c r="U109" s="869"/>
    </row>
    <row r="110" spans="1:22" s="69" customFormat="1" ht="12.75" customHeight="1">
      <c r="A110" s="874"/>
      <c r="B110" s="866"/>
      <c r="C110" s="866"/>
      <c r="D110" s="54"/>
      <c r="E110" s="52"/>
      <c r="F110" s="52"/>
      <c r="G110" s="52"/>
      <c r="H110" s="52"/>
      <c r="I110" s="53"/>
      <c r="J110" s="53"/>
      <c r="K110" s="53"/>
      <c r="L110" s="53"/>
      <c r="M110" s="53"/>
      <c r="N110" s="56"/>
      <c r="O110" s="56"/>
      <c r="P110" s="56"/>
      <c r="Q110" s="53"/>
      <c r="R110" s="53"/>
      <c r="S110" s="53"/>
      <c r="T110" s="53"/>
      <c r="U110" s="869"/>
    </row>
    <row r="111" spans="1:22">
      <c r="K111" s="77"/>
    </row>
  </sheetData>
  <mergeCells count="102">
    <mergeCell ref="U11:U12"/>
    <mergeCell ref="C5:C10"/>
    <mergeCell ref="X5:X6"/>
    <mergeCell ref="A5:A10"/>
    <mergeCell ref="B5:B10"/>
    <mergeCell ref="U5:U10"/>
    <mergeCell ref="A1:A2"/>
    <mergeCell ref="B1:B2"/>
    <mergeCell ref="C1:C2"/>
    <mergeCell ref="U1:U2"/>
    <mergeCell ref="A3:A4"/>
    <mergeCell ref="B3:B4"/>
    <mergeCell ref="C3:C4"/>
    <mergeCell ref="U3:U4"/>
    <mergeCell ref="C37:C38"/>
    <mergeCell ref="B37:B38"/>
    <mergeCell ref="U33:U34"/>
    <mergeCell ref="U35:U36"/>
    <mergeCell ref="U37:U38"/>
    <mergeCell ref="B31:B32"/>
    <mergeCell ref="C31:C32"/>
    <mergeCell ref="U31:U32"/>
    <mergeCell ref="B23:B30"/>
    <mergeCell ref="C23:C30"/>
    <mergeCell ref="U13:U22"/>
    <mergeCell ref="U23:U30"/>
    <mergeCell ref="A105:A110"/>
    <mergeCell ref="U89:U90"/>
    <mergeCell ref="C91:C92"/>
    <mergeCell ref="U91:U92"/>
    <mergeCell ref="A93:A104"/>
    <mergeCell ref="C93:C104"/>
    <mergeCell ref="A87:A88"/>
    <mergeCell ref="B87:B88"/>
    <mergeCell ref="C87:C88"/>
    <mergeCell ref="U87:U88"/>
    <mergeCell ref="C89:C90"/>
    <mergeCell ref="B81:B86"/>
    <mergeCell ref="C81:C86"/>
    <mergeCell ref="C77:C80"/>
    <mergeCell ref="B77:B80"/>
    <mergeCell ref="U81:U86"/>
    <mergeCell ref="U77:U80"/>
    <mergeCell ref="C71:C76"/>
    <mergeCell ref="B71:B76"/>
    <mergeCell ref="A71:A76"/>
    <mergeCell ref="U71:U76"/>
    <mergeCell ref="C67:C70"/>
    <mergeCell ref="A31:A32"/>
    <mergeCell ref="C33:C34"/>
    <mergeCell ref="A33:A34"/>
    <mergeCell ref="B33:B34"/>
    <mergeCell ref="C35:C36"/>
    <mergeCell ref="B35:B36"/>
    <mergeCell ref="A35:A36"/>
    <mergeCell ref="C11:C12"/>
    <mergeCell ref="B11:B12"/>
    <mergeCell ref="C13:C22"/>
    <mergeCell ref="B13:B22"/>
    <mergeCell ref="A13:A22"/>
    <mergeCell ref="C55:C56"/>
    <mergeCell ref="U49:U54"/>
    <mergeCell ref="B55:B56"/>
    <mergeCell ref="C57:C60"/>
    <mergeCell ref="A57:A60"/>
    <mergeCell ref="U57:U60"/>
    <mergeCell ref="U39:U42"/>
    <mergeCell ref="C45:C48"/>
    <mergeCell ref="B45:B48"/>
    <mergeCell ref="A45:A48"/>
    <mergeCell ref="U45:U48"/>
    <mergeCell ref="C49:C54"/>
    <mergeCell ref="B49:B54"/>
    <mergeCell ref="A49:A54"/>
    <mergeCell ref="C39:C42"/>
    <mergeCell ref="B39:B42"/>
    <mergeCell ref="C43:C44"/>
    <mergeCell ref="B43:B44"/>
    <mergeCell ref="A39:A42"/>
    <mergeCell ref="B57:B60"/>
    <mergeCell ref="U55:U56"/>
    <mergeCell ref="A43:A44"/>
    <mergeCell ref="U43:U44"/>
    <mergeCell ref="B89:B90"/>
    <mergeCell ref="A89:A90"/>
    <mergeCell ref="B91:B92"/>
    <mergeCell ref="B93:B104"/>
    <mergeCell ref="U93:U104"/>
    <mergeCell ref="C105:C110"/>
    <mergeCell ref="B105:B110"/>
    <mergeCell ref="U105:U110"/>
    <mergeCell ref="C61:C62"/>
    <mergeCell ref="B61:B62"/>
    <mergeCell ref="A61:A62"/>
    <mergeCell ref="C63:C66"/>
    <mergeCell ref="B63:B66"/>
    <mergeCell ref="A63:A66"/>
    <mergeCell ref="B67:B70"/>
    <mergeCell ref="A67:A70"/>
    <mergeCell ref="U67:U70"/>
    <mergeCell ref="U63:U66"/>
    <mergeCell ref="U61:U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10 показатели </vt:lpstr>
      <vt:lpstr>11 средства по кодам</vt:lpstr>
      <vt:lpstr>12 средства бюджет</vt:lpstr>
      <vt:lpstr>13 КАИП</vt:lpstr>
      <vt:lpstr>Лист1</vt:lpstr>
      <vt:lpstr>'10 показатели '!Область_печати</vt:lpstr>
      <vt:lpstr>'11 средства по кодам'!Область_печати</vt:lpstr>
      <vt:lpstr>'12 средства бюджет'!Область_печати</vt:lpstr>
      <vt:lpstr>'13 КАИП'!Область_печати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Пользователь Windows</cp:lastModifiedBy>
  <cp:lastPrinted>2025-02-13T07:08:07Z</cp:lastPrinted>
  <dcterms:created xsi:type="dcterms:W3CDTF">2007-07-17T01:27:34Z</dcterms:created>
  <dcterms:modified xsi:type="dcterms:W3CDTF">2025-02-28T02:10:53Z</dcterms:modified>
</cp:coreProperties>
</file>